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airports.sharepoint.com/sites/COR80842025RFP-ITNetworks/Shared Documents/BSC/Tender Documents/"/>
    </mc:Choice>
  </mc:AlternateContent>
  <xr:revisionPtr revIDLastSave="1378" documentId="8_{1B815625-B235-44B8-808B-F469252ED00D}" xr6:coauthVersionLast="47" xr6:coauthVersionMax="47" xr10:uidLastSave="{CA1DCCDB-F493-4B8F-8686-E1E0364D3FCE}"/>
  <bookViews>
    <workbookView xWindow="-38520" yWindow="-6570" windowWidth="38640" windowHeight="21120" tabRatio="937" firstSheet="1" activeTab="1" xr2:uid="{00000000-000D-0000-FFFF-FFFF00000000}"/>
  </bookViews>
  <sheets>
    <sheet name="Introduction" sheetId="23" r:id="rId1"/>
    <sheet name="Pricing Summary" sheetId="6" r:id="rId2"/>
    <sheet name="Supply Summary" sheetId="20" r:id="rId3"/>
    <sheet name="Supply Pricing" sheetId="19" r:id="rId4"/>
    <sheet name="SLA Maintenance" sheetId="11" r:id="rId5"/>
    <sheet name="Software Maint" sheetId="13" r:id="rId6"/>
    <sheet name="HW Maint-Data Center" sheetId="7" r:id="rId7"/>
    <sheet name="HW Maint-Access SW" sheetId="2" r:id="rId8"/>
    <sheet name="HW Maint-Core Switches" sheetId="3" r:id="rId9"/>
    <sheet name="HW Maint-Security" sheetId="10" r:id="rId10"/>
    <sheet name="HW Maint-Riverbed WAN" sheetId="8" r:id="rId11"/>
    <sheet name="HW Maint-IP Telephony" sheetId="4" r:id="rId12"/>
    <sheet name="HW Maint-WLAN" sheetId="5" r:id="rId13"/>
    <sheet name="Resourses - Fixed hours" sheetId="24" r:id="rId14"/>
    <sheet name="RESOURCES-Rate Card" sheetId="14" r:id="rId15"/>
  </sheets>
  <externalReferences>
    <externalReference r:id="rId16"/>
  </externalReferences>
  <definedNames>
    <definedName name="_xlnm._FilterDatabase" localSheetId="7" hidden="1">'HW Maint-Access SW'!$B$12:$H$1309</definedName>
    <definedName name="_xlnm._FilterDatabase" localSheetId="8" hidden="1">'HW Maint-Core Switches'!$A$12:$F$76</definedName>
    <definedName name="_xlnm._FilterDatabase" localSheetId="3" hidden="1">'Supply Pricing'!#REF!</definedName>
    <definedName name="Exchange_Rate" localSheetId="0">'[1]Pricing Summary'!$C$1</definedName>
    <definedName name="Exchange_Rate">'Pricing Summary'!$C$1</definedName>
    <definedName name="N_SUP_OP1_WP">[1]!T_SUP_SUM_OP1[WORK PACKAGE DESCRIPTION]</definedName>
    <definedName name="N_SUP_OP2_WP">[1]!T_SUP_SUM_OP2[WORK PACKAGE DESCRIPTION]</definedName>
    <definedName name="N_WorkP_Name" localSheetId="13">T_SUP_SUM_OP1[Work Package Name]</definedName>
    <definedName name="N_WorkP_Name">T_SUP_SUM_OP1[Work Package Name]</definedName>
    <definedName name="_xlnm.Print_Area" localSheetId="7">'HW Maint-Access SW'!$A$1:$H$64</definedName>
    <definedName name="_xlnm.Print_Area" localSheetId="6">'HW Maint-Data Center'!$A$1:$L$18</definedName>
    <definedName name="_xlnm.Print_Area" localSheetId="11">'HW Maint-IP Telephony'!$A$1:$F$11</definedName>
    <definedName name="_xlnm.Print_Area" localSheetId="9">'HW Maint-Security'!$A$1:$H$16</definedName>
    <definedName name="_xlnm.Print_Area" localSheetId="12">'HW Maint-WLAN'!$A$1:$H$12</definedName>
    <definedName name="_xlnm.Print_Area" localSheetId="1">'Pricing Summary'!$B$1:$I$19</definedName>
    <definedName name="_xlnm.Print_Area" localSheetId="13">'Resourses - Fixed hours'!$A$1:$G$14</definedName>
    <definedName name="_xlnm.Print_Area" localSheetId="4">'SLA Maintenance'!$A$1:$S$23</definedName>
    <definedName name="_xlnm.Print_Area" localSheetId="5">'Software Maint'!$A$1:$W$71</definedName>
    <definedName name="_xlnm.Print_Area" localSheetId="2">'Supply Summary'!$A$1:$C$39</definedName>
    <definedName name="_xlnm.Print_Titles" localSheetId="7">'HW Maint-Access SW'!$12:$12</definedName>
    <definedName name="_xlnm.Print_Titles" localSheetId="8">'HW Maint-Core Switches'!$12:$12</definedName>
    <definedName name="_xlnm.Print_Titles" localSheetId="6">'HW Maint-Data Center'!$12:$12</definedName>
    <definedName name="_xlnm.Print_Titles" localSheetId="11">'HW Maint-IP Telephony'!$11:$11</definedName>
    <definedName name="_xlnm.Print_Titles" localSheetId="10">'HW Maint-Riverbed WAN'!$12:$12</definedName>
    <definedName name="_xlnm.Print_Titles" localSheetId="9">'HW Maint-Security'!$13:$13</definedName>
    <definedName name="_xlnm.Print_Titles" localSheetId="12">'HW Maint-WLAN'!$12:$12</definedName>
    <definedName name="_xlnm.Print_Titles" localSheetId="13">'Resourses - Fixed hours'!$12:$12</definedName>
    <definedName name="_xlnm.Print_Titles" localSheetId="5">'Software Maint'!$12:$12</definedName>
  </definedNames>
  <calcPr calcId="191028" refMode="R1C1" iterateCount="0" calcOnSave="0" concurrentCalc="0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7" i="13" l="1"/>
  <c r="P13" i="13"/>
  <c r="C8" i="6"/>
  <c r="Q57" i="13"/>
  <c r="D8" i="6"/>
  <c r="R57" i="13"/>
  <c r="E8" i="6"/>
  <c r="S57" i="13"/>
  <c r="F8" i="6"/>
  <c r="T57" i="13"/>
  <c r="G8" i="6"/>
  <c r="H8" i="6"/>
  <c r="I8" i="6"/>
  <c r="M13" i="24"/>
  <c r="C17" i="6"/>
  <c r="G17" i="6"/>
  <c r="H17" i="6"/>
  <c r="I17" i="6"/>
  <c r="N14" i="11"/>
  <c r="C16" i="6"/>
  <c r="H16" i="6"/>
  <c r="I16" i="6"/>
  <c r="W13" i="7"/>
  <c r="C9" i="6"/>
  <c r="H9" i="6"/>
  <c r="I9" i="6"/>
  <c r="W13" i="2"/>
  <c r="C10" i="6"/>
  <c r="H10" i="6"/>
  <c r="I10" i="6"/>
  <c r="W13" i="3"/>
  <c r="C11" i="6"/>
  <c r="H11" i="6"/>
  <c r="I11" i="6"/>
  <c r="W14" i="10"/>
  <c r="C12" i="6"/>
  <c r="H12" i="6"/>
  <c r="I12" i="6"/>
  <c r="W13" i="8"/>
  <c r="C13" i="6"/>
  <c r="H13" i="6"/>
  <c r="I13" i="6"/>
  <c r="W12" i="4"/>
  <c r="C14" i="6"/>
  <c r="H14" i="6"/>
  <c r="I14" i="6"/>
  <c r="W13" i="5"/>
  <c r="C15" i="6"/>
  <c r="H15" i="6"/>
  <c r="I15" i="6"/>
  <c r="D26" i="6"/>
  <c r="C25" i="6"/>
  <c r="C26" i="6"/>
  <c r="D17" i="6"/>
  <c r="E17" i="6"/>
  <c r="F17" i="6"/>
  <c r="T7" i="19"/>
  <c r="U7" i="19"/>
  <c r="T8" i="19"/>
  <c r="U8" i="19"/>
  <c r="T9" i="19"/>
  <c r="U9" i="19"/>
  <c r="T10" i="19"/>
  <c r="U10" i="19"/>
  <c r="T11" i="19"/>
  <c r="U11" i="19"/>
  <c r="T12" i="19"/>
  <c r="U12" i="19"/>
  <c r="T13" i="19"/>
  <c r="U13" i="19"/>
  <c r="T14" i="19"/>
  <c r="U14" i="19"/>
  <c r="T15" i="19"/>
  <c r="U15" i="19"/>
  <c r="T16" i="19"/>
  <c r="U16" i="19"/>
  <c r="T17" i="19"/>
  <c r="U17" i="19"/>
  <c r="T18" i="19"/>
  <c r="U18" i="19"/>
  <c r="T19" i="19"/>
  <c r="U19" i="19"/>
  <c r="T20" i="19"/>
  <c r="U20" i="19"/>
  <c r="T21" i="19"/>
  <c r="U21" i="19"/>
  <c r="T22" i="19"/>
  <c r="U22" i="19"/>
  <c r="T23" i="19"/>
  <c r="U23" i="19"/>
  <c r="T24" i="19"/>
  <c r="U24" i="19"/>
  <c r="T25" i="19"/>
  <c r="U25" i="19"/>
  <c r="T26" i="19"/>
  <c r="U26" i="19"/>
  <c r="T27" i="19"/>
  <c r="U27" i="19"/>
  <c r="T28" i="19"/>
  <c r="U28" i="19"/>
  <c r="T29" i="19"/>
  <c r="U29" i="19"/>
  <c r="T30" i="19"/>
  <c r="U30" i="19"/>
  <c r="T31" i="19"/>
  <c r="U31" i="19"/>
  <c r="T32" i="19"/>
  <c r="U32" i="19"/>
  <c r="T33" i="19"/>
  <c r="U33" i="19"/>
  <c r="T34" i="19"/>
  <c r="U34" i="19"/>
  <c r="T35" i="19"/>
  <c r="U35" i="19"/>
  <c r="T36" i="19"/>
  <c r="U36" i="19"/>
  <c r="T37" i="19"/>
  <c r="U37" i="19"/>
  <c r="T38" i="19"/>
  <c r="U38" i="19"/>
  <c r="T39" i="19"/>
  <c r="U39" i="19"/>
  <c r="T40" i="19"/>
  <c r="U40" i="19"/>
  <c r="T41" i="19"/>
  <c r="U41" i="19"/>
  <c r="T42" i="19"/>
  <c r="U42" i="19"/>
  <c r="T43" i="19"/>
  <c r="U43" i="19"/>
  <c r="T44" i="19"/>
  <c r="U44" i="19"/>
  <c r="T45" i="19"/>
  <c r="U45" i="19"/>
  <c r="T46" i="19"/>
  <c r="U46" i="19"/>
  <c r="T47" i="19"/>
  <c r="U47" i="19"/>
  <c r="T48" i="19"/>
  <c r="U48" i="19"/>
  <c r="T49" i="19"/>
  <c r="U49" i="19"/>
  <c r="T50" i="19"/>
  <c r="U50" i="19"/>
  <c r="T51" i="19"/>
  <c r="U51" i="19"/>
  <c r="T52" i="19"/>
  <c r="U52" i="19"/>
  <c r="T53" i="19"/>
  <c r="U53" i="19"/>
  <c r="T54" i="19"/>
  <c r="U54" i="19"/>
  <c r="T55" i="19"/>
  <c r="U55" i="19"/>
  <c r="T56" i="19"/>
  <c r="U56" i="19"/>
  <c r="T57" i="19"/>
  <c r="U57" i="19"/>
  <c r="T58" i="19"/>
  <c r="U58" i="19"/>
  <c r="T59" i="19"/>
  <c r="U59" i="19"/>
  <c r="T60" i="19"/>
  <c r="U60" i="19"/>
  <c r="T61" i="19"/>
  <c r="U61" i="19"/>
  <c r="T62" i="19"/>
  <c r="U62" i="19"/>
  <c r="T63" i="19"/>
  <c r="U63" i="19"/>
  <c r="T64" i="19"/>
  <c r="U64" i="19"/>
  <c r="T65" i="19"/>
  <c r="U65" i="19"/>
  <c r="T66" i="19"/>
  <c r="U66" i="19"/>
  <c r="T67" i="19"/>
  <c r="U67" i="19"/>
  <c r="T68" i="19"/>
  <c r="U68" i="19"/>
  <c r="T69" i="19"/>
  <c r="U69" i="19"/>
  <c r="T70" i="19"/>
  <c r="U70" i="19"/>
  <c r="T71" i="19"/>
  <c r="U71" i="19"/>
  <c r="T72" i="19"/>
  <c r="U72" i="19"/>
  <c r="T73" i="19"/>
  <c r="U73" i="19"/>
  <c r="T74" i="19"/>
  <c r="U74" i="19"/>
  <c r="T75" i="19"/>
  <c r="U75" i="19"/>
  <c r="T76" i="19"/>
  <c r="U76" i="19"/>
  <c r="T77" i="19"/>
  <c r="U77" i="19"/>
  <c r="T78" i="19"/>
  <c r="U78" i="19"/>
  <c r="T79" i="19"/>
  <c r="U79" i="19"/>
  <c r="T80" i="19"/>
  <c r="U80" i="19"/>
  <c r="T81" i="19"/>
  <c r="U81" i="19"/>
  <c r="T82" i="19"/>
  <c r="U82" i="19"/>
  <c r="T83" i="19"/>
  <c r="U83" i="19"/>
  <c r="T84" i="19"/>
  <c r="U84" i="19"/>
  <c r="T85" i="19"/>
  <c r="U85" i="19"/>
  <c r="T86" i="19"/>
  <c r="U86" i="19"/>
  <c r="T87" i="19"/>
  <c r="U87" i="19"/>
  <c r="T88" i="19"/>
  <c r="U88" i="19"/>
  <c r="T89" i="19"/>
  <c r="U89" i="19"/>
  <c r="T90" i="19"/>
  <c r="U90" i="19"/>
  <c r="T91" i="19"/>
  <c r="U91" i="19"/>
  <c r="T92" i="19"/>
  <c r="U92" i="19"/>
  <c r="T93" i="19"/>
  <c r="U93" i="19"/>
  <c r="T94" i="19"/>
  <c r="U94" i="19"/>
  <c r="T95" i="19"/>
  <c r="U95" i="19"/>
  <c r="T96" i="19"/>
  <c r="U96" i="19"/>
  <c r="T97" i="19"/>
  <c r="U97" i="19"/>
  <c r="T98" i="19"/>
  <c r="U98" i="19"/>
  <c r="T99" i="19"/>
  <c r="U99" i="19"/>
  <c r="T100" i="19"/>
  <c r="U100" i="19"/>
  <c r="T101" i="19"/>
  <c r="U101" i="19"/>
  <c r="T102" i="19"/>
  <c r="U102" i="19"/>
  <c r="T103" i="19"/>
  <c r="U103" i="19"/>
  <c r="T104" i="19"/>
  <c r="U104" i="19"/>
  <c r="T105" i="19"/>
  <c r="U105" i="19"/>
  <c r="T106" i="19"/>
  <c r="U106" i="19"/>
  <c r="T107" i="19"/>
  <c r="U107" i="19"/>
  <c r="T108" i="19"/>
  <c r="U108" i="19"/>
  <c r="T109" i="19"/>
  <c r="U109" i="19"/>
  <c r="T110" i="19"/>
  <c r="U110" i="19"/>
  <c r="T111" i="19"/>
  <c r="U111" i="19"/>
  <c r="T112" i="19"/>
  <c r="U112" i="19"/>
  <c r="T113" i="19"/>
  <c r="U113" i="19"/>
  <c r="T114" i="19"/>
  <c r="U114" i="19"/>
  <c r="T115" i="19"/>
  <c r="U115" i="19"/>
  <c r="T116" i="19"/>
  <c r="U116" i="19"/>
  <c r="T117" i="19"/>
  <c r="U117" i="19"/>
  <c r="T118" i="19"/>
  <c r="U118" i="19"/>
  <c r="T119" i="19"/>
  <c r="U119" i="19"/>
  <c r="T120" i="19"/>
  <c r="U120" i="19"/>
  <c r="T121" i="19"/>
  <c r="U121" i="19"/>
  <c r="T122" i="19"/>
  <c r="U122" i="19"/>
  <c r="T123" i="19"/>
  <c r="U123" i="19"/>
  <c r="T124" i="19"/>
  <c r="U124" i="19"/>
  <c r="T125" i="19"/>
  <c r="U125" i="19"/>
  <c r="T126" i="19"/>
  <c r="U126" i="19"/>
  <c r="T127" i="19"/>
  <c r="U127" i="19"/>
  <c r="T128" i="19"/>
  <c r="U128" i="19"/>
  <c r="T129" i="19"/>
  <c r="U129" i="19"/>
  <c r="T130" i="19"/>
  <c r="U130" i="19"/>
  <c r="T131" i="19"/>
  <c r="U131" i="19"/>
  <c r="T132" i="19"/>
  <c r="U132" i="19"/>
  <c r="T133" i="19"/>
  <c r="U133" i="19"/>
  <c r="T134" i="19"/>
  <c r="U134" i="19"/>
  <c r="T135" i="19"/>
  <c r="U135" i="19"/>
  <c r="T136" i="19"/>
  <c r="U136" i="19"/>
  <c r="T137" i="19"/>
  <c r="U137" i="19"/>
  <c r="T138" i="19"/>
  <c r="U138" i="19"/>
  <c r="T139" i="19"/>
  <c r="U139" i="19"/>
  <c r="T140" i="19"/>
  <c r="U140" i="19"/>
  <c r="T141" i="19"/>
  <c r="U141" i="19"/>
  <c r="T142" i="19"/>
  <c r="U142" i="19"/>
  <c r="T143" i="19"/>
  <c r="U143" i="19"/>
  <c r="T144" i="19"/>
  <c r="U144" i="19"/>
  <c r="T145" i="19"/>
  <c r="U145" i="19"/>
  <c r="T146" i="19"/>
  <c r="U146" i="19"/>
  <c r="T147" i="19"/>
  <c r="U147" i="19"/>
  <c r="T148" i="19"/>
  <c r="U148" i="19"/>
  <c r="T149" i="19"/>
  <c r="U149" i="19"/>
  <c r="T150" i="19"/>
  <c r="U150" i="19"/>
  <c r="T151" i="19"/>
  <c r="U151" i="19"/>
  <c r="T152" i="19"/>
  <c r="U152" i="19"/>
  <c r="T153" i="19"/>
  <c r="U153" i="19"/>
  <c r="T154" i="19"/>
  <c r="U154" i="19"/>
  <c r="T155" i="19"/>
  <c r="U155" i="19"/>
  <c r="T156" i="19"/>
  <c r="U156" i="19"/>
  <c r="T157" i="19"/>
  <c r="U157" i="19"/>
  <c r="T158" i="19"/>
  <c r="U158" i="19"/>
  <c r="T159" i="19"/>
  <c r="U159" i="19"/>
  <c r="T160" i="19"/>
  <c r="U160" i="19"/>
  <c r="T161" i="19"/>
  <c r="U161" i="19"/>
  <c r="T162" i="19"/>
  <c r="U162" i="19"/>
  <c r="T163" i="19"/>
  <c r="U163" i="19"/>
  <c r="T164" i="19"/>
  <c r="U164" i="19"/>
  <c r="T165" i="19"/>
  <c r="U165" i="19"/>
  <c r="T166" i="19"/>
  <c r="U166" i="19"/>
  <c r="T167" i="19"/>
  <c r="U167" i="19"/>
  <c r="T168" i="19"/>
  <c r="U168" i="19"/>
  <c r="T169" i="19"/>
  <c r="U169" i="19"/>
  <c r="T170" i="19"/>
  <c r="U170" i="19"/>
  <c r="T171" i="19"/>
  <c r="U171" i="19"/>
  <c r="T172" i="19"/>
  <c r="U172" i="19"/>
  <c r="T173" i="19"/>
  <c r="U173" i="19"/>
  <c r="T174" i="19"/>
  <c r="U174" i="19"/>
  <c r="C18" i="6"/>
  <c r="V7" i="19"/>
  <c r="V8" i="19"/>
  <c r="V9" i="19"/>
  <c r="V10" i="19"/>
  <c r="V11" i="19"/>
  <c r="V12" i="19"/>
  <c r="V13" i="19"/>
  <c r="V14" i="19"/>
  <c r="V15" i="19"/>
  <c r="V16" i="19"/>
  <c r="V17" i="19"/>
  <c r="V18" i="19"/>
  <c r="V19" i="19"/>
  <c r="V20" i="19"/>
  <c r="V21" i="19"/>
  <c r="V22" i="19"/>
  <c r="V23" i="19"/>
  <c r="V24" i="19"/>
  <c r="V25" i="19"/>
  <c r="V26" i="19"/>
  <c r="V27" i="19"/>
  <c r="V28" i="19"/>
  <c r="V29" i="19"/>
  <c r="V30" i="19"/>
  <c r="V31" i="19"/>
  <c r="V32" i="19"/>
  <c r="V33" i="19"/>
  <c r="V34" i="19"/>
  <c r="V35" i="19"/>
  <c r="V36" i="19"/>
  <c r="V37" i="19"/>
  <c r="V38" i="19"/>
  <c r="V39" i="19"/>
  <c r="V40" i="19"/>
  <c r="V41" i="19"/>
  <c r="V42" i="19"/>
  <c r="V43" i="19"/>
  <c r="V44" i="19"/>
  <c r="V45" i="19"/>
  <c r="V46" i="19"/>
  <c r="V47" i="19"/>
  <c r="V48" i="19"/>
  <c r="V49" i="19"/>
  <c r="V50" i="19"/>
  <c r="V51" i="19"/>
  <c r="V52" i="19"/>
  <c r="V53" i="19"/>
  <c r="V54" i="19"/>
  <c r="V55" i="19"/>
  <c r="V56" i="19"/>
  <c r="V57" i="19"/>
  <c r="V58" i="19"/>
  <c r="V59" i="19"/>
  <c r="V60" i="19"/>
  <c r="V61" i="19"/>
  <c r="V62" i="19"/>
  <c r="V63" i="19"/>
  <c r="V64" i="19"/>
  <c r="V65" i="19"/>
  <c r="V66" i="19"/>
  <c r="V67" i="19"/>
  <c r="V68" i="19"/>
  <c r="V69" i="19"/>
  <c r="V70" i="19"/>
  <c r="V71" i="19"/>
  <c r="V72" i="19"/>
  <c r="V73" i="19"/>
  <c r="V74" i="19"/>
  <c r="V75" i="19"/>
  <c r="V76" i="19"/>
  <c r="V77" i="19"/>
  <c r="V78" i="19"/>
  <c r="V79" i="19"/>
  <c r="V80" i="19"/>
  <c r="V81" i="19"/>
  <c r="V82" i="19"/>
  <c r="V83" i="19"/>
  <c r="V84" i="19"/>
  <c r="V85" i="19"/>
  <c r="V86" i="19"/>
  <c r="V87" i="19"/>
  <c r="V88" i="19"/>
  <c r="V89" i="19"/>
  <c r="V90" i="19"/>
  <c r="V91" i="19"/>
  <c r="V92" i="19"/>
  <c r="V93" i="19"/>
  <c r="V94" i="19"/>
  <c r="V95" i="19"/>
  <c r="V96" i="19"/>
  <c r="V97" i="19"/>
  <c r="V98" i="19"/>
  <c r="V99" i="19"/>
  <c r="V100" i="19"/>
  <c r="V101" i="19"/>
  <c r="V102" i="19"/>
  <c r="V103" i="19"/>
  <c r="V104" i="19"/>
  <c r="V105" i="19"/>
  <c r="V106" i="19"/>
  <c r="V107" i="19"/>
  <c r="V108" i="19"/>
  <c r="V109" i="19"/>
  <c r="V110" i="19"/>
  <c r="V111" i="19"/>
  <c r="V112" i="19"/>
  <c r="V113" i="19"/>
  <c r="V114" i="19"/>
  <c r="V115" i="19"/>
  <c r="V116" i="19"/>
  <c r="V117" i="19"/>
  <c r="V118" i="19"/>
  <c r="V119" i="19"/>
  <c r="V120" i="19"/>
  <c r="V121" i="19"/>
  <c r="V122" i="19"/>
  <c r="V123" i="19"/>
  <c r="V124" i="19"/>
  <c r="V125" i="19"/>
  <c r="V126" i="19"/>
  <c r="V127" i="19"/>
  <c r="V128" i="19"/>
  <c r="V129" i="19"/>
  <c r="V130" i="19"/>
  <c r="V131" i="19"/>
  <c r="V132" i="19"/>
  <c r="V133" i="19"/>
  <c r="V134" i="19"/>
  <c r="V135" i="19"/>
  <c r="V136" i="19"/>
  <c r="V137" i="19"/>
  <c r="V138" i="19"/>
  <c r="V139" i="19"/>
  <c r="V140" i="19"/>
  <c r="V141" i="19"/>
  <c r="V142" i="19"/>
  <c r="V143" i="19"/>
  <c r="V144" i="19"/>
  <c r="V145" i="19"/>
  <c r="V146" i="19"/>
  <c r="V147" i="19"/>
  <c r="V148" i="19"/>
  <c r="V149" i="19"/>
  <c r="V150" i="19"/>
  <c r="V151" i="19"/>
  <c r="V152" i="19"/>
  <c r="V153" i="19"/>
  <c r="V154" i="19"/>
  <c r="V155" i="19"/>
  <c r="V156" i="19"/>
  <c r="V157" i="19"/>
  <c r="V158" i="19"/>
  <c r="V159" i="19"/>
  <c r="V160" i="19"/>
  <c r="V161" i="19"/>
  <c r="V162" i="19"/>
  <c r="V163" i="19"/>
  <c r="V164" i="19"/>
  <c r="V165" i="19"/>
  <c r="V166" i="19"/>
  <c r="V167" i="19"/>
  <c r="V168" i="19"/>
  <c r="V169" i="19"/>
  <c r="V170" i="19"/>
  <c r="V171" i="19"/>
  <c r="V172" i="19"/>
  <c r="V173" i="19"/>
  <c r="V174" i="19"/>
  <c r="D18" i="6"/>
  <c r="W7" i="19"/>
  <c r="W8" i="19"/>
  <c r="W9" i="19"/>
  <c r="W10" i="19"/>
  <c r="W11" i="19"/>
  <c r="W12" i="19"/>
  <c r="W13" i="19"/>
  <c r="W14" i="19"/>
  <c r="W15" i="19"/>
  <c r="W16" i="19"/>
  <c r="W17" i="19"/>
  <c r="W18" i="19"/>
  <c r="W19" i="19"/>
  <c r="W20" i="19"/>
  <c r="W21" i="19"/>
  <c r="W22" i="19"/>
  <c r="W23" i="19"/>
  <c r="W24" i="19"/>
  <c r="W25" i="19"/>
  <c r="W26" i="19"/>
  <c r="W27" i="19"/>
  <c r="W28" i="19"/>
  <c r="W29" i="19"/>
  <c r="W30" i="19"/>
  <c r="W31" i="19"/>
  <c r="W32" i="19"/>
  <c r="W33" i="19"/>
  <c r="W34" i="19"/>
  <c r="W35" i="19"/>
  <c r="W36" i="19"/>
  <c r="W37" i="19"/>
  <c r="W38" i="19"/>
  <c r="W39" i="19"/>
  <c r="W40" i="19"/>
  <c r="W41" i="19"/>
  <c r="W42" i="19"/>
  <c r="W43" i="19"/>
  <c r="W44" i="19"/>
  <c r="W45" i="19"/>
  <c r="W46" i="19"/>
  <c r="W47" i="19"/>
  <c r="W48" i="19"/>
  <c r="W49" i="19"/>
  <c r="W50" i="19"/>
  <c r="W51" i="19"/>
  <c r="W52" i="19"/>
  <c r="W53" i="19"/>
  <c r="W54" i="19"/>
  <c r="W55" i="19"/>
  <c r="W56" i="19"/>
  <c r="W57" i="19"/>
  <c r="W58" i="19"/>
  <c r="W59" i="19"/>
  <c r="W60" i="19"/>
  <c r="W61" i="19"/>
  <c r="W62" i="19"/>
  <c r="W63" i="19"/>
  <c r="W64" i="19"/>
  <c r="W65" i="19"/>
  <c r="W66" i="19"/>
  <c r="W67" i="19"/>
  <c r="W68" i="19"/>
  <c r="W69" i="19"/>
  <c r="W70" i="19"/>
  <c r="W71" i="19"/>
  <c r="W72" i="19"/>
  <c r="W73" i="19"/>
  <c r="W74" i="19"/>
  <c r="W75" i="19"/>
  <c r="W76" i="19"/>
  <c r="W77" i="19"/>
  <c r="W78" i="19"/>
  <c r="W79" i="19"/>
  <c r="W80" i="19"/>
  <c r="W81" i="19"/>
  <c r="W82" i="19"/>
  <c r="W83" i="19"/>
  <c r="W84" i="19"/>
  <c r="W85" i="19"/>
  <c r="W86" i="19"/>
  <c r="W87" i="19"/>
  <c r="W88" i="19"/>
  <c r="W89" i="19"/>
  <c r="W90" i="19"/>
  <c r="W91" i="19"/>
  <c r="W92" i="19"/>
  <c r="W93" i="19"/>
  <c r="W94" i="19"/>
  <c r="W95" i="19"/>
  <c r="W96" i="19"/>
  <c r="W97" i="19"/>
  <c r="W98" i="19"/>
  <c r="W99" i="19"/>
  <c r="W100" i="19"/>
  <c r="W101" i="19"/>
  <c r="W102" i="19"/>
  <c r="W103" i="19"/>
  <c r="W104" i="19"/>
  <c r="W105" i="19"/>
  <c r="W106" i="19"/>
  <c r="W107" i="19"/>
  <c r="W108" i="19"/>
  <c r="W109" i="19"/>
  <c r="W110" i="19"/>
  <c r="W111" i="19"/>
  <c r="W112" i="19"/>
  <c r="W113" i="19"/>
  <c r="W114" i="19"/>
  <c r="W115" i="19"/>
  <c r="W116" i="19"/>
  <c r="W117" i="19"/>
  <c r="W118" i="19"/>
  <c r="W119" i="19"/>
  <c r="W120" i="19"/>
  <c r="W121" i="19"/>
  <c r="W122" i="19"/>
  <c r="W123" i="19"/>
  <c r="W124" i="19"/>
  <c r="W125" i="19"/>
  <c r="W126" i="19"/>
  <c r="W127" i="19"/>
  <c r="W128" i="19"/>
  <c r="W129" i="19"/>
  <c r="W130" i="19"/>
  <c r="W131" i="19"/>
  <c r="W132" i="19"/>
  <c r="W133" i="19"/>
  <c r="W134" i="19"/>
  <c r="W135" i="19"/>
  <c r="W136" i="19"/>
  <c r="W137" i="19"/>
  <c r="W138" i="19"/>
  <c r="W139" i="19"/>
  <c r="W140" i="19"/>
  <c r="W141" i="19"/>
  <c r="W142" i="19"/>
  <c r="W143" i="19"/>
  <c r="W144" i="19"/>
  <c r="W145" i="19"/>
  <c r="W146" i="19"/>
  <c r="W147" i="19"/>
  <c r="W148" i="19"/>
  <c r="W149" i="19"/>
  <c r="W150" i="19"/>
  <c r="W151" i="19"/>
  <c r="W152" i="19"/>
  <c r="W153" i="19"/>
  <c r="W154" i="19"/>
  <c r="W155" i="19"/>
  <c r="W156" i="19"/>
  <c r="W157" i="19"/>
  <c r="W158" i="19"/>
  <c r="W159" i="19"/>
  <c r="W160" i="19"/>
  <c r="W161" i="19"/>
  <c r="W162" i="19"/>
  <c r="W163" i="19"/>
  <c r="W164" i="19"/>
  <c r="W165" i="19"/>
  <c r="W166" i="19"/>
  <c r="W167" i="19"/>
  <c r="W168" i="19"/>
  <c r="W169" i="19"/>
  <c r="W170" i="19"/>
  <c r="W171" i="19"/>
  <c r="W172" i="19"/>
  <c r="W173" i="19"/>
  <c r="W174" i="19"/>
  <c r="E18" i="6"/>
  <c r="X7" i="19"/>
  <c r="X8" i="19"/>
  <c r="X9" i="19"/>
  <c r="X10" i="19"/>
  <c r="X11" i="19"/>
  <c r="X12" i="19"/>
  <c r="X13" i="19"/>
  <c r="X14" i="19"/>
  <c r="X15" i="19"/>
  <c r="X16" i="19"/>
  <c r="X17" i="19"/>
  <c r="X18" i="19"/>
  <c r="X19" i="19"/>
  <c r="X20" i="19"/>
  <c r="X21" i="19"/>
  <c r="X22" i="19"/>
  <c r="X23" i="19"/>
  <c r="X24" i="19"/>
  <c r="X25" i="19"/>
  <c r="X26" i="19"/>
  <c r="X27" i="19"/>
  <c r="X28" i="19"/>
  <c r="X29" i="19"/>
  <c r="X30" i="19"/>
  <c r="X31" i="19"/>
  <c r="X32" i="19"/>
  <c r="X33" i="19"/>
  <c r="X34" i="19"/>
  <c r="X35" i="19"/>
  <c r="X36" i="19"/>
  <c r="X37" i="19"/>
  <c r="X38" i="19"/>
  <c r="X39" i="19"/>
  <c r="X40" i="19"/>
  <c r="X41" i="19"/>
  <c r="X42" i="19"/>
  <c r="X43" i="19"/>
  <c r="X44" i="19"/>
  <c r="X45" i="19"/>
  <c r="X46" i="19"/>
  <c r="X47" i="19"/>
  <c r="X48" i="19"/>
  <c r="X49" i="19"/>
  <c r="X50" i="19"/>
  <c r="X51" i="19"/>
  <c r="X52" i="19"/>
  <c r="X53" i="19"/>
  <c r="X54" i="19"/>
  <c r="X55" i="19"/>
  <c r="X56" i="19"/>
  <c r="X57" i="19"/>
  <c r="X58" i="19"/>
  <c r="X59" i="19"/>
  <c r="X60" i="19"/>
  <c r="X61" i="19"/>
  <c r="X62" i="19"/>
  <c r="X63" i="19"/>
  <c r="X64" i="19"/>
  <c r="X65" i="19"/>
  <c r="X66" i="19"/>
  <c r="X67" i="19"/>
  <c r="X68" i="19"/>
  <c r="X69" i="19"/>
  <c r="X70" i="19"/>
  <c r="X71" i="19"/>
  <c r="X72" i="19"/>
  <c r="X73" i="19"/>
  <c r="X74" i="19"/>
  <c r="X75" i="19"/>
  <c r="X76" i="19"/>
  <c r="X77" i="19"/>
  <c r="X78" i="19"/>
  <c r="X79" i="19"/>
  <c r="X80" i="19"/>
  <c r="X81" i="19"/>
  <c r="X82" i="19"/>
  <c r="X83" i="19"/>
  <c r="X84" i="19"/>
  <c r="X85" i="19"/>
  <c r="X86" i="19"/>
  <c r="X87" i="19"/>
  <c r="X88" i="19"/>
  <c r="X89" i="19"/>
  <c r="X90" i="19"/>
  <c r="X91" i="19"/>
  <c r="X92" i="19"/>
  <c r="X93" i="19"/>
  <c r="X94" i="19"/>
  <c r="X95" i="19"/>
  <c r="X96" i="19"/>
  <c r="X97" i="19"/>
  <c r="X98" i="19"/>
  <c r="X99" i="19"/>
  <c r="X100" i="19"/>
  <c r="X101" i="19"/>
  <c r="X102" i="19"/>
  <c r="X103" i="19"/>
  <c r="X104" i="19"/>
  <c r="X105" i="19"/>
  <c r="X106" i="19"/>
  <c r="X107" i="19"/>
  <c r="X108" i="19"/>
  <c r="X109" i="19"/>
  <c r="X110" i="19"/>
  <c r="X111" i="19"/>
  <c r="X112" i="19"/>
  <c r="X113" i="19"/>
  <c r="X114" i="19"/>
  <c r="X115" i="19"/>
  <c r="X116" i="19"/>
  <c r="X117" i="19"/>
  <c r="X118" i="19"/>
  <c r="X119" i="19"/>
  <c r="X120" i="19"/>
  <c r="X121" i="19"/>
  <c r="X122" i="19"/>
  <c r="X123" i="19"/>
  <c r="X124" i="19"/>
  <c r="X125" i="19"/>
  <c r="X126" i="19"/>
  <c r="X127" i="19"/>
  <c r="X128" i="19"/>
  <c r="X129" i="19"/>
  <c r="X130" i="19"/>
  <c r="X131" i="19"/>
  <c r="X132" i="19"/>
  <c r="X133" i="19"/>
  <c r="X134" i="19"/>
  <c r="X135" i="19"/>
  <c r="X136" i="19"/>
  <c r="X137" i="19"/>
  <c r="X138" i="19"/>
  <c r="X139" i="19"/>
  <c r="X140" i="19"/>
  <c r="X141" i="19"/>
  <c r="X142" i="19"/>
  <c r="X143" i="19"/>
  <c r="X144" i="19"/>
  <c r="X145" i="19"/>
  <c r="X146" i="19"/>
  <c r="X147" i="19"/>
  <c r="X148" i="19"/>
  <c r="X149" i="19"/>
  <c r="X150" i="19"/>
  <c r="X151" i="19"/>
  <c r="X152" i="19"/>
  <c r="X153" i="19"/>
  <c r="X154" i="19"/>
  <c r="X155" i="19"/>
  <c r="X156" i="19"/>
  <c r="X157" i="19"/>
  <c r="X158" i="19"/>
  <c r="X159" i="19"/>
  <c r="X160" i="19"/>
  <c r="X161" i="19"/>
  <c r="X162" i="19"/>
  <c r="X163" i="19"/>
  <c r="X164" i="19"/>
  <c r="X165" i="19"/>
  <c r="X166" i="19"/>
  <c r="X167" i="19"/>
  <c r="X168" i="19"/>
  <c r="X169" i="19"/>
  <c r="X170" i="19"/>
  <c r="X171" i="19"/>
  <c r="X172" i="19"/>
  <c r="X173" i="19"/>
  <c r="X174" i="19"/>
  <c r="F18" i="6"/>
  <c r="Y7" i="19"/>
  <c r="Y8" i="19"/>
  <c r="Y9" i="19"/>
  <c r="Y10" i="19"/>
  <c r="Y11" i="19"/>
  <c r="Y12" i="19"/>
  <c r="Y13" i="19"/>
  <c r="Y14" i="19"/>
  <c r="Y15" i="19"/>
  <c r="Y16" i="19"/>
  <c r="Y17" i="19"/>
  <c r="Y18" i="19"/>
  <c r="Y19" i="19"/>
  <c r="Y20" i="19"/>
  <c r="Y21" i="19"/>
  <c r="Y22" i="19"/>
  <c r="Y23" i="19"/>
  <c r="Y24" i="19"/>
  <c r="Y25" i="19"/>
  <c r="Y26" i="19"/>
  <c r="Y27" i="19"/>
  <c r="Y28" i="19"/>
  <c r="Y29" i="19"/>
  <c r="Y30" i="19"/>
  <c r="Y31" i="19"/>
  <c r="Y32" i="19"/>
  <c r="Y33" i="19"/>
  <c r="Y34" i="19"/>
  <c r="Y35" i="19"/>
  <c r="Y36" i="19"/>
  <c r="Y37" i="19"/>
  <c r="Y38" i="19"/>
  <c r="Y39" i="19"/>
  <c r="Y40" i="19"/>
  <c r="Y41" i="19"/>
  <c r="Y42" i="19"/>
  <c r="Y43" i="19"/>
  <c r="Y44" i="19"/>
  <c r="Y45" i="19"/>
  <c r="Y46" i="19"/>
  <c r="Y47" i="19"/>
  <c r="Y48" i="19"/>
  <c r="Y49" i="19"/>
  <c r="Y50" i="19"/>
  <c r="Y51" i="19"/>
  <c r="Y52" i="19"/>
  <c r="Y53" i="19"/>
  <c r="Y54" i="19"/>
  <c r="Y55" i="19"/>
  <c r="Y56" i="19"/>
  <c r="Y57" i="19"/>
  <c r="Y58" i="19"/>
  <c r="Y59" i="19"/>
  <c r="Y60" i="19"/>
  <c r="Y61" i="19"/>
  <c r="Y62" i="19"/>
  <c r="Y63" i="19"/>
  <c r="Y64" i="19"/>
  <c r="Y65" i="19"/>
  <c r="Y66" i="19"/>
  <c r="Y67" i="19"/>
  <c r="Y68" i="19"/>
  <c r="Y69" i="19"/>
  <c r="Y70" i="19"/>
  <c r="Y71" i="19"/>
  <c r="Y72" i="19"/>
  <c r="Y73" i="19"/>
  <c r="Y74" i="19"/>
  <c r="Y75" i="19"/>
  <c r="Y76" i="19"/>
  <c r="Y77" i="19"/>
  <c r="Y78" i="19"/>
  <c r="Y79" i="19"/>
  <c r="Y80" i="19"/>
  <c r="Y81" i="19"/>
  <c r="Y82" i="19"/>
  <c r="Y83" i="19"/>
  <c r="Y84" i="19"/>
  <c r="Y85" i="19"/>
  <c r="Y86" i="19"/>
  <c r="Y87" i="19"/>
  <c r="Y88" i="19"/>
  <c r="Y89" i="19"/>
  <c r="Y90" i="19"/>
  <c r="Y91" i="19"/>
  <c r="Y92" i="19"/>
  <c r="Y93" i="19"/>
  <c r="Y94" i="19"/>
  <c r="Y95" i="19"/>
  <c r="Y96" i="19"/>
  <c r="Y97" i="19"/>
  <c r="Y98" i="19"/>
  <c r="Y99" i="19"/>
  <c r="Y100" i="19"/>
  <c r="Y101" i="19"/>
  <c r="Y102" i="19"/>
  <c r="Y103" i="19"/>
  <c r="Y104" i="19"/>
  <c r="Y105" i="19"/>
  <c r="Y106" i="19"/>
  <c r="Y107" i="19"/>
  <c r="Y108" i="19"/>
  <c r="Y109" i="19"/>
  <c r="Y110" i="19"/>
  <c r="Y111" i="19"/>
  <c r="Y112" i="19"/>
  <c r="Y113" i="19"/>
  <c r="Y114" i="19"/>
  <c r="Y115" i="19"/>
  <c r="Y116" i="19"/>
  <c r="Y117" i="19"/>
  <c r="Y118" i="19"/>
  <c r="Y119" i="19"/>
  <c r="Y120" i="19"/>
  <c r="Y121" i="19"/>
  <c r="Y122" i="19"/>
  <c r="Y123" i="19"/>
  <c r="Y124" i="19"/>
  <c r="Y125" i="19"/>
  <c r="Y126" i="19"/>
  <c r="Y127" i="19"/>
  <c r="Y128" i="19"/>
  <c r="Y129" i="19"/>
  <c r="Y130" i="19"/>
  <c r="Y131" i="19"/>
  <c r="Y132" i="19"/>
  <c r="Y133" i="19"/>
  <c r="Y134" i="19"/>
  <c r="Y135" i="19"/>
  <c r="Y136" i="19"/>
  <c r="Y137" i="19"/>
  <c r="Y138" i="19"/>
  <c r="Y139" i="19"/>
  <c r="Y140" i="19"/>
  <c r="Y141" i="19"/>
  <c r="Y142" i="19"/>
  <c r="Y143" i="19"/>
  <c r="Y144" i="19"/>
  <c r="Y145" i="19"/>
  <c r="Y146" i="19"/>
  <c r="Y147" i="19"/>
  <c r="Y148" i="19"/>
  <c r="Y149" i="19"/>
  <c r="Y150" i="19"/>
  <c r="Y151" i="19"/>
  <c r="Y152" i="19"/>
  <c r="Y153" i="19"/>
  <c r="Y154" i="19"/>
  <c r="Y155" i="19"/>
  <c r="Y156" i="19"/>
  <c r="Y157" i="19"/>
  <c r="Y158" i="19"/>
  <c r="Y159" i="19"/>
  <c r="Y160" i="19"/>
  <c r="Y161" i="19"/>
  <c r="Y162" i="19"/>
  <c r="Y163" i="19"/>
  <c r="Y164" i="19"/>
  <c r="Y165" i="19"/>
  <c r="Y166" i="19"/>
  <c r="Y167" i="19"/>
  <c r="Y168" i="19"/>
  <c r="Y169" i="19"/>
  <c r="Y170" i="19"/>
  <c r="Y171" i="19"/>
  <c r="Y172" i="19"/>
  <c r="Y173" i="19"/>
  <c r="Y174" i="19"/>
  <c r="G18" i="6"/>
  <c r="H18" i="6"/>
  <c r="AA7" i="19"/>
  <c r="AA8" i="19"/>
  <c r="AA9" i="19"/>
  <c r="AA10" i="19"/>
  <c r="AA11" i="19"/>
  <c r="AA12" i="19"/>
  <c r="AA13" i="19"/>
  <c r="AA14" i="19"/>
  <c r="AA15" i="19"/>
  <c r="AA16" i="19"/>
  <c r="AA17" i="19"/>
  <c r="AA18" i="19"/>
  <c r="AA19" i="19"/>
  <c r="AA20" i="19"/>
  <c r="AA21" i="19"/>
  <c r="AA22" i="19"/>
  <c r="AA23" i="19"/>
  <c r="AA24" i="19"/>
  <c r="AA25" i="19"/>
  <c r="AA26" i="19"/>
  <c r="AA27" i="19"/>
  <c r="AA28" i="19"/>
  <c r="AA29" i="19"/>
  <c r="AA30" i="19"/>
  <c r="AA31" i="19"/>
  <c r="AA32" i="19"/>
  <c r="AA33" i="19"/>
  <c r="AA34" i="19"/>
  <c r="AA35" i="19"/>
  <c r="AA36" i="19"/>
  <c r="AA37" i="19"/>
  <c r="AA38" i="19"/>
  <c r="AA39" i="19"/>
  <c r="AA40" i="19"/>
  <c r="AA41" i="19"/>
  <c r="AA42" i="19"/>
  <c r="AA43" i="19"/>
  <c r="AA44" i="19"/>
  <c r="AA45" i="19"/>
  <c r="AA46" i="19"/>
  <c r="AA47" i="19"/>
  <c r="AA48" i="19"/>
  <c r="AA49" i="19"/>
  <c r="AA50" i="19"/>
  <c r="AA51" i="19"/>
  <c r="AA52" i="19"/>
  <c r="AA53" i="19"/>
  <c r="AA54" i="19"/>
  <c r="AA55" i="19"/>
  <c r="AA56" i="19"/>
  <c r="AA57" i="19"/>
  <c r="AA58" i="19"/>
  <c r="AA59" i="19"/>
  <c r="AA60" i="19"/>
  <c r="AA61" i="19"/>
  <c r="AA62" i="19"/>
  <c r="AA63" i="19"/>
  <c r="AA64" i="19"/>
  <c r="AA65" i="19"/>
  <c r="AA66" i="19"/>
  <c r="AA67" i="19"/>
  <c r="AA68" i="19"/>
  <c r="AA69" i="19"/>
  <c r="AA70" i="19"/>
  <c r="AA71" i="19"/>
  <c r="AA72" i="19"/>
  <c r="AA73" i="19"/>
  <c r="AA74" i="19"/>
  <c r="AA75" i="19"/>
  <c r="AA76" i="19"/>
  <c r="AA77" i="19"/>
  <c r="AA78" i="19"/>
  <c r="AA79" i="19"/>
  <c r="AA80" i="19"/>
  <c r="AA81" i="19"/>
  <c r="AA82" i="19"/>
  <c r="AA83" i="19"/>
  <c r="AA84" i="19"/>
  <c r="AA85" i="19"/>
  <c r="AA86" i="19"/>
  <c r="AA87" i="19"/>
  <c r="AA88" i="19"/>
  <c r="AA89" i="19"/>
  <c r="AA90" i="19"/>
  <c r="AA91" i="19"/>
  <c r="AA92" i="19"/>
  <c r="AA93" i="19"/>
  <c r="AA94" i="19"/>
  <c r="AA95" i="19"/>
  <c r="AA96" i="19"/>
  <c r="AA97" i="19"/>
  <c r="AA98" i="19"/>
  <c r="AA99" i="19"/>
  <c r="AA100" i="19"/>
  <c r="AA101" i="19"/>
  <c r="AA102" i="19"/>
  <c r="AA103" i="19"/>
  <c r="AA104" i="19"/>
  <c r="AA105" i="19"/>
  <c r="AA106" i="19"/>
  <c r="AA107" i="19"/>
  <c r="AA108" i="19"/>
  <c r="AA109" i="19"/>
  <c r="AA110" i="19"/>
  <c r="AA111" i="19"/>
  <c r="AA112" i="19"/>
  <c r="AA113" i="19"/>
  <c r="AA114" i="19"/>
  <c r="AA115" i="19"/>
  <c r="AA116" i="19"/>
  <c r="AA117" i="19"/>
  <c r="AA118" i="19"/>
  <c r="AA119" i="19"/>
  <c r="AA120" i="19"/>
  <c r="AA121" i="19"/>
  <c r="AA122" i="19"/>
  <c r="AA123" i="19"/>
  <c r="AA124" i="19"/>
  <c r="AA125" i="19"/>
  <c r="AA126" i="19"/>
  <c r="AA127" i="19"/>
  <c r="AA128" i="19"/>
  <c r="AA129" i="19"/>
  <c r="AA130" i="19"/>
  <c r="AA131" i="19"/>
  <c r="AA132" i="19"/>
  <c r="AA133" i="19"/>
  <c r="AA134" i="19"/>
  <c r="AA135" i="19"/>
  <c r="AA136" i="19"/>
  <c r="AA137" i="19"/>
  <c r="AA138" i="19"/>
  <c r="AA139" i="19"/>
  <c r="AA140" i="19"/>
  <c r="AA141" i="19"/>
  <c r="AA142" i="19"/>
  <c r="AA143" i="19"/>
  <c r="AA144" i="19"/>
  <c r="AA145" i="19"/>
  <c r="AA146" i="19"/>
  <c r="AA147" i="19"/>
  <c r="AA148" i="19"/>
  <c r="AA149" i="19"/>
  <c r="AA150" i="19"/>
  <c r="AA151" i="19"/>
  <c r="AA152" i="19"/>
  <c r="AA153" i="19"/>
  <c r="AA154" i="19"/>
  <c r="AA155" i="19"/>
  <c r="AA156" i="19"/>
  <c r="AA157" i="19"/>
  <c r="AA158" i="19"/>
  <c r="AA159" i="19"/>
  <c r="AA160" i="19"/>
  <c r="AA161" i="19"/>
  <c r="AA162" i="19"/>
  <c r="AA163" i="19"/>
  <c r="AA164" i="19"/>
  <c r="AA165" i="19"/>
  <c r="AA166" i="19"/>
  <c r="AA167" i="19"/>
  <c r="AA168" i="19"/>
  <c r="AA169" i="19"/>
  <c r="AA170" i="19"/>
  <c r="AA171" i="19"/>
  <c r="AA172" i="19"/>
  <c r="AA173" i="19"/>
  <c r="AA174" i="19"/>
  <c r="O13" i="13"/>
  <c r="O14" i="13"/>
  <c r="P14" i="13"/>
  <c r="O15" i="13"/>
  <c r="P15" i="13"/>
  <c r="O16" i="13"/>
  <c r="P16" i="13"/>
  <c r="O17" i="13"/>
  <c r="P17" i="13"/>
  <c r="O18" i="13"/>
  <c r="P18" i="13"/>
  <c r="O19" i="13"/>
  <c r="P19" i="13"/>
  <c r="O20" i="13"/>
  <c r="P20" i="13"/>
  <c r="O21" i="13"/>
  <c r="P21" i="13"/>
  <c r="O22" i="13"/>
  <c r="P22" i="13"/>
  <c r="O23" i="13"/>
  <c r="P23" i="13"/>
  <c r="O24" i="13"/>
  <c r="P24" i="13"/>
  <c r="O25" i="13"/>
  <c r="P25" i="13"/>
  <c r="O26" i="13"/>
  <c r="P26" i="13"/>
  <c r="O27" i="13"/>
  <c r="P27" i="13"/>
  <c r="O28" i="13"/>
  <c r="P28" i="13"/>
  <c r="O29" i="13"/>
  <c r="P29" i="13"/>
  <c r="O30" i="13"/>
  <c r="P30" i="13"/>
  <c r="O31" i="13"/>
  <c r="P31" i="13"/>
  <c r="O32" i="13"/>
  <c r="P32" i="13"/>
  <c r="O33" i="13"/>
  <c r="P33" i="13"/>
  <c r="O34" i="13"/>
  <c r="P34" i="13"/>
  <c r="O35" i="13"/>
  <c r="P35" i="13"/>
  <c r="O36" i="13"/>
  <c r="P36" i="13"/>
  <c r="O37" i="13"/>
  <c r="P37" i="13"/>
  <c r="O38" i="13"/>
  <c r="P38" i="13"/>
  <c r="O39" i="13"/>
  <c r="P39" i="13"/>
  <c r="O40" i="13"/>
  <c r="P40" i="13"/>
  <c r="O41" i="13"/>
  <c r="P41" i="13"/>
  <c r="O42" i="13"/>
  <c r="P42" i="13"/>
  <c r="O43" i="13"/>
  <c r="P43" i="13"/>
  <c r="O44" i="13"/>
  <c r="P44" i="13"/>
  <c r="O45" i="13"/>
  <c r="P45" i="13"/>
  <c r="O46" i="13"/>
  <c r="P46" i="13"/>
  <c r="O47" i="13"/>
  <c r="P47" i="13"/>
  <c r="O48" i="13"/>
  <c r="P48" i="13"/>
  <c r="O49" i="13"/>
  <c r="P49" i="13"/>
  <c r="O50" i="13"/>
  <c r="P50" i="13"/>
  <c r="O51" i="13"/>
  <c r="P51" i="13"/>
  <c r="O52" i="13"/>
  <c r="P52" i="13"/>
  <c r="O53" i="13"/>
  <c r="P53" i="13"/>
  <c r="O54" i="13"/>
  <c r="P54" i="13"/>
  <c r="O55" i="13"/>
  <c r="P55" i="13"/>
  <c r="O56" i="13"/>
  <c r="P56" i="13"/>
  <c r="O58" i="13"/>
  <c r="P58" i="13"/>
  <c r="O59" i="13"/>
  <c r="P59" i="13"/>
  <c r="O60" i="13"/>
  <c r="P60" i="13"/>
  <c r="O61" i="13"/>
  <c r="P61" i="13"/>
  <c r="O62" i="13"/>
  <c r="P62" i="13"/>
  <c r="O63" i="13"/>
  <c r="P63" i="13"/>
  <c r="O64" i="13"/>
  <c r="P64" i="13"/>
  <c r="O65" i="13"/>
  <c r="P65" i="13"/>
  <c r="O66" i="13"/>
  <c r="P66" i="13"/>
  <c r="O67" i="13"/>
  <c r="P67" i="13"/>
  <c r="O68" i="13"/>
  <c r="P68" i="13"/>
  <c r="O69" i="13"/>
  <c r="P69" i="13"/>
  <c r="O70" i="13"/>
  <c r="P70" i="13"/>
  <c r="O71" i="13"/>
  <c r="P71" i="13"/>
  <c r="O72" i="13"/>
  <c r="P72" i="13"/>
  <c r="Q13" i="13"/>
  <c r="Q14" i="13"/>
  <c r="Q15" i="13"/>
  <c r="Q16" i="13"/>
  <c r="Q17" i="13"/>
  <c r="Q18" i="13"/>
  <c r="Q19" i="13"/>
  <c r="Q20" i="13"/>
  <c r="Q21" i="13"/>
  <c r="Q22" i="13"/>
  <c r="Q23" i="13"/>
  <c r="Q24" i="13"/>
  <c r="Q25" i="13"/>
  <c r="Q26" i="13"/>
  <c r="Q27" i="13"/>
  <c r="Q28" i="13"/>
  <c r="Q29" i="13"/>
  <c r="Q30" i="13"/>
  <c r="Q31" i="13"/>
  <c r="Q32" i="13"/>
  <c r="Q33" i="13"/>
  <c r="Q34" i="13"/>
  <c r="Q35" i="13"/>
  <c r="Q36" i="13"/>
  <c r="Q37" i="13"/>
  <c r="Q38" i="13"/>
  <c r="Q39" i="13"/>
  <c r="Q40" i="13"/>
  <c r="Q41" i="13"/>
  <c r="Q42" i="13"/>
  <c r="Q43" i="13"/>
  <c r="Q44" i="13"/>
  <c r="Q45" i="13"/>
  <c r="Q46" i="13"/>
  <c r="Q47" i="13"/>
  <c r="Q48" i="13"/>
  <c r="Q49" i="13"/>
  <c r="Q50" i="13"/>
  <c r="Q51" i="13"/>
  <c r="Q52" i="13"/>
  <c r="Q53" i="13"/>
  <c r="Q54" i="13"/>
  <c r="Q55" i="13"/>
  <c r="Q56" i="13"/>
  <c r="Q58" i="13"/>
  <c r="Q59" i="13"/>
  <c r="Q60" i="13"/>
  <c r="Q61" i="13"/>
  <c r="Q62" i="13"/>
  <c r="Q63" i="13"/>
  <c r="Q64" i="13"/>
  <c r="Q65" i="13"/>
  <c r="Q66" i="13"/>
  <c r="Q67" i="13"/>
  <c r="Q68" i="13"/>
  <c r="Q69" i="13"/>
  <c r="Q70" i="13"/>
  <c r="Q71" i="13"/>
  <c r="Q72" i="13"/>
  <c r="R13" i="13"/>
  <c r="R14" i="13"/>
  <c r="R15" i="13"/>
  <c r="R16" i="13"/>
  <c r="R17" i="13"/>
  <c r="R18" i="13"/>
  <c r="R19" i="13"/>
  <c r="R20" i="13"/>
  <c r="R21" i="13"/>
  <c r="R22" i="13"/>
  <c r="R23" i="13"/>
  <c r="R24" i="13"/>
  <c r="R25" i="13"/>
  <c r="R26" i="13"/>
  <c r="R27" i="13"/>
  <c r="R28" i="13"/>
  <c r="R29" i="13"/>
  <c r="R30" i="13"/>
  <c r="R31" i="13"/>
  <c r="R32" i="13"/>
  <c r="R33" i="13"/>
  <c r="R34" i="13"/>
  <c r="R35" i="13"/>
  <c r="R36" i="13"/>
  <c r="R37" i="13"/>
  <c r="R38" i="13"/>
  <c r="R39" i="13"/>
  <c r="R40" i="13"/>
  <c r="R41" i="13"/>
  <c r="R42" i="13"/>
  <c r="R43" i="13"/>
  <c r="R44" i="13"/>
  <c r="R45" i="13"/>
  <c r="R46" i="13"/>
  <c r="R47" i="13"/>
  <c r="R48" i="13"/>
  <c r="R49" i="13"/>
  <c r="R50" i="13"/>
  <c r="R51" i="13"/>
  <c r="R52" i="13"/>
  <c r="R53" i="13"/>
  <c r="R54" i="13"/>
  <c r="R55" i="13"/>
  <c r="R56" i="13"/>
  <c r="R58" i="13"/>
  <c r="R59" i="13"/>
  <c r="R60" i="13"/>
  <c r="R61" i="13"/>
  <c r="R62" i="13"/>
  <c r="R63" i="13"/>
  <c r="R64" i="13"/>
  <c r="R65" i="13"/>
  <c r="R66" i="13"/>
  <c r="R67" i="13"/>
  <c r="R68" i="13"/>
  <c r="R69" i="13"/>
  <c r="R70" i="13"/>
  <c r="R71" i="13"/>
  <c r="R72" i="13"/>
  <c r="S13" i="13"/>
  <c r="S14" i="13"/>
  <c r="S15" i="13"/>
  <c r="S16" i="13"/>
  <c r="S17" i="13"/>
  <c r="S18" i="13"/>
  <c r="S19" i="13"/>
  <c r="S20" i="13"/>
  <c r="S21" i="13"/>
  <c r="S22" i="13"/>
  <c r="S23" i="13"/>
  <c r="S24" i="13"/>
  <c r="S25" i="13"/>
  <c r="S26" i="13"/>
  <c r="S27" i="13"/>
  <c r="S28" i="13"/>
  <c r="S29" i="13"/>
  <c r="S30" i="13"/>
  <c r="S31" i="13"/>
  <c r="S32" i="13"/>
  <c r="S33" i="13"/>
  <c r="S34" i="13"/>
  <c r="S35" i="13"/>
  <c r="S36" i="13"/>
  <c r="S37" i="13"/>
  <c r="S38" i="13"/>
  <c r="S39" i="13"/>
  <c r="S40" i="13"/>
  <c r="S41" i="13"/>
  <c r="S42" i="13"/>
  <c r="S43" i="13"/>
  <c r="S44" i="13"/>
  <c r="S45" i="13"/>
  <c r="S46" i="13"/>
  <c r="S47" i="13"/>
  <c r="S48" i="13"/>
  <c r="S49" i="13"/>
  <c r="S50" i="13"/>
  <c r="S51" i="13"/>
  <c r="S52" i="13"/>
  <c r="S53" i="13"/>
  <c r="S54" i="13"/>
  <c r="S55" i="13"/>
  <c r="S56" i="13"/>
  <c r="S58" i="13"/>
  <c r="S59" i="13"/>
  <c r="S60" i="13"/>
  <c r="S61" i="13"/>
  <c r="S62" i="13"/>
  <c r="S63" i="13"/>
  <c r="S64" i="13"/>
  <c r="S65" i="13"/>
  <c r="S66" i="13"/>
  <c r="S67" i="13"/>
  <c r="S68" i="13"/>
  <c r="S69" i="13"/>
  <c r="S70" i="13"/>
  <c r="S71" i="13"/>
  <c r="S72" i="13"/>
  <c r="T13" i="13"/>
  <c r="T14" i="13"/>
  <c r="T15" i="13"/>
  <c r="T16" i="13"/>
  <c r="T17" i="13"/>
  <c r="T18" i="13"/>
  <c r="T19" i="13"/>
  <c r="T20" i="13"/>
  <c r="T21" i="13"/>
  <c r="T22" i="13"/>
  <c r="T23" i="13"/>
  <c r="T24" i="13"/>
  <c r="T25" i="13"/>
  <c r="T26" i="13"/>
  <c r="T27" i="13"/>
  <c r="T28" i="13"/>
  <c r="T29" i="13"/>
  <c r="T30" i="13"/>
  <c r="T31" i="13"/>
  <c r="T32" i="13"/>
  <c r="T33" i="13"/>
  <c r="T34" i="13"/>
  <c r="T35" i="13"/>
  <c r="T36" i="13"/>
  <c r="T37" i="13"/>
  <c r="T38" i="13"/>
  <c r="T39" i="13"/>
  <c r="T40" i="13"/>
  <c r="T41" i="13"/>
  <c r="T42" i="13"/>
  <c r="T43" i="13"/>
  <c r="T44" i="13"/>
  <c r="T45" i="13"/>
  <c r="T46" i="13"/>
  <c r="T47" i="13"/>
  <c r="T48" i="13"/>
  <c r="T49" i="13"/>
  <c r="T50" i="13"/>
  <c r="T51" i="13"/>
  <c r="T52" i="13"/>
  <c r="T53" i="13"/>
  <c r="T54" i="13"/>
  <c r="T55" i="13"/>
  <c r="T56" i="13"/>
  <c r="T58" i="13"/>
  <c r="T59" i="13"/>
  <c r="T60" i="13"/>
  <c r="T61" i="13"/>
  <c r="T62" i="13"/>
  <c r="T63" i="13"/>
  <c r="T64" i="13"/>
  <c r="T65" i="13"/>
  <c r="T66" i="13"/>
  <c r="T67" i="13"/>
  <c r="T68" i="13"/>
  <c r="T69" i="13"/>
  <c r="T70" i="13"/>
  <c r="T71" i="13"/>
  <c r="T72" i="13"/>
  <c r="Q13" i="7"/>
  <c r="Q14" i="7"/>
  <c r="W14" i="7"/>
  <c r="Q15" i="7"/>
  <c r="W15" i="7"/>
  <c r="Q16" i="7"/>
  <c r="W16" i="7"/>
  <c r="Q17" i="7"/>
  <c r="W17" i="7"/>
  <c r="Q18" i="7"/>
  <c r="W18" i="7"/>
  <c r="X13" i="7"/>
  <c r="X14" i="7"/>
  <c r="X15" i="7"/>
  <c r="X16" i="7"/>
  <c r="X17" i="7"/>
  <c r="X18" i="7"/>
  <c r="D9" i="6"/>
  <c r="Y13" i="7"/>
  <c r="Y14" i="7"/>
  <c r="Y15" i="7"/>
  <c r="Y16" i="7"/>
  <c r="Y17" i="7"/>
  <c r="Y18" i="7"/>
  <c r="E9" i="6"/>
  <c r="Z13" i="7"/>
  <c r="Z14" i="7"/>
  <c r="Z15" i="7"/>
  <c r="Z16" i="7"/>
  <c r="Z17" i="7"/>
  <c r="Z18" i="7"/>
  <c r="F9" i="6"/>
  <c r="AA13" i="7"/>
  <c r="AA14" i="7"/>
  <c r="AA15" i="7"/>
  <c r="AA16" i="7"/>
  <c r="AA17" i="7"/>
  <c r="AA18" i="7"/>
  <c r="G9" i="6"/>
  <c r="Q13" i="2"/>
  <c r="Q14" i="2"/>
  <c r="W14" i="2"/>
  <c r="Q15" i="2"/>
  <c r="W15" i="2"/>
  <c r="Q16" i="2"/>
  <c r="W16" i="2"/>
  <c r="Q17" i="2"/>
  <c r="W17" i="2"/>
  <c r="Q18" i="2"/>
  <c r="W18" i="2"/>
  <c r="Q19" i="2"/>
  <c r="W19" i="2"/>
  <c r="Q20" i="2"/>
  <c r="W20" i="2"/>
  <c r="Q21" i="2"/>
  <c r="W21" i="2"/>
  <c r="Q22" i="2"/>
  <c r="W22" i="2"/>
  <c r="Q23" i="2"/>
  <c r="W23" i="2"/>
  <c r="Q24" i="2"/>
  <c r="W24" i="2"/>
  <c r="Q25" i="2"/>
  <c r="W25" i="2"/>
  <c r="Q26" i="2"/>
  <c r="W26" i="2"/>
  <c r="Q27" i="2"/>
  <c r="W27" i="2"/>
  <c r="Q28" i="2"/>
  <c r="W28" i="2"/>
  <c r="Q29" i="2"/>
  <c r="W29" i="2"/>
  <c r="Q30" i="2"/>
  <c r="W30" i="2"/>
  <c r="Q31" i="2"/>
  <c r="W31" i="2"/>
  <c r="Q32" i="2"/>
  <c r="W32" i="2"/>
  <c r="Q33" i="2"/>
  <c r="W33" i="2"/>
  <c r="Q34" i="2"/>
  <c r="W34" i="2"/>
  <c r="Q35" i="2"/>
  <c r="W35" i="2"/>
  <c r="Q36" i="2"/>
  <c r="W36" i="2"/>
  <c r="Q37" i="2"/>
  <c r="W37" i="2"/>
  <c r="Q38" i="2"/>
  <c r="W38" i="2"/>
  <c r="Q39" i="2"/>
  <c r="W39" i="2"/>
  <c r="Q40" i="2"/>
  <c r="W40" i="2"/>
  <c r="Q41" i="2"/>
  <c r="W41" i="2"/>
  <c r="Q42" i="2"/>
  <c r="W42" i="2"/>
  <c r="Q43" i="2"/>
  <c r="W43" i="2"/>
  <c r="Q44" i="2"/>
  <c r="W44" i="2"/>
  <c r="Q45" i="2"/>
  <c r="W45" i="2"/>
  <c r="Q46" i="2"/>
  <c r="W46" i="2"/>
  <c r="Q47" i="2"/>
  <c r="W47" i="2"/>
  <c r="Q48" i="2"/>
  <c r="W48" i="2"/>
  <c r="Q49" i="2"/>
  <c r="W49" i="2"/>
  <c r="Q50" i="2"/>
  <c r="W50" i="2"/>
  <c r="Q51" i="2"/>
  <c r="W51" i="2"/>
  <c r="Q52" i="2"/>
  <c r="W52" i="2"/>
  <c r="Q53" i="2"/>
  <c r="W53" i="2"/>
  <c r="Q54" i="2"/>
  <c r="W54" i="2"/>
  <c r="Q55" i="2"/>
  <c r="W55" i="2"/>
  <c r="Q56" i="2"/>
  <c r="W56" i="2"/>
  <c r="Q57" i="2"/>
  <c r="W57" i="2"/>
  <c r="Q58" i="2"/>
  <c r="W58" i="2"/>
  <c r="Q59" i="2"/>
  <c r="W59" i="2"/>
  <c r="Q60" i="2"/>
  <c r="W60" i="2"/>
  <c r="Q61" i="2"/>
  <c r="W61" i="2"/>
  <c r="Q62" i="2"/>
  <c r="W62" i="2"/>
  <c r="Q63" i="2"/>
  <c r="W63" i="2"/>
  <c r="Q64" i="2"/>
  <c r="W64" i="2"/>
  <c r="Q65" i="2"/>
  <c r="W65" i="2"/>
  <c r="Q66" i="2"/>
  <c r="W66" i="2"/>
  <c r="Q67" i="2"/>
  <c r="W67" i="2"/>
  <c r="Q68" i="2"/>
  <c r="W68" i="2"/>
  <c r="Q69" i="2"/>
  <c r="W69" i="2"/>
  <c r="Q70" i="2"/>
  <c r="W70" i="2"/>
  <c r="Q71" i="2"/>
  <c r="W71" i="2"/>
  <c r="Q72" i="2"/>
  <c r="W72" i="2"/>
  <c r="Q73" i="2"/>
  <c r="W73" i="2"/>
  <c r="Q74" i="2"/>
  <c r="W74" i="2"/>
  <c r="Q75" i="2"/>
  <c r="W75" i="2"/>
  <c r="Q76" i="2"/>
  <c r="W76" i="2"/>
  <c r="Q77" i="2"/>
  <c r="W77" i="2"/>
  <c r="Q78" i="2"/>
  <c r="W78" i="2"/>
  <c r="Q79" i="2"/>
  <c r="W79" i="2"/>
  <c r="Q80" i="2"/>
  <c r="W80" i="2"/>
  <c r="Q81" i="2"/>
  <c r="W81" i="2"/>
  <c r="Q82" i="2"/>
  <c r="W82" i="2"/>
  <c r="Q83" i="2"/>
  <c r="W83" i="2"/>
  <c r="Q84" i="2"/>
  <c r="W84" i="2"/>
  <c r="Q85" i="2"/>
  <c r="W85" i="2"/>
  <c r="Q86" i="2"/>
  <c r="W86" i="2"/>
  <c r="Q87" i="2"/>
  <c r="W87" i="2"/>
  <c r="Q88" i="2"/>
  <c r="W88" i="2"/>
  <c r="Q89" i="2"/>
  <c r="W89" i="2"/>
  <c r="Q90" i="2"/>
  <c r="W90" i="2"/>
  <c r="Q91" i="2"/>
  <c r="W91" i="2"/>
  <c r="Q92" i="2"/>
  <c r="W92" i="2"/>
  <c r="Q93" i="2"/>
  <c r="W93" i="2"/>
  <c r="Q94" i="2"/>
  <c r="W94" i="2"/>
  <c r="Q95" i="2"/>
  <c r="W95" i="2"/>
  <c r="Q96" i="2"/>
  <c r="W96" i="2"/>
  <c r="Q97" i="2"/>
  <c r="W97" i="2"/>
  <c r="Q98" i="2"/>
  <c r="W98" i="2"/>
  <c r="Q99" i="2"/>
  <c r="W99" i="2"/>
  <c r="Q100" i="2"/>
  <c r="W100" i="2"/>
  <c r="Q101" i="2"/>
  <c r="W101" i="2"/>
  <c r="Q102" i="2"/>
  <c r="W102" i="2"/>
  <c r="Q103" i="2"/>
  <c r="W103" i="2"/>
  <c r="Q104" i="2"/>
  <c r="W104" i="2"/>
  <c r="Q105" i="2"/>
  <c r="W105" i="2"/>
  <c r="Q106" i="2"/>
  <c r="W106" i="2"/>
  <c r="Q107" i="2"/>
  <c r="W107" i="2"/>
  <c r="Q108" i="2"/>
  <c r="W108" i="2"/>
  <c r="Q109" i="2"/>
  <c r="W109" i="2"/>
  <c r="Q110" i="2"/>
  <c r="W110" i="2"/>
  <c r="Q111" i="2"/>
  <c r="W111" i="2"/>
  <c r="Q112" i="2"/>
  <c r="W112" i="2"/>
  <c r="Q113" i="2"/>
  <c r="W113" i="2"/>
  <c r="Q114" i="2"/>
  <c r="W114" i="2"/>
  <c r="Q115" i="2"/>
  <c r="W115" i="2"/>
  <c r="Q116" i="2"/>
  <c r="W116" i="2"/>
  <c r="Q117" i="2"/>
  <c r="W117" i="2"/>
  <c r="Q118" i="2"/>
  <c r="W118" i="2"/>
  <c r="Q119" i="2"/>
  <c r="W119" i="2"/>
  <c r="Q120" i="2"/>
  <c r="W120" i="2"/>
  <c r="Q121" i="2"/>
  <c r="W121" i="2"/>
  <c r="Q122" i="2"/>
  <c r="W122" i="2"/>
  <c r="Q123" i="2"/>
  <c r="W123" i="2"/>
  <c r="Q124" i="2"/>
  <c r="W124" i="2"/>
  <c r="Q125" i="2"/>
  <c r="W125" i="2"/>
  <c r="Q126" i="2"/>
  <c r="W126" i="2"/>
  <c r="Q127" i="2"/>
  <c r="W127" i="2"/>
  <c r="Q128" i="2"/>
  <c r="W128" i="2"/>
  <c r="Q129" i="2"/>
  <c r="W129" i="2"/>
  <c r="Q130" i="2"/>
  <c r="W130" i="2"/>
  <c r="Q131" i="2"/>
  <c r="W131" i="2"/>
  <c r="Q132" i="2"/>
  <c r="W132" i="2"/>
  <c r="Q133" i="2"/>
  <c r="W133" i="2"/>
  <c r="Q134" i="2"/>
  <c r="W134" i="2"/>
  <c r="Q135" i="2"/>
  <c r="W135" i="2"/>
  <c r="Q136" i="2"/>
  <c r="W136" i="2"/>
  <c r="Q137" i="2"/>
  <c r="W137" i="2"/>
  <c r="Q138" i="2"/>
  <c r="W138" i="2"/>
  <c r="Q139" i="2"/>
  <c r="W139" i="2"/>
  <c r="Q140" i="2"/>
  <c r="W140" i="2"/>
  <c r="Q141" i="2"/>
  <c r="W141" i="2"/>
  <c r="Q142" i="2"/>
  <c r="W142" i="2"/>
  <c r="Q143" i="2"/>
  <c r="W143" i="2"/>
  <c r="Q144" i="2"/>
  <c r="W144" i="2"/>
  <c r="Q145" i="2"/>
  <c r="W145" i="2"/>
  <c r="Q146" i="2"/>
  <c r="W146" i="2"/>
  <c r="Q147" i="2"/>
  <c r="W147" i="2"/>
  <c r="Q148" i="2"/>
  <c r="W148" i="2"/>
  <c r="Q149" i="2"/>
  <c r="W149" i="2"/>
  <c r="Q150" i="2"/>
  <c r="W150" i="2"/>
  <c r="Q151" i="2"/>
  <c r="W151" i="2"/>
  <c r="Q152" i="2"/>
  <c r="W152" i="2"/>
  <c r="Q153" i="2"/>
  <c r="W153" i="2"/>
  <c r="Q154" i="2"/>
  <c r="W154" i="2"/>
  <c r="Q155" i="2"/>
  <c r="W155" i="2"/>
  <c r="Q156" i="2"/>
  <c r="W156" i="2"/>
  <c r="Q157" i="2"/>
  <c r="W157" i="2"/>
  <c r="Q158" i="2"/>
  <c r="W158" i="2"/>
  <c r="Q159" i="2"/>
  <c r="W159" i="2"/>
  <c r="Q160" i="2"/>
  <c r="W160" i="2"/>
  <c r="Q161" i="2"/>
  <c r="W161" i="2"/>
  <c r="Q162" i="2"/>
  <c r="W162" i="2"/>
  <c r="Q163" i="2"/>
  <c r="W163" i="2"/>
  <c r="Q164" i="2"/>
  <c r="W164" i="2"/>
  <c r="Q165" i="2"/>
  <c r="W165" i="2"/>
  <c r="Q166" i="2"/>
  <c r="W166" i="2"/>
  <c r="Q167" i="2"/>
  <c r="W167" i="2"/>
  <c r="Q168" i="2"/>
  <c r="W168" i="2"/>
  <c r="Q169" i="2"/>
  <c r="W169" i="2"/>
  <c r="Q170" i="2"/>
  <c r="W170" i="2"/>
  <c r="Q171" i="2"/>
  <c r="W171" i="2"/>
  <c r="Q172" i="2"/>
  <c r="W172" i="2"/>
  <c r="Q173" i="2"/>
  <c r="W173" i="2"/>
  <c r="Q174" i="2"/>
  <c r="W174" i="2"/>
  <c r="Q175" i="2"/>
  <c r="W175" i="2"/>
  <c r="Q176" i="2"/>
  <c r="W176" i="2"/>
  <c r="Q177" i="2"/>
  <c r="W177" i="2"/>
  <c r="Q178" i="2"/>
  <c r="W178" i="2"/>
  <c r="Q179" i="2"/>
  <c r="W179" i="2"/>
  <c r="Q180" i="2"/>
  <c r="W180" i="2"/>
  <c r="Q181" i="2"/>
  <c r="W181" i="2"/>
  <c r="Q182" i="2"/>
  <c r="W182" i="2"/>
  <c r="Q183" i="2"/>
  <c r="W183" i="2"/>
  <c r="Q184" i="2"/>
  <c r="W184" i="2"/>
  <c r="Q185" i="2"/>
  <c r="W185" i="2"/>
  <c r="Q186" i="2"/>
  <c r="W186" i="2"/>
  <c r="Q187" i="2"/>
  <c r="W187" i="2"/>
  <c r="Q188" i="2"/>
  <c r="W188" i="2"/>
  <c r="Q189" i="2"/>
  <c r="W189" i="2"/>
  <c r="Q190" i="2"/>
  <c r="W190" i="2"/>
  <c r="Q191" i="2"/>
  <c r="W191" i="2"/>
  <c r="Q192" i="2"/>
  <c r="W192" i="2"/>
  <c r="Q193" i="2"/>
  <c r="W193" i="2"/>
  <c r="Q194" i="2"/>
  <c r="W194" i="2"/>
  <c r="Q195" i="2"/>
  <c r="W195" i="2"/>
  <c r="Q196" i="2"/>
  <c r="W196" i="2"/>
  <c r="Q197" i="2"/>
  <c r="W197" i="2"/>
  <c r="Q198" i="2"/>
  <c r="W198" i="2"/>
  <c r="Q199" i="2"/>
  <c r="W199" i="2"/>
  <c r="Q200" i="2"/>
  <c r="W200" i="2"/>
  <c r="Q201" i="2"/>
  <c r="W201" i="2"/>
  <c r="Q202" i="2"/>
  <c r="W202" i="2"/>
  <c r="Q203" i="2"/>
  <c r="W203" i="2"/>
  <c r="Q204" i="2"/>
  <c r="W204" i="2"/>
  <c r="Q205" i="2"/>
  <c r="W205" i="2"/>
  <c r="Q206" i="2"/>
  <c r="W206" i="2"/>
  <c r="Q207" i="2"/>
  <c r="W207" i="2"/>
  <c r="Q208" i="2"/>
  <c r="W208" i="2"/>
  <c r="Q209" i="2"/>
  <c r="W209" i="2"/>
  <c r="Q210" i="2"/>
  <c r="W210" i="2"/>
  <c r="Q211" i="2"/>
  <c r="W211" i="2"/>
  <c r="Q212" i="2"/>
  <c r="W212" i="2"/>
  <c r="Q213" i="2"/>
  <c r="W213" i="2"/>
  <c r="Q214" i="2"/>
  <c r="W214" i="2"/>
  <c r="Q215" i="2"/>
  <c r="W215" i="2"/>
  <c r="Q216" i="2"/>
  <c r="W216" i="2"/>
  <c r="Q217" i="2"/>
  <c r="W217" i="2"/>
  <c r="Q218" i="2"/>
  <c r="W218" i="2"/>
  <c r="Q219" i="2"/>
  <c r="W219" i="2"/>
  <c r="Q220" i="2"/>
  <c r="W220" i="2"/>
  <c r="Q221" i="2"/>
  <c r="W221" i="2"/>
  <c r="Q222" i="2"/>
  <c r="W222" i="2"/>
  <c r="Q223" i="2"/>
  <c r="W223" i="2"/>
  <c r="Q224" i="2"/>
  <c r="W224" i="2"/>
  <c r="Q225" i="2"/>
  <c r="W225" i="2"/>
  <c r="Q226" i="2"/>
  <c r="W226" i="2"/>
  <c r="Q227" i="2"/>
  <c r="W227" i="2"/>
  <c r="Q228" i="2"/>
  <c r="W228" i="2"/>
  <c r="Q229" i="2"/>
  <c r="W229" i="2"/>
  <c r="Q230" i="2"/>
  <c r="W230" i="2"/>
  <c r="Q231" i="2"/>
  <c r="W231" i="2"/>
  <c r="Q232" i="2"/>
  <c r="W232" i="2"/>
  <c r="Q233" i="2"/>
  <c r="W233" i="2"/>
  <c r="Q234" i="2"/>
  <c r="W234" i="2"/>
  <c r="Q235" i="2"/>
  <c r="W235" i="2"/>
  <c r="Q236" i="2"/>
  <c r="W236" i="2"/>
  <c r="Q237" i="2"/>
  <c r="W237" i="2"/>
  <c r="Q238" i="2"/>
  <c r="W238" i="2"/>
  <c r="Q239" i="2"/>
  <c r="W239" i="2"/>
  <c r="Q240" i="2"/>
  <c r="W240" i="2"/>
  <c r="Q241" i="2"/>
  <c r="W241" i="2"/>
  <c r="Q242" i="2"/>
  <c r="W242" i="2"/>
  <c r="Q243" i="2"/>
  <c r="W243" i="2"/>
  <c r="Q244" i="2"/>
  <c r="W244" i="2"/>
  <c r="Q245" i="2"/>
  <c r="W245" i="2"/>
  <c r="Q246" i="2"/>
  <c r="W246" i="2"/>
  <c r="Q247" i="2"/>
  <c r="W247" i="2"/>
  <c r="Q248" i="2"/>
  <c r="W248" i="2"/>
  <c r="Q249" i="2"/>
  <c r="W249" i="2"/>
  <c r="Q250" i="2"/>
  <c r="W250" i="2"/>
  <c r="Q251" i="2"/>
  <c r="W251" i="2"/>
  <c r="Q252" i="2"/>
  <c r="W252" i="2"/>
  <c r="Q253" i="2"/>
  <c r="W253" i="2"/>
  <c r="Q254" i="2"/>
  <c r="W254" i="2"/>
  <c r="Q255" i="2"/>
  <c r="W255" i="2"/>
  <c r="Q256" i="2"/>
  <c r="W256" i="2"/>
  <c r="Q257" i="2"/>
  <c r="W257" i="2"/>
  <c r="Q258" i="2"/>
  <c r="W258" i="2"/>
  <c r="Q259" i="2"/>
  <c r="W259" i="2"/>
  <c r="Q260" i="2"/>
  <c r="W260" i="2"/>
  <c r="Q261" i="2"/>
  <c r="W261" i="2"/>
  <c r="Q262" i="2"/>
  <c r="W262" i="2"/>
  <c r="Q263" i="2"/>
  <c r="W263" i="2"/>
  <c r="Q264" i="2"/>
  <c r="W264" i="2"/>
  <c r="Q265" i="2"/>
  <c r="W265" i="2"/>
  <c r="Q266" i="2"/>
  <c r="W266" i="2"/>
  <c r="Q267" i="2"/>
  <c r="W267" i="2"/>
  <c r="Q268" i="2"/>
  <c r="W268" i="2"/>
  <c r="Q269" i="2"/>
  <c r="W269" i="2"/>
  <c r="Q270" i="2"/>
  <c r="W270" i="2"/>
  <c r="Q271" i="2"/>
  <c r="W271" i="2"/>
  <c r="Q272" i="2"/>
  <c r="W272" i="2"/>
  <c r="Q273" i="2"/>
  <c r="W273" i="2"/>
  <c r="Q274" i="2"/>
  <c r="W274" i="2"/>
  <c r="Q275" i="2"/>
  <c r="W275" i="2"/>
  <c r="Q276" i="2"/>
  <c r="W276" i="2"/>
  <c r="Q277" i="2"/>
  <c r="W277" i="2"/>
  <c r="Q278" i="2"/>
  <c r="W278" i="2"/>
  <c r="Q279" i="2"/>
  <c r="W279" i="2"/>
  <c r="Q280" i="2"/>
  <c r="W280" i="2"/>
  <c r="Q281" i="2"/>
  <c r="W281" i="2"/>
  <c r="Q282" i="2"/>
  <c r="W282" i="2"/>
  <c r="Q283" i="2"/>
  <c r="W283" i="2"/>
  <c r="Q284" i="2"/>
  <c r="W284" i="2"/>
  <c r="Q285" i="2"/>
  <c r="W285" i="2"/>
  <c r="Q286" i="2"/>
  <c r="W286" i="2"/>
  <c r="Q287" i="2"/>
  <c r="W287" i="2"/>
  <c r="Q288" i="2"/>
  <c r="W288" i="2"/>
  <c r="Q289" i="2"/>
  <c r="W289" i="2"/>
  <c r="Q290" i="2"/>
  <c r="W290" i="2"/>
  <c r="Q291" i="2"/>
  <c r="W291" i="2"/>
  <c r="Q292" i="2"/>
  <c r="W292" i="2"/>
  <c r="Q293" i="2"/>
  <c r="W293" i="2"/>
  <c r="Q294" i="2"/>
  <c r="W294" i="2"/>
  <c r="Q295" i="2"/>
  <c r="W295" i="2"/>
  <c r="Q296" i="2"/>
  <c r="W296" i="2"/>
  <c r="Q297" i="2"/>
  <c r="W297" i="2"/>
  <c r="Q298" i="2"/>
  <c r="W298" i="2"/>
  <c r="Q299" i="2"/>
  <c r="W299" i="2"/>
  <c r="Q300" i="2"/>
  <c r="W300" i="2"/>
  <c r="Q301" i="2"/>
  <c r="W301" i="2"/>
  <c r="Q302" i="2"/>
  <c r="W302" i="2"/>
  <c r="Q303" i="2"/>
  <c r="W303" i="2"/>
  <c r="Q304" i="2"/>
  <c r="W304" i="2"/>
  <c r="Q305" i="2"/>
  <c r="W305" i="2"/>
  <c r="Q306" i="2"/>
  <c r="W306" i="2"/>
  <c r="Q307" i="2"/>
  <c r="W307" i="2"/>
  <c r="Q308" i="2"/>
  <c r="W308" i="2"/>
  <c r="Q309" i="2"/>
  <c r="W309" i="2"/>
  <c r="Q310" i="2"/>
  <c r="W310" i="2"/>
  <c r="Q311" i="2"/>
  <c r="W311" i="2"/>
  <c r="Q312" i="2"/>
  <c r="W312" i="2"/>
  <c r="Q313" i="2"/>
  <c r="W313" i="2"/>
  <c r="Q314" i="2"/>
  <c r="W314" i="2"/>
  <c r="Q315" i="2"/>
  <c r="W315" i="2"/>
  <c r="Q316" i="2"/>
  <c r="W316" i="2"/>
  <c r="Q317" i="2"/>
  <c r="W317" i="2"/>
  <c r="Q318" i="2"/>
  <c r="W318" i="2"/>
  <c r="Q319" i="2"/>
  <c r="W319" i="2"/>
  <c r="Q320" i="2"/>
  <c r="W320" i="2"/>
  <c r="Q321" i="2"/>
  <c r="W321" i="2"/>
  <c r="Q322" i="2"/>
  <c r="W322" i="2"/>
  <c r="Q323" i="2"/>
  <c r="W323" i="2"/>
  <c r="Q324" i="2"/>
  <c r="W324" i="2"/>
  <c r="Q325" i="2"/>
  <c r="W325" i="2"/>
  <c r="Q326" i="2"/>
  <c r="W326" i="2"/>
  <c r="Q327" i="2"/>
  <c r="W327" i="2"/>
  <c r="Q328" i="2"/>
  <c r="W328" i="2"/>
  <c r="Q329" i="2"/>
  <c r="W329" i="2"/>
  <c r="Q330" i="2"/>
  <c r="W330" i="2"/>
  <c r="Q331" i="2"/>
  <c r="W331" i="2"/>
  <c r="Q332" i="2"/>
  <c r="W332" i="2"/>
  <c r="Q333" i="2"/>
  <c r="W333" i="2"/>
  <c r="Q334" i="2"/>
  <c r="W334" i="2"/>
  <c r="Q335" i="2"/>
  <c r="W335" i="2"/>
  <c r="Q336" i="2"/>
  <c r="W336" i="2"/>
  <c r="Q337" i="2"/>
  <c r="W337" i="2"/>
  <c r="Q338" i="2"/>
  <c r="W338" i="2"/>
  <c r="Q339" i="2"/>
  <c r="W339" i="2"/>
  <c r="Q340" i="2"/>
  <c r="W340" i="2"/>
  <c r="Q341" i="2"/>
  <c r="W341" i="2"/>
  <c r="Q342" i="2"/>
  <c r="W342" i="2"/>
  <c r="Q343" i="2"/>
  <c r="W343" i="2"/>
  <c r="Q344" i="2"/>
  <c r="W344" i="2"/>
  <c r="Q345" i="2"/>
  <c r="W345" i="2"/>
  <c r="Q346" i="2"/>
  <c r="W346" i="2"/>
  <c r="Q347" i="2"/>
  <c r="W347" i="2"/>
  <c r="Q348" i="2"/>
  <c r="W348" i="2"/>
  <c r="Q349" i="2"/>
  <c r="W349" i="2"/>
  <c r="Q350" i="2"/>
  <c r="W350" i="2"/>
  <c r="Q351" i="2"/>
  <c r="W351" i="2"/>
  <c r="Q352" i="2"/>
  <c r="W352" i="2"/>
  <c r="Q353" i="2"/>
  <c r="W353" i="2"/>
  <c r="Q354" i="2"/>
  <c r="W354" i="2"/>
  <c r="Q355" i="2"/>
  <c r="W355" i="2"/>
  <c r="Q356" i="2"/>
  <c r="W356" i="2"/>
  <c r="Q357" i="2"/>
  <c r="W357" i="2"/>
  <c r="Q358" i="2"/>
  <c r="W358" i="2"/>
  <c r="Q359" i="2"/>
  <c r="W359" i="2"/>
  <c r="Q360" i="2"/>
  <c r="W360" i="2"/>
  <c r="Q361" i="2"/>
  <c r="W361" i="2"/>
  <c r="Q362" i="2"/>
  <c r="W362" i="2"/>
  <c r="Q363" i="2"/>
  <c r="W363" i="2"/>
  <c r="Q364" i="2"/>
  <c r="W364" i="2"/>
  <c r="Q365" i="2"/>
  <c r="W365" i="2"/>
  <c r="Q366" i="2"/>
  <c r="W366" i="2"/>
  <c r="Q367" i="2"/>
  <c r="W367" i="2"/>
  <c r="Q368" i="2"/>
  <c r="W368" i="2"/>
  <c r="Q369" i="2"/>
  <c r="W369" i="2"/>
  <c r="Q370" i="2"/>
  <c r="W370" i="2"/>
  <c r="Q371" i="2"/>
  <c r="W371" i="2"/>
  <c r="Q372" i="2"/>
  <c r="W372" i="2"/>
  <c r="Q373" i="2"/>
  <c r="W373" i="2"/>
  <c r="Q374" i="2"/>
  <c r="W374" i="2"/>
  <c r="Q375" i="2"/>
  <c r="W375" i="2"/>
  <c r="Q376" i="2"/>
  <c r="W376" i="2"/>
  <c r="Q377" i="2"/>
  <c r="W377" i="2"/>
  <c r="Q378" i="2"/>
  <c r="W378" i="2"/>
  <c r="Q379" i="2"/>
  <c r="W379" i="2"/>
  <c r="Q380" i="2"/>
  <c r="W380" i="2"/>
  <c r="Q381" i="2"/>
  <c r="W381" i="2"/>
  <c r="Q382" i="2"/>
  <c r="W382" i="2"/>
  <c r="Q383" i="2"/>
  <c r="W383" i="2"/>
  <c r="Q384" i="2"/>
  <c r="W384" i="2"/>
  <c r="Q385" i="2"/>
  <c r="W385" i="2"/>
  <c r="Q386" i="2"/>
  <c r="W386" i="2"/>
  <c r="Q387" i="2"/>
  <c r="W387" i="2"/>
  <c r="Q388" i="2"/>
  <c r="W388" i="2"/>
  <c r="Q389" i="2"/>
  <c r="W389" i="2"/>
  <c r="Q390" i="2"/>
  <c r="W390" i="2"/>
  <c r="Q391" i="2"/>
  <c r="W391" i="2"/>
  <c r="Q392" i="2"/>
  <c r="W392" i="2"/>
  <c r="Q393" i="2"/>
  <c r="W393" i="2"/>
  <c r="Q394" i="2"/>
  <c r="W394" i="2"/>
  <c r="Q395" i="2"/>
  <c r="W395" i="2"/>
  <c r="Q396" i="2"/>
  <c r="W396" i="2"/>
  <c r="Q397" i="2"/>
  <c r="W397" i="2"/>
  <c r="Q398" i="2"/>
  <c r="W398" i="2"/>
  <c r="Q399" i="2"/>
  <c r="W399" i="2"/>
  <c r="Q400" i="2"/>
  <c r="W400" i="2"/>
  <c r="Q401" i="2"/>
  <c r="W401" i="2"/>
  <c r="Q402" i="2"/>
  <c r="W402" i="2"/>
  <c r="Q403" i="2"/>
  <c r="W403" i="2"/>
  <c r="Q404" i="2"/>
  <c r="W404" i="2"/>
  <c r="Q405" i="2"/>
  <c r="W405" i="2"/>
  <c r="Q406" i="2"/>
  <c r="W406" i="2"/>
  <c r="Q407" i="2"/>
  <c r="W407" i="2"/>
  <c r="Q408" i="2"/>
  <c r="W408" i="2"/>
  <c r="Q409" i="2"/>
  <c r="W409" i="2"/>
  <c r="Q410" i="2"/>
  <c r="W410" i="2"/>
  <c r="Q411" i="2"/>
  <c r="W411" i="2"/>
  <c r="Q412" i="2"/>
  <c r="W412" i="2"/>
  <c r="Q413" i="2"/>
  <c r="W413" i="2"/>
  <c r="Q414" i="2"/>
  <c r="W414" i="2"/>
  <c r="Q415" i="2"/>
  <c r="W415" i="2"/>
  <c r="Q416" i="2"/>
  <c r="W416" i="2"/>
  <c r="Q417" i="2"/>
  <c r="W417" i="2"/>
  <c r="Q418" i="2"/>
  <c r="W418" i="2"/>
  <c r="Q419" i="2"/>
  <c r="W419" i="2"/>
  <c r="Q420" i="2"/>
  <c r="W420" i="2"/>
  <c r="Q421" i="2"/>
  <c r="W421" i="2"/>
  <c r="Q422" i="2"/>
  <c r="W422" i="2"/>
  <c r="Q423" i="2"/>
  <c r="W423" i="2"/>
  <c r="Q424" i="2"/>
  <c r="W424" i="2"/>
  <c r="Q425" i="2"/>
  <c r="W425" i="2"/>
  <c r="Q426" i="2"/>
  <c r="W426" i="2"/>
  <c r="Q427" i="2"/>
  <c r="W427" i="2"/>
  <c r="Q428" i="2"/>
  <c r="W428" i="2"/>
  <c r="Q429" i="2"/>
  <c r="W429" i="2"/>
  <c r="Q430" i="2"/>
  <c r="W430" i="2"/>
  <c r="Q431" i="2"/>
  <c r="W431" i="2"/>
  <c r="Q432" i="2"/>
  <c r="W432" i="2"/>
  <c r="Q433" i="2"/>
  <c r="W433" i="2"/>
  <c r="Q434" i="2"/>
  <c r="W434" i="2"/>
  <c r="Q435" i="2"/>
  <c r="W435" i="2"/>
  <c r="Q436" i="2"/>
  <c r="W436" i="2"/>
  <c r="Q437" i="2"/>
  <c r="W437" i="2"/>
  <c r="Q438" i="2"/>
  <c r="W438" i="2"/>
  <c r="Q439" i="2"/>
  <c r="W439" i="2"/>
  <c r="Q440" i="2"/>
  <c r="W440" i="2"/>
  <c r="Q441" i="2"/>
  <c r="W441" i="2"/>
  <c r="Q442" i="2"/>
  <c r="W442" i="2"/>
  <c r="Q443" i="2"/>
  <c r="W443" i="2"/>
  <c r="Q444" i="2"/>
  <c r="W444" i="2"/>
  <c r="Q445" i="2"/>
  <c r="W445" i="2"/>
  <c r="Q446" i="2"/>
  <c r="W446" i="2"/>
  <c r="Q447" i="2"/>
  <c r="W447" i="2"/>
  <c r="Q448" i="2"/>
  <c r="W448" i="2"/>
  <c r="Q449" i="2"/>
  <c r="W449" i="2"/>
  <c r="Q450" i="2"/>
  <c r="W450" i="2"/>
  <c r="Q451" i="2"/>
  <c r="W451" i="2"/>
  <c r="Q452" i="2"/>
  <c r="W452" i="2"/>
  <c r="Q453" i="2"/>
  <c r="W453" i="2"/>
  <c r="Q454" i="2"/>
  <c r="W454" i="2"/>
  <c r="Q455" i="2"/>
  <c r="W455" i="2"/>
  <c r="Q456" i="2"/>
  <c r="W456" i="2"/>
  <c r="Q457" i="2"/>
  <c r="W457" i="2"/>
  <c r="Q458" i="2"/>
  <c r="W458" i="2"/>
  <c r="Q459" i="2"/>
  <c r="W459" i="2"/>
  <c r="Q460" i="2"/>
  <c r="W460" i="2"/>
  <c r="Q461" i="2"/>
  <c r="W461" i="2"/>
  <c r="Q462" i="2"/>
  <c r="W462" i="2"/>
  <c r="Q463" i="2"/>
  <c r="W463" i="2"/>
  <c r="Q464" i="2"/>
  <c r="W464" i="2"/>
  <c r="Q465" i="2"/>
  <c r="W465" i="2"/>
  <c r="Q466" i="2"/>
  <c r="W466" i="2"/>
  <c r="Q467" i="2"/>
  <c r="W467" i="2"/>
  <c r="Q468" i="2"/>
  <c r="W468" i="2"/>
  <c r="Q469" i="2"/>
  <c r="W469" i="2"/>
  <c r="Q470" i="2"/>
  <c r="W470" i="2"/>
  <c r="Q471" i="2"/>
  <c r="W471" i="2"/>
  <c r="Q472" i="2"/>
  <c r="W472" i="2"/>
  <c r="Q473" i="2"/>
  <c r="W473" i="2"/>
  <c r="Q474" i="2"/>
  <c r="W474" i="2"/>
  <c r="Q475" i="2"/>
  <c r="W475" i="2"/>
  <c r="Q476" i="2"/>
  <c r="W476" i="2"/>
  <c r="Q477" i="2"/>
  <c r="W477" i="2"/>
  <c r="Q478" i="2"/>
  <c r="W478" i="2"/>
  <c r="Q479" i="2"/>
  <c r="W479" i="2"/>
  <c r="Q480" i="2"/>
  <c r="W480" i="2"/>
  <c r="Q481" i="2"/>
  <c r="W481" i="2"/>
  <c r="Q482" i="2"/>
  <c r="W482" i="2"/>
  <c r="Q483" i="2"/>
  <c r="W483" i="2"/>
  <c r="Q484" i="2"/>
  <c r="W484" i="2"/>
  <c r="Q485" i="2"/>
  <c r="W485" i="2"/>
  <c r="Q486" i="2"/>
  <c r="W486" i="2"/>
  <c r="Q487" i="2"/>
  <c r="W487" i="2"/>
  <c r="Q488" i="2"/>
  <c r="W488" i="2"/>
  <c r="Q489" i="2"/>
  <c r="W489" i="2"/>
  <c r="Q490" i="2"/>
  <c r="W490" i="2"/>
  <c r="Q491" i="2"/>
  <c r="W491" i="2"/>
  <c r="Q492" i="2"/>
  <c r="W492" i="2"/>
  <c r="Q493" i="2"/>
  <c r="W493" i="2"/>
  <c r="Q494" i="2"/>
  <c r="W494" i="2"/>
  <c r="Q495" i="2"/>
  <c r="W495" i="2"/>
  <c r="Q496" i="2"/>
  <c r="W496" i="2"/>
  <c r="Q497" i="2"/>
  <c r="W497" i="2"/>
  <c r="Q498" i="2"/>
  <c r="W498" i="2"/>
  <c r="Q499" i="2"/>
  <c r="W499" i="2"/>
  <c r="Q500" i="2"/>
  <c r="W500" i="2"/>
  <c r="Q501" i="2"/>
  <c r="W501" i="2"/>
  <c r="Q502" i="2"/>
  <c r="W502" i="2"/>
  <c r="Q503" i="2"/>
  <c r="W503" i="2"/>
  <c r="Q504" i="2"/>
  <c r="W504" i="2"/>
  <c r="Q505" i="2"/>
  <c r="W505" i="2"/>
  <c r="Q506" i="2"/>
  <c r="W506" i="2"/>
  <c r="Q507" i="2"/>
  <c r="W507" i="2"/>
  <c r="Q508" i="2"/>
  <c r="W508" i="2"/>
  <c r="Q509" i="2"/>
  <c r="W509" i="2"/>
  <c r="Q510" i="2"/>
  <c r="W510" i="2"/>
  <c r="Q511" i="2"/>
  <c r="W511" i="2"/>
  <c r="Q512" i="2"/>
  <c r="W512" i="2"/>
  <c r="Q513" i="2"/>
  <c r="W513" i="2"/>
  <c r="Q514" i="2"/>
  <c r="W514" i="2"/>
  <c r="Q515" i="2"/>
  <c r="W515" i="2"/>
  <c r="Q516" i="2"/>
  <c r="W516" i="2"/>
  <c r="Q517" i="2"/>
  <c r="W517" i="2"/>
  <c r="Q518" i="2"/>
  <c r="W518" i="2"/>
  <c r="Q519" i="2"/>
  <c r="W519" i="2"/>
  <c r="Q520" i="2"/>
  <c r="W520" i="2"/>
  <c r="Q521" i="2"/>
  <c r="W521" i="2"/>
  <c r="Q522" i="2"/>
  <c r="W522" i="2"/>
  <c r="Q523" i="2"/>
  <c r="W523" i="2"/>
  <c r="Q524" i="2"/>
  <c r="W524" i="2"/>
  <c r="Q525" i="2"/>
  <c r="W525" i="2"/>
  <c r="Q526" i="2"/>
  <c r="W526" i="2"/>
  <c r="Q527" i="2"/>
  <c r="W527" i="2"/>
  <c r="Q528" i="2"/>
  <c r="W528" i="2"/>
  <c r="Q529" i="2"/>
  <c r="W529" i="2"/>
  <c r="Q530" i="2"/>
  <c r="W530" i="2"/>
  <c r="Q531" i="2"/>
  <c r="W531" i="2"/>
  <c r="Q532" i="2"/>
  <c r="W532" i="2"/>
  <c r="Q533" i="2"/>
  <c r="W533" i="2"/>
  <c r="Q534" i="2"/>
  <c r="W534" i="2"/>
  <c r="Q535" i="2"/>
  <c r="W535" i="2"/>
  <c r="Q536" i="2"/>
  <c r="W536" i="2"/>
  <c r="Q537" i="2"/>
  <c r="W537" i="2"/>
  <c r="Q538" i="2"/>
  <c r="W538" i="2"/>
  <c r="Q539" i="2"/>
  <c r="W539" i="2"/>
  <c r="Q540" i="2"/>
  <c r="W540" i="2"/>
  <c r="Q541" i="2"/>
  <c r="W541" i="2"/>
  <c r="Q542" i="2"/>
  <c r="W542" i="2"/>
  <c r="Q543" i="2"/>
  <c r="W543" i="2"/>
  <c r="Q544" i="2"/>
  <c r="W544" i="2"/>
  <c r="Q545" i="2"/>
  <c r="W545" i="2"/>
  <c r="Q546" i="2"/>
  <c r="W546" i="2"/>
  <c r="Q547" i="2"/>
  <c r="W547" i="2"/>
  <c r="Q548" i="2"/>
  <c r="W548" i="2"/>
  <c r="Q549" i="2"/>
  <c r="W549" i="2"/>
  <c r="Q550" i="2"/>
  <c r="W550" i="2"/>
  <c r="Q551" i="2"/>
  <c r="W551" i="2"/>
  <c r="Q552" i="2"/>
  <c r="W552" i="2"/>
  <c r="Q553" i="2"/>
  <c r="W553" i="2"/>
  <c r="Q554" i="2"/>
  <c r="W554" i="2"/>
  <c r="Q555" i="2"/>
  <c r="W555" i="2"/>
  <c r="Q556" i="2"/>
  <c r="W556" i="2"/>
  <c r="Q557" i="2"/>
  <c r="W557" i="2"/>
  <c r="Q558" i="2"/>
  <c r="W558" i="2"/>
  <c r="Q559" i="2"/>
  <c r="W559" i="2"/>
  <c r="Q560" i="2"/>
  <c r="W560" i="2"/>
  <c r="Q561" i="2"/>
  <c r="W561" i="2"/>
  <c r="Q562" i="2"/>
  <c r="W562" i="2"/>
  <c r="Q563" i="2"/>
  <c r="W563" i="2"/>
  <c r="Q564" i="2"/>
  <c r="W564" i="2"/>
  <c r="Q565" i="2"/>
  <c r="W565" i="2"/>
  <c r="Q566" i="2"/>
  <c r="W566" i="2"/>
  <c r="Q567" i="2"/>
  <c r="W567" i="2"/>
  <c r="Q568" i="2"/>
  <c r="W568" i="2"/>
  <c r="Q569" i="2"/>
  <c r="W569" i="2"/>
  <c r="Q570" i="2"/>
  <c r="W570" i="2"/>
  <c r="Q571" i="2"/>
  <c r="W571" i="2"/>
  <c r="Q572" i="2"/>
  <c r="W572" i="2"/>
  <c r="Q573" i="2"/>
  <c r="W573" i="2"/>
  <c r="Q574" i="2"/>
  <c r="W574" i="2"/>
  <c r="Q575" i="2"/>
  <c r="W575" i="2"/>
  <c r="Q576" i="2"/>
  <c r="W576" i="2"/>
  <c r="Q577" i="2"/>
  <c r="W577" i="2"/>
  <c r="Q578" i="2"/>
  <c r="W578" i="2"/>
  <c r="Q579" i="2"/>
  <c r="W579" i="2"/>
  <c r="Q580" i="2"/>
  <c r="W580" i="2"/>
  <c r="Q581" i="2"/>
  <c r="W581" i="2"/>
  <c r="Q582" i="2"/>
  <c r="W582" i="2"/>
  <c r="Q583" i="2"/>
  <c r="W583" i="2"/>
  <c r="Q584" i="2"/>
  <c r="W584" i="2"/>
  <c r="Q585" i="2"/>
  <c r="W585" i="2"/>
  <c r="Q586" i="2"/>
  <c r="W586" i="2"/>
  <c r="Q587" i="2"/>
  <c r="W587" i="2"/>
  <c r="Q588" i="2"/>
  <c r="W588" i="2"/>
  <c r="Q589" i="2"/>
  <c r="W589" i="2"/>
  <c r="Q590" i="2"/>
  <c r="W590" i="2"/>
  <c r="Q591" i="2"/>
  <c r="W591" i="2"/>
  <c r="Q592" i="2"/>
  <c r="W592" i="2"/>
  <c r="Q593" i="2"/>
  <c r="W593" i="2"/>
  <c r="Q594" i="2"/>
  <c r="W594" i="2"/>
  <c r="Q595" i="2"/>
  <c r="W595" i="2"/>
  <c r="Q596" i="2"/>
  <c r="W596" i="2"/>
  <c r="Q597" i="2"/>
  <c r="W597" i="2"/>
  <c r="Q598" i="2"/>
  <c r="W598" i="2"/>
  <c r="Q599" i="2"/>
  <c r="W599" i="2"/>
  <c r="Q600" i="2"/>
  <c r="W600" i="2"/>
  <c r="Q601" i="2"/>
  <c r="W601" i="2"/>
  <c r="Q602" i="2"/>
  <c r="W602" i="2"/>
  <c r="Q603" i="2"/>
  <c r="W603" i="2"/>
  <c r="Q604" i="2"/>
  <c r="W604" i="2"/>
  <c r="Q605" i="2"/>
  <c r="W605" i="2"/>
  <c r="Q606" i="2"/>
  <c r="W606" i="2"/>
  <c r="Q607" i="2"/>
  <c r="W607" i="2"/>
  <c r="Q608" i="2"/>
  <c r="W608" i="2"/>
  <c r="Q609" i="2"/>
  <c r="W609" i="2"/>
  <c r="Q610" i="2"/>
  <c r="W610" i="2"/>
  <c r="Q611" i="2"/>
  <c r="W611" i="2"/>
  <c r="Q612" i="2"/>
  <c r="W612" i="2"/>
  <c r="Q613" i="2"/>
  <c r="W613" i="2"/>
  <c r="Q614" i="2"/>
  <c r="W614" i="2"/>
  <c r="Q615" i="2"/>
  <c r="W615" i="2"/>
  <c r="Q616" i="2"/>
  <c r="W616" i="2"/>
  <c r="Q617" i="2"/>
  <c r="W617" i="2"/>
  <c r="Q618" i="2"/>
  <c r="W618" i="2"/>
  <c r="Q619" i="2"/>
  <c r="W619" i="2"/>
  <c r="Q620" i="2"/>
  <c r="W620" i="2"/>
  <c r="Q621" i="2"/>
  <c r="W621" i="2"/>
  <c r="Q622" i="2"/>
  <c r="W622" i="2"/>
  <c r="Q623" i="2"/>
  <c r="W623" i="2"/>
  <c r="Q624" i="2"/>
  <c r="W624" i="2"/>
  <c r="Q625" i="2"/>
  <c r="W625" i="2"/>
  <c r="Q626" i="2"/>
  <c r="W626" i="2"/>
  <c r="Q627" i="2"/>
  <c r="W627" i="2"/>
  <c r="Q628" i="2"/>
  <c r="W628" i="2"/>
  <c r="Q629" i="2"/>
  <c r="W629" i="2"/>
  <c r="Q630" i="2"/>
  <c r="W630" i="2"/>
  <c r="Q631" i="2"/>
  <c r="W631" i="2"/>
  <c r="Q632" i="2"/>
  <c r="W632" i="2"/>
  <c r="Q633" i="2"/>
  <c r="W633" i="2"/>
  <c r="Q634" i="2"/>
  <c r="W634" i="2"/>
  <c r="Q635" i="2"/>
  <c r="W635" i="2"/>
  <c r="Q636" i="2"/>
  <c r="W636" i="2"/>
  <c r="Q637" i="2"/>
  <c r="W637" i="2"/>
  <c r="Q638" i="2"/>
  <c r="W638" i="2"/>
  <c r="Q639" i="2"/>
  <c r="W639" i="2"/>
  <c r="Q640" i="2"/>
  <c r="W640" i="2"/>
  <c r="Q641" i="2"/>
  <c r="W641" i="2"/>
  <c r="Q642" i="2"/>
  <c r="W642" i="2"/>
  <c r="Q643" i="2"/>
  <c r="W643" i="2"/>
  <c r="Q644" i="2"/>
  <c r="W644" i="2"/>
  <c r="Q645" i="2"/>
  <c r="W645" i="2"/>
  <c r="Q646" i="2"/>
  <c r="W646" i="2"/>
  <c r="Q647" i="2"/>
  <c r="W647" i="2"/>
  <c r="Q648" i="2"/>
  <c r="W648" i="2"/>
  <c r="Q649" i="2"/>
  <c r="W649" i="2"/>
  <c r="Q650" i="2"/>
  <c r="W650" i="2"/>
  <c r="Q651" i="2"/>
  <c r="W651" i="2"/>
  <c r="Q652" i="2"/>
  <c r="W652" i="2"/>
  <c r="Q653" i="2"/>
  <c r="W653" i="2"/>
  <c r="Q654" i="2"/>
  <c r="W654" i="2"/>
  <c r="Q655" i="2"/>
  <c r="W655" i="2"/>
  <c r="Q656" i="2"/>
  <c r="W656" i="2"/>
  <c r="Q657" i="2"/>
  <c r="W657" i="2"/>
  <c r="Q658" i="2"/>
  <c r="W658" i="2"/>
  <c r="Q659" i="2"/>
  <c r="W659" i="2"/>
  <c r="Q660" i="2"/>
  <c r="W660" i="2"/>
  <c r="Q661" i="2"/>
  <c r="W661" i="2"/>
  <c r="Q662" i="2"/>
  <c r="W662" i="2"/>
  <c r="Q663" i="2"/>
  <c r="W663" i="2"/>
  <c r="Q664" i="2"/>
  <c r="W664" i="2"/>
  <c r="Q665" i="2"/>
  <c r="W665" i="2"/>
  <c r="Q666" i="2"/>
  <c r="W666" i="2"/>
  <c r="Q667" i="2"/>
  <c r="W667" i="2"/>
  <c r="Q668" i="2"/>
  <c r="W668" i="2"/>
  <c r="Q669" i="2"/>
  <c r="W669" i="2"/>
  <c r="Q670" i="2"/>
  <c r="W670" i="2"/>
  <c r="Q671" i="2"/>
  <c r="W671" i="2"/>
  <c r="Q672" i="2"/>
  <c r="W672" i="2"/>
  <c r="Q673" i="2"/>
  <c r="W673" i="2"/>
  <c r="Q674" i="2"/>
  <c r="W674" i="2"/>
  <c r="Q675" i="2"/>
  <c r="W675" i="2"/>
  <c r="Q676" i="2"/>
  <c r="W676" i="2"/>
  <c r="Q677" i="2"/>
  <c r="W677" i="2"/>
  <c r="Q678" i="2"/>
  <c r="W678" i="2"/>
  <c r="Q679" i="2"/>
  <c r="W679" i="2"/>
  <c r="Q680" i="2"/>
  <c r="W680" i="2"/>
  <c r="Q681" i="2"/>
  <c r="W681" i="2"/>
  <c r="Q682" i="2"/>
  <c r="W682" i="2"/>
  <c r="Q683" i="2"/>
  <c r="W683" i="2"/>
  <c r="Q684" i="2"/>
  <c r="W684" i="2"/>
  <c r="Q685" i="2"/>
  <c r="W685" i="2"/>
  <c r="Q686" i="2"/>
  <c r="W686" i="2"/>
  <c r="Q687" i="2"/>
  <c r="W687" i="2"/>
  <c r="Q688" i="2"/>
  <c r="W688" i="2"/>
  <c r="Q689" i="2"/>
  <c r="W689" i="2"/>
  <c r="Q690" i="2"/>
  <c r="W690" i="2"/>
  <c r="Q691" i="2"/>
  <c r="W691" i="2"/>
  <c r="Q692" i="2"/>
  <c r="W692" i="2"/>
  <c r="Q693" i="2"/>
  <c r="W693" i="2"/>
  <c r="Q694" i="2"/>
  <c r="W694" i="2"/>
  <c r="Q695" i="2"/>
  <c r="W695" i="2"/>
  <c r="Q696" i="2"/>
  <c r="W696" i="2"/>
  <c r="Q697" i="2"/>
  <c r="W697" i="2"/>
  <c r="Q698" i="2"/>
  <c r="W698" i="2"/>
  <c r="Q699" i="2"/>
  <c r="W699" i="2"/>
  <c r="Q700" i="2"/>
  <c r="W700" i="2"/>
  <c r="Q701" i="2"/>
  <c r="W701" i="2"/>
  <c r="Q702" i="2"/>
  <c r="W702" i="2"/>
  <c r="Q703" i="2"/>
  <c r="W703" i="2"/>
  <c r="Q704" i="2"/>
  <c r="W704" i="2"/>
  <c r="Q705" i="2"/>
  <c r="W705" i="2"/>
  <c r="Q706" i="2"/>
  <c r="W706" i="2"/>
  <c r="Q707" i="2"/>
  <c r="W707" i="2"/>
  <c r="Q708" i="2"/>
  <c r="W708" i="2"/>
  <c r="Q709" i="2"/>
  <c r="W709" i="2"/>
  <c r="Q710" i="2"/>
  <c r="W710" i="2"/>
  <c r="Q711" i="2"/>
  <c r="W711" i="2"/>
  <c r="Q712" i="2"/>
  <c r="W712" i="2"/>
  <c r="Q713" i="2"/>
  <c r="W713" i="2"/>
  <c r="Q714" i="2"/>
  <c r="W714" i="2"/>
  <c r="Q715" i="2"/>
  <c r="W715" i="2"/>
  <c r="Q716" i="2"/>
  <c r="W716" i="2"/>
  <c r="Q717" i="2"/>
  <c r="W717" i="2"/>
  <c r="Q718" i="2"/>
  <c r="W718" i="2"/>
  <c r="Q719" i="2"/>
  <c r="W719" i="2"/>
  <c r="Q720" i="2"/>
  <c r="W720" i="2"/>
  <c r="Q721" i="2"/>
  <c r="W721" i="2"/>
  <c r="Q722" i="2"/>
  <c r="W722" i="2"/>
  <c r="Q723" i="2"/>
  <c r="W723" i="2"/>
  <c r="Q724" i="2"/>
  <c r="W724" i="2"/>
  <c r="Q725" i="2"/>
  <c r="W725" i="2"/>
  <c r="Q726" i="2"/>
  <c r="W726" i="2"/>
  <c r="Q727" i="2"/>
  <c r="W727" i="2"/>
  <c r="Q728" i="2"/>
  <c r="W728" i="2"/>
  <c r="Q729" i="2"/>
  <c r="W729" i="2"/>
  <c r="Q730" i="2"/>
  <c r="W730" i="2"/>
  <c r="Q731" i="2"/>
  <c r="W731" i="2"/>
  <c r="Q732" i="2"/>
  <c r="W732" i="2"/>
  <c r="Q733" i="2"/>
  <c r="W733" i="2"/>
  <c r="Q734" i="2"/>
  <c r="W734" i="2"/>
  <c r="Q735" i="2"/>
  <c r="W735" i="2"/>
  <c r="Q736" i="2"/>
  <c r="W736" i="2"/>
  <c r="Q737" i="2"/>
  <c r="W737" i="2"/>
  <c r="Q738" i="2"/>
  <c r="W738" i="2"/>
  <c r="Q739" i="2"/>
  <c r="W739" i="2"/>
  <c r="Q740" i="2"/>
  <c r="W740" i="2"/>
  <c r="Q741" i="2"/>
  <c r="W741" i="2"/>
  <c r="Q742" i="2"/>
  <c r="W742" i="2"/>
  <c r="Q743" i="2"/>
  <c r="W743" i="2"/>
  <c r="Q744" i="2"/>
  <c r="W744" i="2"/>
  <c r="Q745" i="2"/>
  <c r="W745" i="2"/>
  <c r="Q746" i="2"/>
  <c r="W746" i="2"/>
  <c r="Q747" i="2"/>
  <c r="W747" i="2"/>
  <c r="Q748" i="2"/>
  <c r="W748" i="2"/>
  <c r="Q749" i="2"/>
  <c r="W749" i="2"/>
  <c r="Q750" i="2"/>
  <c r="W750" i="2"/>
  <c r="Q751" i="2"/>
  <c r="W751" i="2"/>
  <c r="Q752" i="2"/>
  <c r="W752" i="2"/>
  <c r="Q753" i="2"/>
  <c r="W753" i="2"/>
  <c r="Q754" i="2"/>
  <c r="W754" i="2"/>
  <c r="Q755" i="2"/>
  <c r="W755" i="2"/>
  <c r="Q756" i="2"/>
  <c r="W756" i="2"/>
  <c r="Q757" i="2"/>
  <c r="W757" i="2"/>
  <c r="Q758" i="2"/>
  <c r="W758" i="2"/>
  <c r="Q759" i="2"/>
  <c r="W759" i="2"/>
  <c r="Q760" i="2"/>
  <c r="W760" i="2"/>
  <c r="Q761" i="2"/>
  <c r="W761" i="2"/>
  <c r="Q762" i="2"/>
  <c r="W762" i="2"/>
  <c r="Q763" i="2"/>
  <c r="W763" i="2"/>
  <c r="Q764" i="2"/>
  <c r="W764" i="2"/>
  <c r="Q765" i="2"/>
  <c r="W765" i="2"/>
  <c r="Q766" i="2"/>
  <c r="W766" i="2"/>
  <c r="Q767" i="2"/>
  <c r="W767" i="2"/>
  <c r="Q768" i="2"/>
  <c r="W768" i="2"/>
  <c r="Q769" i="2"/>
  <c r="W769" i="2"/>
  <c r="Q770" i="2"/>
  <c r="W770" i="2"/>
  <c r="Q771" i="2"/>
  <c r="W771" i="2"/>
  <c r="Q772" i="2"/>
  <c r="W772" i="2"/>
  <c r="Q773" i="2"/>
  <c r="W773" i="2"/>
  <c r="Q774" i="2"/>
  <c r="W774" i="2"/>
  <c r="Q775" i="2"/>
  <c r="W775" i="2"/>
  <c r="Q776" i="2"/>
  <c r="W776" i="2"/>
  <c r="Q777" i="2"/>
  <c r="W777" i="2"/>
  <c r="Q778" i="2"/>
  <c r="W778" i="2"/>
  <c r="Q779" i="2"/>
  <c r="W779" i="2"/>
  <c r="Q780" i="2"/>
  <c r="W780" i="2"/>
  <c r="Q781" i="2"/>
  <c r="W781" i="2"/>
  <c r="Q782" i="2"/>
  <c r="W782" i="2"/>
  <c r="Q783" i="2"/>
  <c r="W783" i="2"/>
  <c r="Q784" i="2"/>
  <c r="W784" i="2"/>
  <c r="Q785" i="2"/>
  <c r="W785" i="2"/>
  <c r="Q786" i="2"/>
  <c r="W786" i="2"/>
  <c r="Q787" i="2"/>
  <c r="W787" i="2"/>
  <c r="Q788" i="2"/>
  <c r="W788" i="2"/>
  <c r="Q789" i="2"/>
  <c r="W789" i="2"/>
  <c r="Q790" i="2"/>
  <c r="W790" i="2"/>
  <c r="Q791" i="2"/>
  <c r="W791" i="2"/>
  <c r="Q792" i="2"/>
  <c r="W792" i="2"/>
  <c r="Q793" i="2"/>
  <c r="W793" i="2"/>
  <c r="Q794" i="2"/>
  <c r="W794" i="2"/>
  <c r="Q795" i="2"/>
  <c r="W795" i="2"/>
  <c r="Q796" i="2"/>
  <c r="W796" i="2"/>
  <c r="Q797" i="2"/>
  <c r="W797" i="2"/>
  <c r="Q798" i="2"/>
  <c r="W798" i="2"/>
  <c r="Q799" i="2"/>
  <c r="W799" i="2"/>
  <c r="Q800" i="2"/>
  <c r="W800" i="2"/>
  <c r="Q801" i="2"/>
  <c r="W801" i="2"/>
  <c r="Q802" i="2"/>
  <c r="W802" i="2"/>
  <c r="Q803" i="2"/>
  <c r="W803" i="2"/>
  <c r="Q804" i="2"/>
  <c r="W804" i="2"/>
  <c r="Q805" i="2"/>
  <c r="W805" i="2"/>
  <c r="Q806" i="2"/>
  <c r="W806" i="2"/>
  <c r="Q807" i="2"/>
  <c r="W807" i="2"/>
  <c r="Q808" i="2"/>
  <c r="W808" i="2"/>
  <c r="Q809" i="2"/>
  <c r="W809" i="2"/>
  <c r="Q810" i="2"/>
  <c r="W810" i="2"/>
  <c r="Q811" i="2"/>
  <c r="W811" i="2"/>
  <c r="Q812" i="2"/>
  <c r="W812" i="2"/>
  <c r="Q813" i="2"/>
  <c r="W813" i="2"/>
  <c r="Q814" i="2"/>
  <c r="W814" i="2"/>
  <c r="Q815" i="2"/>
  <c r="W815" i="2"/>
  <c r="Q816" i="2"/>
  <c r="W816" i="2"/>
  <c r="Q817" i="2"/>
  <c r="W817" i="2"/>
  <c r="Q818" i="2"/>
  <c r="W818" i="2"/>
  <c r="Q819" i="2"/>
  <c r="W819" i="2"/>
  <c r="Q820" i="2"/>
  <c r="W820" i="2"/>
  <c r="Q821" i="2"/>
  <c r="W821" i="2"/>
  <c r="Q822" i="2"/>
  <c r="W822" i="2"/>
  <c r="Q823" i="2"/>
  <c r="W823" i="2"/>
  <c r="Q824" i="2"/>
  <c r="W824" i="2"/>
  <c r="Q825" i="2"/>
  <c r="W825" i="2"/>
  <c r="Q826" i="2"/>
  <c r="W826" i="2"/>
  <c r="Q827" i="2"/>
  <c r="W827" i="2"/>
  <c r="Q828" i="2"/>
  <c r="W828" i="2"/>
  <c r="Q829" i="2"/>
  <c r="W829" i="2"/>
  <c r="Q830" i="2"/>
  <c r="W830" i="2"/>
  <c r="Q831" i="2"/>
  <c r="W831" i="2"/>
  <c r="Q832" i="2"/>
  <c r="W832" i="2"/>
  <c r="Q833" i="2"/>
  <c r="W833" i="2"/>
  <c r="Q834" i="2"/>
  <c r="W834" i="2"/>
  <c r="Q835" i="2"/>
  <c r="W835" i="2"/>
  <c r="Q836" i="2"/>
  <c r="W836" i="2"/>
  <c r="Q837" i="2"/>
  <c r="W837" i="2"/>
  <c r="Q838" i="2"/>
  <c r="W838" i="2"/>
  <c r="Q839" i="2"/>
  <c r="W839" i="2"/>
  <c r="Q840" i="2"/>
  <c r="W840" i="2"/>
  <c r="Q841" i="2"/>
  <c r="W841" i="2"/>
  <c r="Q842" i="2"/>
  <c r="W842" i="2"/>
  <c r="Q843" i="2"/>
  <c r="W843" i="2"/>
  <c r="Q844" i="2"/>
  <c r="W844" i="2"/>
  <c r="Q845" i="2"/>
  <c r="W845" i="2"/>
  <c r="Q846" i="2"/>
  <c r="W846" i="2"/>
  <c r="Q847" i="2"/>
  <c r="W847" i="2"/>
  <c r="Q848" i="2"/>
  <c r="W848" i="2"/>
  <c r="Q849" i="2"/>
  <c r="W849" i="2"/>
  <c r="Q850" i="2"/>
  <c r="W850" i="2"/>
  <c r="Q851" i="2"/>
  <c r="W851" i="2"/>
  <c r="Q852" i="2"/>
  <c r="W852" i="2"/>
  <c r="Q853" i="2"/>
  <c r="W853" i="2"/>
  <c r="Q854" i="2"/>
  <c r="W854" i="2"/>
  <c r="Q855" i="2"/>
  <c r="W855" i="2"/>
  <c r="Q856" i="2"/>
  <c r="W856" i="2"/>
  <c r="Q857" i="2"/>
  <c r="W857" i="2"/>
  <c r="Q858" i="2"/>
  <c r="W858" i="2"/>
  <c r="Q859" i="2"/>
  <c r="W859" i="2"/>
  <c r="Q860" i="2"/>
  <c r="W860" i="2"/>
  <c r="Q861" i="2"/>
  <c r="W861" i="2"/>
  <c r="Q862" i="2"/>
  <c r="W862" i="2"/>
  <c r="Q863" i="2"/>
  <c r="W863" i="2"/>
  <c r="Q864" i="2"/>
  <c r="W864" i="2"/>
  <c r="Q865" i="2"/>
  <c r="W865" i="2"/>
  <c r="Q866" i="2"/>
  <c r="W866" i="2"/>
  <c r="Q867" i="2"/>
  <c r="W867" i="2"/>
  <c r="Q868" i="2"/>
  <c r="W868" i="2"/>
  <c r="Q869" i="2"/>
  <c r="W869" i="2"/>
  <c r="Q870" i="2"/>
  <c r="W870" i="2"/>
  <c r="Q871" i="2"/>
  <c r="W871" i="2"/>
  <c r="Q872" i="2"/>
  <c r="W872" i="2"/>
  <c r="Q873" i="2"/>
  <c r="W873" i="2"/>
  <c r="Q874" i="2"/>
  <c r="W874" i="2"/>
  <c r="Q875" i="2"/>
  <c r="W875" i="2"/>
  <c r="Q876" i="2"/>
  <c r="W876" i="2"/>
  <c r="Q877" i="2"/>
  <c r="W877" i="2"/>
  <c r="Q878" i="2"/>
  <c r="W878" i="2"/>
  <c r="Q879" i="2"/>
  <c r="W879" i="2"/>
  <c r="Q880" i="2"/>
  <c r="W880" i="2"/>
  <c r="Q881" i="2"/>
  <c r="W881" i="2"/>
  <c r="Q882" i="2"/>
  <c r="W882" i="2"/>
  <c r="Q883" i="2"/>
  <c r="W883" i="2"/>
  <c r="Q884" i="2"/>
  <c r="W884" i="2"/>
  <c r="Q885" i="2"/>
  <c r="W885" i="2"/>
  <c r="Q886" i="2"/>
  <c r="W886" i="2"/>
  <c r="Q887" i="2"/>
  <c r="W887" i="2"/>
  <c r="Q888" i="2"/>
  <c r="W888" i="2"/>
  <c r="Q889" i="2"/>
  <c r="W889" i="2"/>
  <c r="Q890" i="2"/>
  <c r="W890" i="2"/>
  <c r="Q891" i="2"/>
  <c r="W891" i="2"/>
  <c r="Q892" i="2"/>
  <c r="W892" i="2"/>
  <c r="Q893" i="2"/>
  <c r="W893" i="2"/>
  <c r="Q894" i="2"/>
  <c r="W894" i="2"/>
  <c r="Q895" i="2"/>
  <c r="W895" i="2"/>
  <c r="Q896" i="2"/>
  <c r="W896" i="2"/>
  <c r="Q897" i="2"/>
  <c r="W897" i="2"/>
  <c r="Q898" i="2"/>
  <c r="W898" i="2"/>
  <c r="Q899" i="2"/>
  <c r="W899" i="2"/>
  <c r="Q900" i="2"/>
  <c r="W900" i="2"/>
  <c r="Q901" i="2"/>
  <c r="W901" i="2"/>
  <c r="Q902" i="2"/>
  <c r="W902" i="2"/>
  <c r="Q903" i="2"/>
  <c r="W903" i="2"/>
  <c r="Q904" i="2"/>
  <c r="W904" i="2"/>
  <c r="Q905" i="2"/>
  <c r="W905" i="2"/>
  <c r="Q906" i="2"/>
  <c r="W906" i="2"/>
  <c r="Q907" i="2"/>
  <c r="W907" i="2"/>
  <c r="Q908" i="2"/>
  <c r="W908" i="2"/>
  <c r="Q909" i="2"/>
  <c r="W909" i="2"/>
  <c r="Q910" i="2"/>
  <c r="W910" i="2"/>
  <c r="Q911" i="2"/>
  <c r="W911" i="2"/>
  <c r="Q912" i="2"/>
  <c r="W912" i="2"/>
  <c r="Q913" i="2"/>
  <c r="W913" i="2"/>
  <c r="Q914" i="2"/>
  <c r="W914" i="2"/>
  <c r="Q915" i="2"/>
  <c r="W915" i="2"/>
  <c r="Q916" i="2"/>
  <c r="W916" i="2"/>
  <c r="Q917" i="2"/>
  <c r="W917" i="2"/>
  <c r="Q918" i="2"/>
  <c r="W918" i="2"/>
  <c r="Q919" i="2"/>
  <c r="W919" i="2"/>
  <c r="Q920" i="2"/>
  <c r="W920" i="2"/>
  <c r="Q921" i="2"/>
  <c r="W921" i="2"/>
  <c r="Q922" i="2"/>
  <c r="W922" i="2"/>
  <c r="Q923" i="2"/>
  <c r="W923" i="2"/>
  <c r="Q924" i="2"/>
  <c r="W924" i="2"/>
  <c r="Q925" i="2"/>
  <c r="W925" i="2"/>
  <c r="Q926" i="2"/>
  <c r="W926" i="2"/>
  <c r="Q927" i="2"/>
  <c r="W927" i="2"/>
  <c r="Q928" i="2"/>
  <c r="W928" i="2"/>
  <c r="Q929" i="2"/>
  <c r="W929" i="2"/>
  <c r="Q930" i="2"/>
  <c r="W930" i="2"/>
  <c r="Q931" i="2"/>
  <c r="W931" i="2"/>
  <c r="Q932" i="2"/>
  <c r="W932" i="2"/>
  <c r="Q933" i="2"/>
  <c r="W933" i="2"/>
  <c r="Q934" i="2"/>
  <c r="W934" i="2"/>
  <c r="Q935" i="2"/>
  <c r="W935" i="2"/>
  <c r="Q936" i="2"/>
  <c r="W936" i="2"/>
  <c r="Q937" i="2"/>
  <c r="W937" i="2"/>
  <c r="Q938" i="2"/>
  <c r="W938" i="2"/>
  <c r="Q939" i="2"/>
  <c r="W939" i="2"/>
  <c r="Q940" i="2"/>
  <c r="W940" i="2"/>
  <c r="Q941" i="2"/>
  <c r="W941" i="2"/>
  <c r="Q942" i="2"/>
  <c r="W942" i="2"/>
  <c r="Q943" i="2"/>
  <c r="W943" i="2"/>
  <c r="Q944" i="2"/>
  <c r="W944" i="2"/>
  <c r="Q945" i="2"/>
  <c r="W945" i="2"/>
  <c r="Q946" i="2"/>
  <c r="W946" i="2"/>
  <c r="Q947" i="2"/>
  <c r="W947" i="2"/>
  <c r="Q948" i="2"/>
  <c r="W948" i="2"/>
  <c r="Q949" i="2"/>
  <c r="W949" i="2"/>
  <c r="Q950" i="2"/>
  <c r="W950" i="2"/>
  <c r="Q951" i="2"/>
  <c r="W951" i="2"/>
  <c r="Q952" i="2"/>
  <c r="W952" i="2"/>
  <c r="Q953" i="2"/>
  <c r="W953" i="2"/>
  <c r="Q954" i="2"/>
  <c r="W954" i="2"/>
  <c r="Q955" i="2"/>
  <c r="W955" i="2"/>
  <c r="Q956" i="2"/>
  <c r="W956" i="2"/>
  <c r="Q957" i="2"/>
  <c r="W957" i="2"/>
  <c r="Q958" i="2"/>
  <c r="W958" i="2"/>
  <c r="Q959" i="2"/>
  <c r="W959" i="2"/>
  <c r="Q960" i="2"/>
  <c r="W960" i="2"/>
  <c r="Q961" i="2"/>
  <c r="W961" i="2"/>
  <c r="Q962" i="2"/>
  <c r="W962" i="2"/>
  <c r="Q963" i="2"/>
  <c r="W963" i="2"/>
  <c r="Q964" i="2"/>
  <c r="W964" i="2"/>
  <c r="Q965" i="2"/>
  <c r="W965" i="2"/>
  <c r="Q966" i="2"/>
  <c r="W966" i="2"/>
  <c r="Q967" i="2"/>
  <c r="W967" i="2"/>
  <c r="Q968" i="2"/>
  <c r="W968" i="2"/>
  <c r="Q969" i="2"/>
  <c r="W969" i="2"/>
  <c r="Q970" i="2"/>
  <c r="W970" i="2"/>
  <c r="Q971" i="2"/>
  <c r="W971" i="2"/>
  <c r="Q972" i="2"/>
  <c r="W972" i="2"/>
  <c r="Q973" i="2"/>
  <c r="W973" i="2"/>
  <c r="Q974" i="2"/>
  <c r="W974" i="2"/>
  <c r="Q975" i="2"/>
  <c r="W975" i="2"/>
  <c r="Q976" i="2"/>
  <c r="W976" i="2"/>
  <c r="Q977" i="2"/>
  <c r="W977" i="2"/>
  <c r="Q978" i="2"/>
  <c r="W978" i="2"/>
  <c r="Q979" i="2"/>
  <c r="W979" i="2"/>
  <c r="Q980" i="2"/>
  <c r="W980" i="2"/>
  <c r="Q981" i="2"/>
  <c r="W981" i="2"/>
  <c r="Q982" i="2"/>
  <c r="W982" i="2"/>
  <c r="Q983" i="2"/>
  <c r="W983" i="2"/>
  <c r="Q984" i="2"/>
  <c r="W984" i="2"/>
  <c r="Q985" i="2"/>
  <c r="W985" i="2"/>
  <c r="Q986" i="2"/>
  <c r="W986" i="2"/>
  <c r="Q987" i="2"/>
  <c r="W987" i="2"/>
  <c r="Q988" i="2"/>
  <c r="W988" i="2"/>
  <c r="Q989" i="2"/>
  <c r="W989" i="2"/>
  <c r="Q990" i="2"/>
  <c r="W990" i="2"/>
  <c r="Q991" i="2"/>
  <c r="W991" i="2"/>
  <c r="Q992" i="2"/>
  <c r="W992" i="2"/>
  <c r="Q993" i="2"/>
  <c r="W993" i="2"/>
  <c r="Q994" i="2"/>
  <c r="W994" i="2"/>
  <c r="Q995" i="2"/>
  <c r="W995" i="2"/>
  <c r="Q996" i="2"/>
  <c r="W996" i="2"/>
  <c r="Q997" i="2"/>
  <c r="W997" i="2"/>
  <c r="Q998" i="2"/>
  <c r="W998" i="2"/>
  <c r="Q999" i="2"/>
  <c r="W999" i="2"/>
  <c r="Q1000" i="2"/>
  <c r="W1000" i="2"/>
  <c r="Q1001" i="2"/>
  <c r="W1001" i="2"/>
  <c r="Q1002" i="2"/>
  <c r="W1002" i="2"/>
  <c r="Q1003" i="2"/>
  <c r="W1003" i="2"/>
  <c r="Q1004" i="2"/>
  <c r="W1004" i="2"/>
  <c r="Q1005" i="2"/>
  <c r="W1005" i="2"/>
  <c r="Q1006" i="2"/>
  <c r="W1006" i="2"/>
  <c r="Q1007" i="2"/>
  <c r="W1007" i="2"/>
  <c r="Q1008" i="2"/>
  <c r="W1008" i="2"/>
  <c r="Q1009" i="2"/>
  <c r="W1009" i="2"/>
  <c r="Q1010" i="2"/>
  <c r="W1010" i="2"/>
  <c r="Q1011" i="2"/>
  <c r="W1011" i="2"/>
  <c r="Q1012" i="2"/>
  <c r="W1012" i="2"/>
  <c r="Q1013" i="2"/>
  <c r="W1013" i="2"/>
  <c r="Q1014" i="2"/>
  <c r="W1014" i="2"/>
  <c r="Q1015" i="2"/>
  <c r="W1015" i="2"/>
  <c r="Q1016" i="2"/>
  <c r="W1016" i="2"/>
  <c r="Q1017" i="2"/>
  <c r="W1017" i="2"/>
  <c r="Q1018" i="2"/>
  <c r="W1018" i="2"/>
  <c r="Q1019" i="2"/>
  <c r="W1019" i="2"/>
  <c r="Q1020" i="2"/>
  <c r="W1020" i="2"/>
  <c r="Q1021" i="2"/>
  <c r="W1021" i="2"/>
  <c r="Q1022" i="2"/>
  <c r="W1022" i="2"/>
  <c r="Q1023" i="2"/>
  <c r="W1023" i="2"/>
  <c r="Q1024" i="2"/>
  <c r="W1024" i="2"/>
  <c r="Q1025" i="2"/>
  <c r="W1025" i="2"/>
  <c r="Q1026" i="2"/>
  <c r="W1026" i="2"/>
  <c r="Q1027" i="2"/>
  <c r="W1027" i="2"/>
  <c r="Q1028" i="2"/>
  <c r="W1028" i="2"/>
  <c r="Q1029" i="2"/>
  <c r="W1029" i="2"/>
  <c r="Q1030" i="2"/>
  <c r="W1030" i="2"/>
  <c r="Q1031" i="2"/>
  <c r="W1031" i="2"/>
  <c r="Q1032" i="2"/>
  <c r="W1032" i="2"/>
  <c r="Q1033" i="2"/>
  <c r="W1033" i="2"/>
  <c r="Q1034" i="2"/>
  <c r="W1034" i="2"/>
  <c r="Q1035" i="2"/>
  <c r="W1035" i="2"/>
  <c r="Q1036" i="2"/>
  <c r="W1036" i="2"/>
  <c r="Q1037" i="2"/>
  <c r="W1037" i="2"/>
  <c r="Q1038" i="2"/>
  <c r="W1038" i="2"/>
  <c r="Q1039" i="2"/>
  <c r="W1039" i="2"/>
  <c r="Q1040" i="2"/>
  <c r="W1040" i="2"/>
  <c r="Q1041" i="2"/>
  <c r="W1041" i="2"/>
  <c r="Q1042" i="2"/>
  <c r="W1042" i="2"/>
  <c r="Q1043" i="2"/>
  <c r="W1043" i="2"/>
  <c r="Q1044" i="2"/>
  <c r="W1044" i="2"/>
  <c r="Q1045" i="2"/>
  <c r="W1045" i="2"/>
  <c r="Q1046" i="2"/>
  <c r="W1046" i="2"/>
  <c r="Q1047" i="2"/>
  <c r="W1047" i="2"/>
  <c r="Q1048" i="2"/>
  <c r="W1048" i="2"/>
  <c r="Q1049" i="2"/>
  <c r="W1049" i="2"/>
  <c r="Q1050" i="2"/>
  <c r="W1050" i="2"/>
  <c r="Q1051" i="2"/>
  <c r="W1051" i="2"/>
  <c r="Q1052" i="2"/>
  <c r="W1052" i="2"/>
  <c r="Q1053" i="2"/>
  <c r="W1053" i="2"/>
  <c r="Q1054" i="2"/>
  <c r="W1054" i="2"/>
  <c r="Q1055" i="2"/>
  <c r="W1055" i="2"/>
  <c r="Q1056" i="2"/>
  <c r="W1056" i="2"/>
  <c r="Q1057" i="2"/>
  <c r="W1057" i="2"/>
  <c r="Q1058" i="2"/>
  <c r="W1058" i="2"/>
  <c r="Q1059" i="2"/>
  <c r="W1059" i="2"/>
  <c r="Q1060" i="2"/>
  <c r="W1060" i="2"/>
  <c r="Q1061" i="2"/>
  <c r="W1061" i="2"/>
  <c r="Q1062" i="2"/>
  <c r="W1062" i="2"/>
  <c r="Q1063" i="2"/>
  <c r="W1063" i="2"/>
  <c r="Q1064" i="2"/>
  <c r="W1064" i="2"/>
  <c r="Q1065" i="2"/>
  <c r="W1065" i="2"/>
  <c r="Q1066" i="2"/>
  <c r="W1066" i="2"/>
  <c r="Q1067" i="2"/>
  <c r="W1067" i="2"/>
  <c r="Q1068" i="2"/>
  <c r="W1068" i="2"/>
  <c r="Q1069" i="2"/>
  <c r="W1069" i="2"/>
  <c r="Q1070" i="2"/>
  <c r="W1070" i="2"/>
  <c r="Q1071" i="2"/>
  <c r="W1071" i="2"/>
  <c r="Q1072" i="2"/>
  <c r="W1072" i="2"/>
  <c r="Q1073" i="2"/>
  <c r="W1073" i="2"/>
  <c r="Q1074" i="2"/>
  <c r="W1074" i="2"/>
  <c r="Q1075" i="2"/>
  <c r="W1075" i="2"/>
  <c r="Q1076" i="2"/>
  <c r="W1076" i="2"/>
  <c r="Q1077" i="2"/>
  <c r="W1077" i="2"/>
  <c r="Q1078" i="2"/>
  <c r="W1078" i="2"/>
  <c r="Q1079" i="2"/>
  <c r="W1079" i="2"/>
  <c r="Q1080" i="2"/>
  <c r="W1080" i="2"/>
  <c r="Q1081" i="2"/>
  <c r="W1081" i="2"/>
  <c r="Q1082" i="2"/>
  <c r="W1082" i="2"/>
  <c r="Q1083" i="2"/>
  <c r="W1083" i="2"/>
  <c r="Q1084" i="2"/>
  <c r="W1084" i="2"/>
  <c r="Q1085" i="2"/>
  <c r="W1085" i="2"/>
  <c r="Q1086" i="2"/>
  <c r="W1086" i="2"/>
  <c r="Q1087" i="2"/>
  <c r="W1087" i="2"/>
  <c r="Q1088" i="2"/>
  <c r="W1088" i="2"/>
  <c r="Q1089" i="2"/>
  <c r="W1089" i="2"/>
  <c r="Q1090" i="2"/>
  <c r="W1090" i="2"/>
  <c r="Q1091" i="2"/>
  <c r="W1091" i="2"/>
  <c r="Q1092" i="2"/>
  <c r="W1092" i="2"/>
  <c r="Q1093" i="2"/>
  <c r="W1093" i="2"/>
  <c r="Q1094" i="2"/>
  <c r="W1094" i="2"/>
  <c r="Q1095" i="2"/>
  <c r="W1095" i="2"/>
  <c r="Q1096" i="2"/>
  <c r="W1096" i="2"/>
  <c r="Q1097" i="2"/>
  <c r="W1097" i="2"/>
  <c r="Q1098" i="2"/>
  <c r="W1098" i="2"/>
  <c r="Q1099" i="2"/>
  <c r="W1099" i="2"/>
  <c r="Q1100" i="2"/>
  <c r="W1100" i="2"/>
  <c r="Q1101" i="2"/>
  <c r="W1101" i="2"/>
  <c r="Q1102" i="2"/>
  <c r="W1102" i="2"/>
  <c r="Q1103" i="2"/>
  <c r="W1103" i="2"/>
  <c r="Q1104" i="2"/>
  <c r="W1104" i="2"/>
  <c r="Q1105" i="2"/>
  <c r="W1105" i="2"/>
  <c r="Q1106" i="2"/>
  <c r="W1106" i="2"/>
  <c r="Q1107" i="2"/>
  <c r="W1107" i="2"/>
  <c r="Q1108" i="2"/>
  <c r="W1108" i="2"/>
  <c r="Q1109" i="2"/>
  <c r="W1109" i="2"/>
  <c r="Q1110" i="2"/>
  <c r="W1110" i="2"/>
  <c r="Q1111" i="2"/>
  <c r="W1111" i="2"/>
  <c r="Q1112" i="2"/>
  <c r="W1112" i="2"/>
  <c r="Q1113" i="2"/>
  <c r="W1113" i="2"/>
  <c r="Q1114" i="2"/>
  <c r="W1114" i="2"/>
  <c r="Q1115" i="2"/>
  <c r="W1115" i="2"/>
  <c r="Q1116" i="2"/>
  <c r="W1116" i="2"/>
  <c r="Q1117" i="2"/>
  <c r="W1117" i="2"/>
  <c r="Q1118" i="2"/>
  <c r="W1118" i="2"/>
  <c r="Q1119" i="2"/>
  <c r="W1119" i="2"/>
  <c r="Q1120" i="2"/>
  <c r="W1120" i="2"/>
  <c r="Q1121" i="2"/>
  <c r="W1121" i="2"/>
  <c r="Q1122" i="2"/>
  <c r="W1122" i="2"/>
  <c r="Q1123" i="2"/>
  <c r="W1123" i="2"/>
  <c r="Q1124" i="2"/>
  <c r="W1124" i="2"/>
  <c r="Q1125" i="2"/>
  <c r="W1125" i="2"/>
  <c r="Q1126" i="2"/>
  <c r="W1126" i="2"/>
  <c r="Q1127" i="2"/>
  <c r="W1127" i="2"/>
  <c r="Q1128" i="2"/>
  <c r="W1128" i="2"/>
  <c r="Q1129" i="2"/>
  <c r="W1129" i="2"/>
  <c r="Q1130" i="2"/>
  <c r="W1130" i="2"/>
  <c r="Q1131" i="2"/>
  <c r="W1131" i="2"/>
  <c r="Q1132" i="2"/>
  <c r="W1132" i="2"/>
  <c r="Q1133" i="2"/>
  <c r="W1133" i="2"/>
  <c r="Q1134" i="2"/>
  <c r="W1134" i="2"/>
  <c r="Q1135" i="2"/>
  <c r="W1135" i="2"/>
  <c r="Q1136" i="2"/>
  <c r="W1136" i="2"/>
  <c r="Q1137" i="2"/>
  <c r="W1137" i="2"/>
  <c r="Q1138" i="2"/>
  <c r="W1138" i="2"/>
  <c r="Q1139" i="2"/>
  <c r="W1139" i="2"/>
  <c r="Q1140" i="2"/>
  <c r="W1140" i="2"/>
  <c r="Q1141" i="2"/>
  <c r="W1141" i="2"/>
  <c r="Q1142" i="2"/>
  <c r="W1142" i="2"/>
  <c r="Q1143" i="2"/>
  <c r="W1143" i="2"/>
  <c r="Q1144" i="2"/>
  <c r="W1144" i="2"/>
  <c r="Q1145" i="2"/>
  <c r="W1145" i="2"/>
  <c r="Q1146" i="2"/>
  <c r="W1146" i="2"/>
  <c r="Q1147" i="2"/>
  <c r="W1147" i="2"/>
  <c r="Q1148" i="2"/>
  <c r="W1148" i="2"/>
  <c r="Q1149" i="2"/>
  <c r="W1149" i="2"/>
  <c r="Q1150" i="2"/>
  <c r="W1150" i="2"/>
  <c r="Q1151" i="2"/>
  <c r="W1151" i="2"/>
  <c r="Q1152" i="2"/>
  <c r="W1152" i="2"/>
  <c r="Q1153" i="2"/>
  <c r="W1153" i="2"/>
  <c r="Q1154" i="2"/>
  <c r="W1154" i="2"/>
  <c r="Q1155" i="2"/>
  <c r="W1155" i="2"/>
  <c r="Q1156" i="2"/>
  <c r="W1156" i="2"/>
  <c r="Q1157" i="2"/>
  <c r="W1157" i="2"/>
  <c r="Q1158" i="2"/>
  <c r="W1158" i="2"/>
  <c r="Q1159" i="2"/>
  <c r="W1159" i="2"/>
  <c r="Q1160" i="2"/>
  <c r="W1160" i="2"/>
  <c r="Q1161" i="2"/>
  <c r="W1161" i="2"/>
  <c r="Q1162" i="2"/>
  <c r="W1162" i="2"/>
  <c r="Q1163" i="2"/>
  <c r="W1163" i="2"/>
  <c r="Q1164" i="2"/>
  <c r="W1164" i="2"/>
  <c r="Q1165" i="2"/>
  <c r="W1165" i="2"/>
  <c r="Q1166" i="2"/>
  <c r="W1166" i="2"/>
  <c r="Q1167" i="2"/>
  <c r="W1167" i="2"/>
  <c r="Q1168" i="2"/>
  <c r="W1168" i="2"/>
  <c r="Q1169" i="2"/>
  <c r="W1169" i="2"/>
  <c r="Q1170" i="2"/>
  <c r="W1170" i="2"/>
  <c r="Q1171" i="2"/>
  <c r="W1171" i="2"/>
  <c r="Q1172" i="2"/>
  <c r="W1172" i="2"/>
  <c r="Q1173" i="2"/>
  <c r="W1173" i="2"/>
  <c r="Q1174" i="2"/>
  <c r="W1174" i="2"/>
  <c r="Q1175" i="2"/>
  <c r="W1175" i="2"/>
  <c r="Q1176" i="2"/>
  <c r="W1176" i="2"/>
  <c r="Q1177" i="2"/>
  <c r="W1177" i="2"/>
  <c r="Q1178" i="2"/>
  <c r="W1178" i="2"/>
  <c r="Q1179" i="2"/>
  <c r="W1179" i="2"/>
  <c r="Q1180" i="2"/>
  <c r="W1180" i="2"/>
  <c r="Q1181" i="2"/>
  <c r="W1181" i="2"/>
  <c r="Q1182" i="2"/>
  <c r="W1182" i="2"/>
  <c r="Q1183" i="2"/>
  <c r="W1183" i="2"/>
  <c r="Q1184" i="2"/>
  <c r="W1184" i="2"/>
  <c r="Q1185" i="2"/>
  <c r="W1185" i="2"/>
  <c r="Q1186" i="2"/>
  <c r="W1186" i="2"/>
  <c r="Q1187" i="2"/>
  <c r="W1187" i="2"/>
  <c r="Q1188" i="2"/>
  <c r="W1188" i="2"/>
  <c r="Q1189" i="2"/>
  <c r="W1189" i="2"/>
  <c r="Q1190" i="2"/>
  <c r="W1190" i="2"/>
  <c r="Q1191" i="2"/>
  <c r="W1191" i="2"/>
  <c r="Q1192" i="2"/>
  <c r="W1192" i="2"/>
  <c r="Q1193" i="2"/>
  <c r="W1193" i="2"/>
  <c r="Q1194" i="2"/>
  <c r="W1194" i="2"/>
  <c r="Q1195" i="2"/>
  <c r="W1195" i="2"/>
  <c r="Q1196" i="2"/>
  <c r="W1196" i="2"/>
  <c r="Q1197" i="2"/>
  <c r="W1197" i="2"/>
  <c r="Q1198" i="2"/>
  <c r="W1198" i="2"/>
  <c r="Q1199" i="2"/>
  <c r="W1199" i="2"/>
  <c r="Q1200" i="2"/>
  <c r="W1200" i="2"/>
  <c r="Q1201" i="2"/>
  <c r="W1201" i="2"/>
  <c r="Q1202" i="2"/>
  <c r="W1202" i="2"/>
  <c r="Q1203" i="2"/>
  <c r="W1203" i="2"/>
  <c r="Q1204" i="2"/>
  <c r="W1204" i="2"/>
  <c r="Q1205" i="2"/>
  <c r="W1205" i="2"/>
  <c r="Q1206" i="2"/>
  <c r="W1206" i="2"/>
  <c r="Q1207" i="2"/>
  <c r="W1207" i="2"/>
  <c r="Q1208" i="2"/>
  <c r="W1208" i="2"/>
  <c r="Q1209" i="2"/>
  <c r="W1209" i="2"/>
  <c r="Q1210" i="2"/>
  <c r="W1210" i="2"/>
  <c r="Q1211" i="2"/>
  <c r="W1211" i="2"/>
  <c r="Q1212" i="2"/>
  <c r="W1212" i="2"/>
  <c r="Q1213" i="2"/>
  <c r="W1213" i="2"/>
  <c r="Q1214" i="2"/>
  <c r="W1214" i="2"/>
  <c r="Q1215" i="2"/>
  <c r="W1215" i="2"/>
  <c r="Q1216" i="2"/>
  <c r="W1216" i="2"/>
  <c r="Q1217" i="2"/>
  <c r="W1217" i="2"/>
  <c r="Q1218" i="2"/>
  <c r="W1218" i="2"/>
  <c r="Q1219" i="2"/>
  <c r="W1219" i="2"/>
  <c r="Q1220" i="2"/>
  <c r="W1220" i="2"/>
  <c r="Q1221" i="2"/>
  <c r="W1221" i="2"/>
  <c r="Q1222" i="2"/>
  <c r="W1222" i="2"/>
  <c r="Q1223" i="2"/>
  <c r="W1223" i="2"/>
  <c r="Q1224" i="2"/>
  <c r="W1224" i="2"/>
  <c r="Q1225" i="2"/>
  <c r="W1225" i="2"/>
  <c r="Q1226" i="2"/>
  <c r="W1226" i="2"/>
  <c r="Q1227" i="2"/>
  <c r="W1227" i="2"/>
  <c r="Q1228" i="2"/>
  <c r="W1228" i="2"/>
  <c r="Q1229" i="2"/>
  <c r="W1229" i="2"/>
  <c r="Q1230" i="2"/>
  <c r="W1230" i="2"/>
  <c r="Q1231" i="2"/>
  <c r="W1231" i="2"/>
  <c r="Q1232" i="2"/>
  <c r="W1232" i="2"/>
  <c r="Q1233" i="2"/>
  <c r="W1233" i="2"/>
  <c r="Q1234" i="2"/>
  <c r="W1234" i="2"/>
  <c r="Q1235" i="2"/>
  <c r="W1235" i="2"/>
  <c r="Q1236" i="2"/>
  <c r="W1236" i="2"/>
  <c r="Q1237" i="2"/>
  <c r="W1237" i="2"/>
  <c r="Q1238" i="2"/>
  <c r="W1238" i="2"/>
  <c r="Q1239" i="2"/>
  <c r="W1239" i="2"/>
  <c r="Q1240" i="2"/>
  <c r="W1240" i="2"/>
  <c r="Q1241" i="2"/>
  <c r="W1241" i="2"/>
  <c r="Q1242" i="2"/>
  <c r="W1242" i="2"/>
  <c r="Q1243" i="2"/>
  <c r="W1243" i="2"/>
  <c r="Q1244" i="2"/>
  <c r="W1244" i="2"/>
  <c r="Q1245" i="2"/>
  <c r="W1245" i="2"/>
  <c r="Q1246" i="2"/>
  <c r="W1246" i="2"/>
  <c r="Q1247" i="2"/>
  <c r="W1247" i="2"/>
  <c r="Q1248" i="2"/>
  <c r="W1248" i="2"/>
  <c r="Q1249" i="2"/>
  <c r="W1249" i="2"/>
  <c r="Q1250" i="2"/>
  <c r="W1250" i="2"/>
  <c r="Q1251" i="2"/>
  <c r="W1251" i="2"/>
  <c r="Q1252" i="2"/>
  <c r="W1252" i="2"/>
  <c r="Q1253" i="2"/>
  <c r="W1253" i="2"/>
  <c r="Q1254" i="2"/>
  <c r="W1254" i="2"/>
  <c r="Q1255" i="2"/>
  <c r="W1255" i="2"/>
  <c r="Q1256" i="2"/>
  <c r="W1256" i="2"/>
  <c r="Q1257" i="2"/>
  <c r="W1257" i="2"/>
  <c r="Q1258" i="2"/>
  <c r="W1258" i="2"/>
  <c r="Q1259" i="2"/>
  <c r="W1259" i="2"/>
  <c r="Q1260" i="2"/>
  <c r="W1260" i="2"/>
  <c r="Q1261" i="2"/>
  <c r="W1261" i="2"/>
  <c r="Q1262" i="2"/>
  <c r="W1262" i="2"/>
  <c r="Q1263" i="2"/>
  <c r="W1263" i="2"/>
  <c r="Q1264" i="2"/>
  <c r="W1264" i="2"/>
  <c r="Q1265" i="2"/>
  <c r="W1265" i="2"/>
  <c r="Q1266" i="2"/>
  <c r="W1266" i="2"/>
  <c r="Q1267" i="2"/>
  <c r="W1267" i="2"/>
  <c r="Q1268" i="2"/>
  <c r="W1268" i="2"/>
  <c r="Q1269" i="2"/>
  <c r="W1269" i="2"/>
  <c r="Q1270" i="2"/>
  <c r="W1270" i="2"/>
  <c r="Q1271" i="2"/>
  <c r="W1271" i="2"/>
  <c r="Q1272" i="2"/>
  <c r="W1272" i="2"/>
  <c r="Q1273" i="2"/>
  <c r="W1273" i="2"/>
  <c r="Q1274" i="2"/>
  <c r="W1274" i="2"/>
  <c r="Q1275" i="2"/>
  <c r="W1275" i="2"/>
  <c r="Q1276" i="2"/>
  <c r="W1276" i="2"/>
  <c r="Q1277" i="2"/>
  <c r="W1277" i="2"/>
  <c r="Q1278" i="2"/>
  <c r="W1278" i="2"/>
  <c r="Q1279" i="2"/>
  <c r="W1279" i="2"/>
  <c r="Q1280" i="2"/>
  <c r="W1280" i="2"/>
  <c r="Q1281" i="2"/>
  <c r="W1281" i="2"/>
  <c r="Q1282" i="2"/>
  <c r="W1282" i="2"/>
  <c r="Q1283" i="2"/>
  <c r="W1283" i="2"/>
  <c r="Q1284" i="2"/>
  <c r="W1284" i="2"/>
  <c r="Q1285" i="2"/>
  <c r="W1285" i="2"/>
  <c r="Q1286" i="2"/>
  <c r="W1286" i="2"/>
  <c r="Q1287" i="2"/>
  <c r="W1287" i="2"/>
  <c r="Q1288" i="2"/>
  <c r="W1288" i="2"/>
  <c r="Q1289" i="2"/>
  <c r="W1289" i="2"/>
  <c r="Q1290" i="2"/>
  <c r="W1290" i="2"/>
  <c r="Q1291" i="2"/>
  <c r="W1291" i="2"/>
  <c r="Q1292" i="2"/>
  <c r="W1292" i="2"/>
  <c r="Q1293" i="2"/>
  <c r="W1293" i="2"/>
  <c r="Q1294" i="2"/>
  <c r="W1294" i="2"/>
  <c r="Q1295" i="2"/>
  <c r="W1295" i="2"/>
  <c r="Q1296" i="2"/>
  <c r="W1296" i="2"/>
  <c r="Q1297" i="2"/>
  <c r="W1297" i="2"/>
  <c r="Q1298" i="2"/>
  <c r="W1298" i="2"/>
  <c r="Q1299" i="2"/>
  <c r="W1299" i="2"/>
  <c r="Q1300" i="2"/>
  <c r="W1300" i="2"/>
  <c r="Q1301" i="2"/>
  <c r="W1301" i="2"/>
  <c r="Q1302" i="2"/>
  <c r="W1302" i="2"/>
  <c r="Q1303" i="2"/>
  <c r="W1303" i="2"/>
  <c r="Q1304" i="2"/>
  <c r="W1304" i="2"/>
  <c r="Q1305" i="2"/>
  <c r="W1305" i="2"/>
  <c r="Q1306" i="2"/>
  <c r="W1306" i="2"/>
  <c r="Q1307" i="2"/>
  <c r="W1307" i="2"/>
  <c r="Q1308" i="2"/>
  <c r="W1308" i="2"/>
  <c r="Q1309" i="2"/>
  <c r="W1309" i="2"/>
  <c r="X13" i="2"/>
  <c r="X14" i="2"/>
  <c r="X15" i="2"/>
  <c r="X16" i="2"/>
  <c r="X17" i="2"/>
  <c r="X18" i="2"/>
  <c r="X19" i="2"/>
  <c r="X20" i="2"/>
  <c r="X21" i="2"/>
  <c r="X22" i="2"/>
  <c r="X23" i="2"/>
  <c r="X24" i="2"/>
  <c r="X25" i="2"/>
  <c r="X26" i="2"/>
  <c r="X27" i="2"/>
  <c r="X28" i="2"/>
  <c r="X29" i="2"/>
  <c r="X30" i="2"/>
  <c r="X31" i="2"/>
  <c r="X32" i="2"/>
  <c r="X33" i="2"/>
  <c r="X34" i="2"/>
  <c r="X35" i="2"/>
  <c r="X36" i="2"/>
  <c r="X37" i="2"/>
  <c r="X38" i="2"/>
  <c r="X39" i="2"/>
  <c r="X40" i="2"/>
  <c r="X41" i="2"/>
  <c r="X42" i="2"/>
  <c r="X43" i="2"/>
  <c r="X44" i="2"/>
  <c r="X45" i="2"/>
  <c r="X46" i="2"/>
  <c r="X47" i="2"/>
  <c r="X48" i="2"/>
  <c r="X49" i="2"/>
  <c r="X50" i="2"/>
  <c r="X51" i="2"/>
  <c r="X52" i="2"/>
  <c r="X53" i="2"/>
  <c r="X54" i="2"/>
  <c r="X55" i="2"/>
  <c r="X56" i="2"/>
  <c r="X57" i="2"/>
  <c r="X58" i="2"/>
  <c r="X59" i="2"/>
  <c r="X60" i="2"/>
  <c r="X61" i="2"/>
  <c r="X62" i="2"/>
  <c r="X63" i="2"/>
  <c r="X64" i="2"/>
  <c r="X65" i="2"/>
  <c r="X66" i="2"/>
  <c r="X67" i="2"/>
  <c r="X68" i="2"/>
  <c r="X69" i="2"/>
  <c r="X70" i="2"/>
  <c r="X71" i="2"/>
  <c r="X72" i="2"/>
  <c r="X73" i="2"/>
  <c r="X74" i="2"/>
  <c r="X75" i="2"/>
  <c r="X76" i="2"/>
  <c r="X77" i="2"/>
  <c r="X78" i="2"/>
  <c r="X79" i="2"/>
  <c r="X80" i="2"/>
  <c r="X81" i="2"/>
  <c r="X82" i="2"/>
  <c r="X83" i="2"/>
  <c r="X84" i="2"/>
  <c r="X85" i="2"/>
  <c r="X86" i="2"/>
  <c r="X87" i="2"/>
  <c r="X88" i="2"/>
  <c r="X89" i="2"/>
  <c r="X90" i="2"/>
  <c r="X91" i="2"/>
  <c r="X92" i="2"/>
  <c r="X93" i="2"/>
  <c r="X94" i="2"/>
  <c r="X95" i="2"/>
  <c r="X96" i="2"/>
  <c r="X97" i="2"/>
  <c r="X98" i="2"/>
  <c r="X99" i="2"/>
  <c r="X100" i="2"/>
  <c r="X101" i="2"/>
  <c r="X102" i="2"/>
  <c r="X103" i="2"/>
  <c r="X104" i="2"/>
  <c r="X105" i="2"/>
  <c r="X106" i="2"/>
  <c r="X107" i="2"/>
  <c r="X108" i="2"/>
  <c r="X109" i="2"/>
  <c r="X110" i="2"/>
  <c r="X111" i="2"/>
  <c r="X112" i="2"/>
  <c r="X113" i="2"/>
  <c r="X114" i="2"/>
  <c r="X115" i="2"/>
  <c r="X116" i="2"/>
  <c r="X117" i="2"/>
  <c r="X118" i="2"/>
  <c r="X119" i="2"/>
  <c r="X120" i="2"/>
  <c r="X121" i="2"/>
  <c r="X122" i="2"/>
  <c r="X123" i="2"/>
  <c r="X124" i="2"/>
  <c r="X125" i="2"/>
  <c r="X126" i="2"/>
  <c r="X127" i="2"/>
  <c r="X128" i="2"/>
  <c r="X129" i="2"/>
  <c r="X130" i="2"/>
  <c r="X131" i="2"/>
  <c r="X132" i="2"/>
  <c r="X133" i="2"/>
  <c r="X134" i="2"/>
  <c r="X135" i="2"/>
  <c r="X136" i="2"/>
  <c r="X137" i="2"/>
  <c r="X138" i="2"/>
  <c r="X139" i="2"/>
  <c r="X140" i="2"/>
  <c r="X141" i="2"/>
  <c r="X142" i="2"/>
  <c r="X143" i="2"/>
  <c r="X144" i="2"/>
  <c r="X145" i="2"/>
  <c r="X146" i="2"/>
  <c r="X147" i="2"/>
  <c r="X148" i="2"/>
  <c r="X149" i="2"/>
  <c r="X150" i="2"/>
  <c r="X151" i="2"/>
  <c r="X152" i="2"/>
  <c r="X153" i="2"/>
  <c r="X154" i="2"/>
  <c r="X155" i="2"/>
  <c r="X156" i="2"/>
  <c r="X157" i="2"/>
  <c r="X158" i="2"/>
  <c r="X159" i="2"/>
  <c r="X160" i="2"/>
  <c r="X161" i="2"/>
  <c r="X162" i="2"/>
  <c r="X163" i="2"/>
  <c r="X164" i="2"/>
  <c r="X165" i="2"/>
  <c r="X166" i="2"/>
  <c r="X167" i="2"/>
  <c r="X168" i="2"/>
  <c r="X169" i="2"/>
  <c r="X170" i="2"/>
  <c r="X171" i="2"/>
  <c r="X172" i="2"/>
  <c r="X173" i="2"/>
  <c r="X174" i="2"/>
  <c r="X175" i="2"/>
  <c r="X176" i="2"/>
  <c r="X177" i="2"/>
  <c r="X178" i="2"/>
  <c r="X179" i="2"/>
  <c r="X180" i="2"/>
  <c r="X181" i="2"/>
  <c r="X182" i="2"/>
  <c r="X183" i="2"/>
  <c r="X184" i="2"/>
  <c r="X185" i="2"/>
  <c r="X186" i="2"/>
  <c r="X187" i="2"/>
  <c r="X188" i="2"/>
  <c r="X189" i="2"/>
  <c r="X190" i="2"/>
  <c r="X191" i="2"/>
  <c r="X192" i="2"/>
  <c r="X193" i="2"/>
  <c r="X194" i="2"/>
  <c r="X195" i="2"/>
  <c r="X196" i="2"/>
  <c r="X197" i="2"/>
  <c r="X198" i="2"/>
  <c r="X199" i="2"/>
  <c r="X200" i="2"/>
  <c r="X201" i="2"/>
  <c r="X202" i="2"/>
  <c r="X203" i="2"/>
  <c r="X204" i="2"/>
  <c r="X205" i="2"/>
  <c r="X206" i="2"/>
  <c r="X207" i="2"/>
  <c r="X208" i="2"/>
  <c r="X209" i="2"/>
  <c r="X210" i="2"/>
  <c r="X211" i="2"/>
  <c r="X212" i="2"/>
  <c r="X213" i="2"/>
  <c r="X214" i="2"/>
  <c r="X215" i="2"/>
  <c r="X216" i="2"/>
  <c r="X217" i="2"/>
  <c r="X218" i="2"/>
  <c r="X219" i="2"/>
  <c r="X220" i="2"/>
  <c r="X221" i="2"/>
  <c r="X222" i="2"/>
  <c r="X223" i="2"/>
  <c r="X224" i="2"/>
  <c r="X225" i="2"/>
  <c r="X226" i="2"/>
  <c r="X227" i="2"/>
  <c r="X228" i="2"/>
  <c r="X229" i="2"/>
  <c r="X230" i="2"/>
  <c r="X231" i="2"/>
  <c r="X232" i="2"/>
  <c r="X233" i="2"/>
  <c r="X234" i="2"/>
  <c r="X235" i="2"/>
  <c r="X236" i="2"/>
  <c r="X237" i="2"/>
  <c r="X238" i="2"/>
  <c r="X239" i="2"/>
  <c r="X240" i="2"/>
  <c r="X241" i="2"/>
  <c r="X242" i="2"/>
  <c r="X243" i="2"/>
  <c r="X244" i="2"/>
  <c r="X245" i="2"/>
  <c r="X246" i="2"/>
  <c r="X247" i="2"/>
  <c r="X248" i="2"/>
  <c r="X249" i="2"/>
  <c r="X250" i="2"/>
  <c r="X251" i="2"/>
  <c r="X252" i="2"/>
  <c r="X253" i="2"/>
  <c r="X254" i="2"/>
  <c r="X255" i="2"/>
  <c r="X256" i="2"/>
  <c r="X257" i="2"/>
  <c r="X258" i="2"/>
  <c r="X259" i="2"/>
  <c r="X260" i="2"/>
  <c r="X261" i="2"/>
  <c r="X262" i="2"/>
  <c r="X263" i="2"/>
  <c r="X264" i="2"/>
  <c r="X265" i="2"/>
  <c r="X266" i="2"/>
  <c r="X267" i="2"/>
  <c r="X268" i="2"/>
  <c r="X269" i="2"/>
  <c r="X270" i="2"/>
  <c r="X271" i="2"/>
  <c r="X272" i="2"/>
  <c r="X273" i="2"/>
  <c r="X274" i="2"/>
  <c r="X275" i="2"/>
  <c r="X276" i="2"/>
  <c r="X277" i="2"/>
  <c r="X278" i="2"/>
  <c r="X279" i="2"/>
  <c r="X280" i="2"/>
  <c r="X281" i="2"/>
  <c r="X282" i="2"/>
  <c r="X283" i="2"/>
  <c r="X284" i="2"/>
  <c r="X285" i="2"/>
  <c r="X286" i="2"/>
  <c r="X287" i="2"/>
  <c r="X288" i="2"/>
  <c r="X289" i="2"/>
  <c r="X290" i="2"/>
  <c r="X291" i="2"/>
  <c r="X292" i="2"/>
  <c r="X293" i="2"/>
  <c r="X294" i="2"/>
  <c r="X295" i="2"/>
  <c r="X296" i="2"/>
  <c r="X297" i="2"/>
  <c r="X298" i="2"/>
  <c r="X299" i="2"/>
  <c r="X300" i="2"/>
  <c r="X301" i="2"/>
  <c r="X302" i="2"/>
  <c r="X303" i="2"/>
  <c r="X304" i="2"/>
  <c r="X305" i="2"/>
  <c r="X306" i="2"/>
  <c r="X307" i="2"/>
  <c r="X308" i="2"/>
  <c r="X309" i="2"/>
  <c r="X310" i="2"/>
  <c r="X311" i="2"/>
  <c r="X312" i="2"/>
  <c r="X313" i="2"/>
  <c r="X314" i="2"/>
  <c r="X315" i="2"/>
  <c r="X316" i="2"/>
  <c r="X317" i="2"/>
  <c r="X318" i="2"/>
  <c r="X319" i="2"/>
  <c r="X320" i="2"/>
  <c r="X321" i="2"/>
  <c r="X322" i="2"/>
  <c r="X323" i="2"/>
  <c r="X324" i="2"/>
  <c r="X325" i="2"/>
  <c r="X326" i="2"/>
  <c r="X327" i="2"/>
  <c r="X328" i="2"/>
  <c r="X329" i="2"/>
  <c r="X330" i="2"/>
  <c r="X331" i="2"/>
  <c r="X332" i="2"/>
  <c r="X333" i="2"/>
  <c r="X334" i="2"/>
  <c r="X335" i="2"/>
  <c r="X336" i="2"/>
  <c r="X337" i="2"/>
  <c r="X338" i="2"/>
  <c r="X339" i="2"/>
  <c r="X340" i="2"/>
  <c r="X341" i="2"/>
  <c r="X342" i="2"/>
  <c r="X343" i="2"/>
  <c r="X344" i="2"/>
  <c r="X345" i="2"/>
  <c r="X346" i="2"/>
  <c r="X347" i="2"/>
  <c r="X348" i="2"/>
  <c r="X349" i="2"/>
  <c r="X350" i="2"/>
  <c r="X351" i="2"/>
  <c r="X352" i="2"/>
  <c r="X353" i="2"/>
  <c r="X354" i="2"/>
  <c r="X355" i="2"/>
  <c r="X356" i="2"/>
  <c r="X357" i="2"/>
  <c r="X358" i="2"/>
  <c r="X359" i="2"/>
  <c r="X360" i="2"/>
  <c r="X361" i="2"/>
  <c r="X362" i="2"/>
  <c r="X363" i="2"/>
  <c r="X364" i="2"/>
  <c r="X365" i="2"/>
  <c r="X366" i="2"/>
  <c r="X367" i="2"/>
  <c r="X368" i="2"/>
  <c r="X369" i="2"/>
  <c r="X370" i="2"/>
  <c r="X371" i="2"/>
  <c r="X372" i="2"/>
  <c r="X373" i="2"/>
  <c r="X374" i="2"/>
  <c r="X375" i="2"/>
  <c r="X376" i="2"/>
  <c r="X377" i="2"/>
  <c r="X378" i="2"/>
  <c r="X379" i="2"/>
  <c r="X380" i="2"/>
  <c r="X381" i="2"/>
  <c r="X382" i="2"/>
  <c r="X383" i="2"/>
  <c r="X384" i="2"/>
  <c r="X385" i="2"/>
  <c r="X386" i="2"/>
  <c r="X387" i="2"/>
  <c r="X388" i="2"/>
  <c r="X389" i="2"/>
  <c r="X390" i="2"/>
  <c r="X391" i="2"/>
  <c r="X392" i="2"/>
  <c r="X393" i="2"/>
  <c r="X394" i="2"/>
  <c r="X395" i="2"/>
  <c r="X396" i="2"/>
  <c r="X397" i="2"/>
  <c r="X398" i="2"/>
  <c r="X399" i="2"/>
  <c r="X400" i="2"/>
  <c r="X401" i="2"/>
  <c r="X402" i="2"/>
  <c r="X403" i="2"/>
  <c r="X404" i="2"/>
  <c r="X405" i="2"/>
  <c r="X406" i="2"/>
  <c r="X407" i="2"/>
  <c r="X408" i="2"/>
  <c r="X409" i="2"/>
  <c r="X410" i="2"/>
  <c r="X411" i="2"/>
  <c r="X412" i="2"/>
  <c r="X413" i="2"/>
  <c r="X414" i="2"/>
  <c r="X415" i="2"/>
  <c r="X416" i="2"/>
  <c r="X417" i="2"/>
  <c r="X418" i="2"/>
  <c r="X419" i="2"/>
  <c r="X420" i="2"/>
  <c r="X421" i="2"/>
  <c r="X422" i="2"/>
  <c r="X423" i="2"/>
  <c r="X424" i="2"/>
  <c r="X425" i="2"/>
  <c r="X426" i="2"/>
  <c r="X427" i="2"/>
  <c r="X428" i="2"/>
  <c r="X429" i="2"/>
  <c r="X430" i="2"/>
  <c r="X431" i="2"/>
  <c r="X432" i="2"/>
  <c r="X433" i="2"/>
  <c r="X434" i="2"/>
  <c r="X435" i="2"/>
  <c r="X436" i="2"/>
  <c r="X437" i="2"/>
  <c r="X438" i="2"/>
  <c r="X439" i="2"/>
  <c r="X440" i="2"/>
  <c r="X441" i="2"/>
  <c r="X442" i="2"/>
  <c r="X443" i="2"/>
  <c r="X444" i="2"/>
  <c r="X445" i="2"/>
  <c r="X446" i="2"/>
  <c r="X447" i="2"/>
  <c r="X448" i="2"/>
  <c r="X449" i="2"/>
  <c r="X450" i="2"/>
  <c r="X451" i="2"/>
  <c r="X452" i="2"/>
  <c r="X453" i="2"/>
  <c r="X454" i="2"/>
  <c r="X455" i="2"/>
  <c r="X456" i="2"/>
  <c r="X457" i="2"/>
  <c r="X458" i="2"/>
  <c r="X459" i="2"/>
  <c r="X460" i="2"/>
  <c r="X461" i="2"/>
  <c r="X462" i="2"/>
  <c r="X463" i="2"/>
  <c r="X464" i="2"/>
  <c r="X465" i="2"/>
  <c r="X466" i="2"/>
  <c r="X467" i="2"/>
  <c r="X468" i="2"/>
  <c r="X469" i="2"/>
  <c r="X470" i="2"/>
  <c r="X471" i="2"/>
  <c r="X472" i="2"/>
  <c r="X473" i="2"/>
  <c r="X474" i="2"/>
  <c r="X475" i="2"/>
  <c r="X476" i="2"/>
  <c r="X477" i="2"/>
  <c r="X478" i="2"/>
  <c r="X479" i="2"/>
  <c r="X480" i="2"/>
  <c r="X481" i="2"/>
  <c r="X482" i="2"/>
  <c r="X483" i="2"/>
  <c r="X484" i="2"/>
  <c r="X485" i="2"/>
  <c r="X486" i="2"/>
  <c r="X487" i="2"/>
  <c r="X488" i="2"/>
  <c r="X489" i="2"/>
  <c r="X490" i="2"/>
  <c r="X491" i="2"/>
  <c r="X492" i="2"/>
  <c r="X493" i="2"/>
  <c r="X494" i="2"/>
  <c r="X495" i="2"/>
  <c r="X496" i="2"/>
  <c r="X497" i="2"/>
  <c r="X498" i="2"/>
  <c r="X499" i="2"/>
  <c r="X500" i="2"/>
  <c r="X501" i="2"/>
  <c r="X502" i="2"/>
  <c r="X503" i="2"/>
  <c r="X504" i="2"/>
  <c r="X505" i="2"/>
  <c r="X506" i="2"/>
  <c r="X507" i="2"/>
  <c r="X508" i="2"/>
  <c r="X509" i="2"/>
  <c r="X510" i="2"/>
  <c r="X511" i="2"/>
  <c r="X512" i="2"/>
  <c r="X513" i="2"/>
  <c r="X514" i="2"/>
  <c r="X515" i="2"/>
  <c r="X516" i="2"/>
  <c r="X517" i="2"/>
  <c r="X518" i="2"/>
  <c r="X519" i="2"/>
  <c r="X520" i="2"/>
  <c r="X521" i="2"/>
  <c r="X522" i="2"/>
  <c r="X523" i="2"/>
  <c r="X524" i="2"/>
  <c r="X525" i="2"/>
  <c r="X526" i="2"/>
  <c r="X527" i="2"/>
  <c r="X528" i="2"/>
  <c r="X529" i="2"/>
  <c r="X530" i="2"/>
  <c r="X531" i="2"/>
  <c r="X532" i="2"/>
  <c r="X533" i="2"/>
  <c r="X534" i="2"/>
  <c r="X535" i="2"/>
  <c r="X536" i="2"/>
  <c r="X537" i="2"/>
  <c r="X538" i="2"/>
  <c r="X539" i="2"/>
  <c r="X540" i="2"/>
  <c r="X541" i="2"/>
  <c r="X542" i="2"/>
  <c r="X543" i="2"/>
  <c r="X544" i="2"/>
  <c r="X545" i="2"/>
  <c r="X546" i="2"/>
  <c r="X547" i="2"/>
  <c r="X548" i="2"/>
  <c r="X549" i="2"/>
  <c r="X550" i="2"/>
  <c r="X551" i="2"/>
  <c r="X552" i="2"/>
  <c r="X553" i="2"/>
  <c r="X554" i="2"/>
  <c r="X555" i="2"/>
  <c r="X556" i="2"/>
  <c r="X557" i="2"/>
  <c r="X558" i="2"/>
  <c r="X559" i="2"/>
  <c r="X560" i="2"/>
  <c r="X561" i="2"/>
  <c r="X562" i="2"/>
  <c r="X563" i="2"/>
  <c r="X564" i="2"/>
  <c r="X565" i="2"/>
  <c r="X566" i="2"/>
  <c r="X567" i="2"/>
  <c r="X568" i="2"/>
  <c r="X569" i="2"/>
  <c r="X570" i="2"/>
  <c r="X571" i="2"/>
  <c r="X572" i="2"/>
  <c r="X573" i="2"/>
  <c r="X574" i="2"/>
  <c r="X575" i="2"/>
  <c r="X576" i="2"/>
  <c r="X577" i="2"/>
  <c r="X578" i="2"/>
  <c r="X579" i="2"/>
  <c r="X580" i="2"/>
  <c r="X581" i="2"/>
  <c r="X582" i="2"/>
  <c r="X583" i="2"/>
  <c r="X584" i="2"/>
  <c r="X585" i="2"/>
  <c r="X586" i="2"/>
  <c r="X587" i="2"/>
  <c r="X588" i="2"/>
  <c r="X589" i="2"/>
  <c r="X590" i="2"/>
  <c r="X591" i="2"/>
  <c r="X592" i="2"/>
  <c r="X593" i="2"/>
  <c r="X594" i="2"/>
  <c r="X595" i="2"/>
  <c r="X596" i="2"/>
  <c r="X597" i="2"/>
  <c r="X598" i="2"/>
  <c r="X599" i="2"/>
  <c r="X600" i="2"/>
  <c r="X601" i="2"/>
  <c r="X602" i="2"/>
  <c r="X603" i="2"/>
  <c r="X604" i="2"/>
  <c r="X605" i="2"/>
  <c r="X606" i="2"/>
  <c r="X607" i="2"/>
  <c r="X608" i="2"/>
  <c r="X609" i="2"/>
  <c r="X610" i="2"/>
  <c r="X611" i="2"/>
  <c r="X612" i="2"/>
  <c r="X613" i="2"/>
  <c r="X614" i="2"/>
  <c r="X615" i="2"/>
  <c r="X616" i="2"/>
  <c r="X617" i="2"/>
  <c r="X618" i="2"/>
  <c r="X619" i="2"/>
  <c r="X620" i="2"/>
  <c r="X621" i="2"/>
  <c r="X622" i="2"/>
  <c r="X623" i="2"/>
  <c r="X624" i="2"/>
  <c r="X625" i="2"/>
  <c r="X626" i="2"/>
  <c r="X627" i="2"/>
  <c r="X628" i="2"/>
  <c r="X629" i="2"/>
  <c r="X630" i="2"/>
  <c r="X631" i="2"/>
  <c r="X632" i="2"/>
  <c r="X633" i="2"/>
  <c r="X634" i="2"/>
  <c r="X635" i="2"/>
  <c r="X636" i="2"/>
  <c r="X637" i="2"/>
  <c r="X638" i="2"/>
  <c r="X639" i="2"/>
  <c r="X640" i="2"/>
  <c r="X641" i="2"/>
  <c r="X642" i="2"/>
  <c r="X643" i="2"/>
  <c r="X644" i="2"/>
  <c r="X645" i="2"/>
  <c r="X646" i="2"/>
  <c r="X647" i="2"/>
  <c r="X648" i="2"/>
  <c r="X649" i="2"/>
  <c r="X650" i="2"/>
  <c r="X651" i="2"/>
  <c r="X652" i="2"/>
  <c r="X653" i="2"/>
  <c r="X654" i="2"/>
  <c r="X655" i="2"/>
  <c r="X656" i="2"/>
  <c r="X657" i="2"/>
  <c r="X658" i="2"/>
  <c r="X659" i="2"/>
  <c r="X660" i="2"/>
  <c r="X661" i="2"/>
  <c r="X662" i="2"/>
  <c r="X663" i="2"/>
  <c r="X664" i="2"/>
  <c r="X665" i="2"/>
  <c r="X666" i="2"/>
  <c r="X667" i="2"/>
  <c r="X668" i="2"/>
  <c r="X669" i="2"/>
  <c r="X670" i="2"/>
  <c r="X671" i="2"/>
  <c r="X672" i="2"/>
  <c r="X673" i="2"/>
  <c r="X674" i="2"/>
  <c r="X675" i="2"/>
  <c r="X676" i="2"/>
  <c r="X677" i="2"/>
  <c r="X678" i="2"/>
  <c r="X679" i="2"/>
  <c r="X680" i="2"/>
  <c r="X681" i="2"/>
  <c r="X682" i="2"/>
  <c r="X683" i="2"/>
  <c r="X684" i="2"/>
  <c r="X685" i="2"/>
  <c r="X686" i="2"/>
  <c r="X687" i="2"/>
  <c r="X688" i="2"/>
  <c r="X689" i="2"/>
  <c r="X690" i="2"/>
  <c r="X691" i="2"/>
  <c r="X692" i="2"/>
  <c r="X693" i="2"/>
  <c r="X694" i="2"/>
  <c r="X695" i="2"/>
  <c r="X696" i="2"/>
  <c r="X697" i="2"/>
  <c r="X698" i="2"/>
  <c r="X699" i="2"/>
  <c r="X700" i="2"/>
  <c r="X701" i="2"/>
  <c r="X702" i="2"/>
  <c r="X703" i="2"/>
  <c r="X704" i="2"/>
  <c r="X705" i="2"/>
  <c r="X706" i="2"/>
  <c r="X707" i="2"/>
  <c r="X708" i="2"/>
  <c r="X709" i="2"/>
  <c r="X710" i="2"/>
  <c r="X711" i="2"/>
  <c r="X712" i="2"/>
  <c r="X713" i="2"/>
  <c r="X714" i="2"/>
  <c r="X715" i="2"/>
  <c r="X716" i="2"/>
  <c r="X717" i="2"/>
  <c r="X718" i="2"/>
  <c r="X719" i="2"/>
  <c r="X720" i="2"/>
  <c r="X721" i="2"/>
  <c r="X722" i="2"/>
  <c r="X723" i="2"/>
  <c r="X724" i="2"/>
  <c r="X725" i="2"/>
  <c r="X726" i="2"/>
  <c r="X727" i="2"/>
  <c r="X728" i="2"/>
  <c r="X729" i="2"/>
  <c r="X730" i="2"/>
  <c r="X731" i="2"/>
  <c r="X732" i="2"/>
  <c r="X733" i="2"/>
  <c r="X734" i="2"/>
  <c r="X735" i="2"/>
  <c r="X736" i="2"/>
  <c r="X737" i="2"/>
  <c r="X738" i="2"/>
  <c r="X739" i="2"/>
  <c r="X740" i="2"/>
  <c r="X741" i="2"/>
  <c r="X742" i="2"/>
  <c r="X743" i="2"/>
  <c r="X744" i="2"/>
  <c r="X745" i="2"/>
  <c r="X746" i="2"/>
  <c r="X747" i="2"/>
  <c r="X748" i="2"/>
  <c r="X749" i="2"/>
  <c r="X750" i="2"/>
  <c r="X751" i="2"/>
  <c r="X752" i="2"/>
  <c r="X753" i="2"/>
  <c r="X754" i="2"/>
  <c r="X755" i="2"/>
  <c r="X756" i="2"/>
  <c r="X757" i="2"/>
  <c r="X758" i="2"/>
  <c r="X759" i="2"/>
  <c r="X760" i="2"/>
  <c r="X761" i="2"/>
  <c r="X762" i="2"/>
  <c r="X763" i="2"/>
  <c r="X764" i="2"/>
  <c r="X765" i="2"/>
  <c r="X766" i="2"/>
  <c r="X767" i="2"/>
  <c r="X768" i="2"/>
  <c r="X769" i="2"/>
  <c r="X770" i="2"/>
  <c r="X771" i="2"/>
  <c r="X772" i="2"/>
  <c r="X773" i="2"/>
  <c r="X774" i="2"/>
  <c r="X775" i="2"/>
  <c r="X776" i="2"/>
  <c r="X777" i="2"/>
  <c r="X778" i="2"/>
  <c r="X779" i="2"/>
  <c r="X780" i="2"/>
  <c r="X781" i="2"/>
  <c r="X782" i="2"/>
  <c r="X783" i="2"/>
  <c r="X784" i="2"/>
  <c r="X785" i="2"/>
  <c r="X786" i="2"/>
  <c r="X787" i="2"/>
  <c r="X788" i="2"/>
  <c r="X789" i="2"/>
  <c r="X790" i="2"/>
  <c r="X791" i="2"/>
  <c r="X792" i="2"/>
  <c r="X793" i="2"/>
  <c r="X794" i="2"/>
  <c r="X795" i="2"/>
  <c r="X796" i="2"/>
  <c r="X797" i="2"/>
  <c r="X798" i="2"/>
  <c r="X799" i="2"/>
  <c r="X800" i="2"/>
  <c r="X801" i="2"/>
  <c r="X802" i="2"/>
  <c r="X803" i="2"/>
  <c r="X804" i="2"/>
  <c r="X805" i="2"/>
  <c r="X806" i="2"/>
  <c r="X807" i="2"/>
  <c r="X808" i="2"/>
  <c r="X809" i="2"/>
  <c r="X810" i="2"/>
  <c r="X811" i="2"/>
  <c r="X812" i="2"/>
  <c r="X813" i="2"/>
  <c r="X814" i="2"/>
  <c r="X815" i="2"/>
  <c r="X816" i="2"/>
  <c r="X817" i="2"/>
  <c r="X818" i="2"/>
  <c r="X819" i="2"/>
  <c r="X820" i="2"/>
  <c r="X821" i="2"/>
  <c r="X822" i="2"/>
  <c r="X823" i="2"/>
  <c r="X824" i="2"/>
  <c r="X825" i="2"/>
  <c r="X826" i="2"/>
  <c r="X827" i="2"/>
  <c r="X828" i="2"/>
  <c r="X829" i="2"/>
  <c r="X830" i="2"/>
  <c r="X831" i="2"/>
  <c r="X832" i="2"/>
  <c r="X833" i="2"/>
  <c r="X834" i="2"/>
  <c r="X835" i="2"/>
  <c r="X836" i="2"/>
  <c r="X837" i="2"/>
  <c r="X838" i="2"/>
  <c r="X839" i="2"/>
  <c r="X840" i="2"/>
  <c r="X841" i="2"/>
  <c r="X842" i="2"/>
  <c r="X843" i="2"/>
  <c r="X844" i="2"/>
  <c r="X845" i="2"/>
  <c r="X846" i="2"/>
  <c r="X847" i="2"/>
  <c r="X848" i="2"/>
  <c r="X849" i="2"/>
  <c r="X850" i="2"/>
  <c r="X851" i="2"/>
  <c r="X852" i="2"/>
  <c r="X853" i="2"/>
  <c r="X854" i="2"/>
  <c r="X855" i="2"/>
  <c r="X856" i="2"/>
  <c r="X857" i="2"/>
  <c r="X858" i="2"/>
  <c r="X859" i="2"/>
  <c r="X860" i="2"/>
  <c r="X861" i="2"/>
  <c r="X862" i="2"/>
  <c r="X863" i="2"/>
  <c r="X864" i="2"/>
  <c r="X865" i="2"/>
  <c r="X866" i="2"/>
  <c r="X867" i="2"/>
  <c r="X868" i="2"/>
  <c r="X869" i="2"/>
  <c r="X870" i="2"/>
  <c r="X871" i="2"/>
  <c r="X872" i="2"/>
  <c r="X873" i="2"/>
  <c r="X874" i="2"/>
  <c r="X875" i="2"/>
  <c r="X876" i="2"/>
  <c r="X877" i="2"/>
  <c r="X878" i="2"/>
  <c r="X879" i="2"/>
  <c r="X880" i="2"/>
  <c r="X881" i="2"/>
  <c r="X882" i="2"/>
  <c r="X883" i="2"/>
  <c r="X884" i="2"/>
  <c r="X885" i="2"/>
  <c r="X886" i="2"/>
  <c r="X887" i="2"/>
  <c r="X888" i="2"/>
  <c r="X889" i="2"/>
  <c r="X890" i="2"/>
  <c r="X891" i="2"/>
  <c r="X892" i="2"/>
  <c r="X893" i="2"/>
  <c r="X894" i="2"/>
  <c r="X895" i="2"/>
  <c r="X896" i="2"/>
  <c r="X897" i="2"/>
  <c r="X898" i="2"/>
  <c r="X899" i="2"/>
  <c r="X900" i="2"/>
  <c r="X901" i="2"/>
  <c r="X902" i="2"/>
  <c r="X903" i="2"/>
  <c r="X904" i="2"/>
  <c r="X905" i="2"/>
  <c r="X906" i="2"/>
  <c r="X907" i="2"/>
  <c r="X908" i="2"/>
  <c r="X909" i="2"/>
  <c r="X910" i="2"/>
  <c r="X911" i="2"/>
  <c r="X912" i="2"/>
  <c r="X913" i="2"/>
  <c r="X914" i="2"/>
  <c r="X915" i="2"/>
  <c r="X916" i="2"/>
  <c r="X917" i="2"/>
  <c r="X918" i="2"/>
  <c r="X919" i="2"/>
  <c r="X920" i="2"/>
  <c r="X921" i="2"/>
  <c r="X922" i="2"/>
  <c r="X923" i="2"/>
  <c r="X924" i="2"/>
  <c r="X925" i="2"/>
  <c r="X926" i="2"/>
  <c r="X927" i="2"/>
  <c r="X928" i="2"/>
  <c r="X929" i="2"/>
  <c r="X930" i="2"/>
  <c r="X931" i="2"/>
  <c r="X932" i="2"/>
  <c r="X933" i="2"/>
  <c r="X934" i="2"/>
  <c r="X935" i="2"/>
  <c r="X936" i="2"/>
  <c r="X937" i="2"/>
  <c r="X938" i="2"/>
  <c r="X939" i="2"/>
  <c r="X940" i="2"/>
  <c r="X941" i="2"/>
  <c r="X942" i="2"/>
  <c r="X943" i="2"/>
  <c r="X944" i="2"/>
  <c r="X945" i="2"/>
  <c r="X946" i="2"/>
  <c r="X947" i="2"/>
  <c r="X948" i="2"/>
  <c r="X949" i="2"/>
  <c r="X950" i="2"/>
  <c r="X951" i="2"/>
  <c r="X952" i="2"/>
  <c r="X953" i="2"/>
  <c r="X954" i="2"/>
  <c r="X955" i="2"/>
  <c r="X956" i="2"/>
  <c r="X957" i="2"/>
  <c r="X958" i="2"/>
  <c r="X959" i="2"/>
  <c r="X960" i="2"/>
  <c r="X961" i="2"/>
  <c r="X962" i="2"/>
  <c r="X963" i="2"/>
  <c r="X964" i="2"/>
  <c r="X965" i="2"/>
  <c r="X966" i="2"/>
  <c r="X967" i="2"/>
  <c r="X968" i="2"/>
  <c r="X969" i="2"/>
  <c r="X970" i="2"/>
  <c r="X971" i="2"/>
  <c r="X972" i="2"/>
  <c r="X973" i="2"/>
  <c r="X974" i="2"/>
  <c r="X975" i="2"/>
  <c r="X976" i="2"/>
  <c r="X977" i="2"/>
  <c r="X978" i="2"/>
  <c r="X979" i="2"/>
  <c r="X980" i="2"/>
  <c r="X981" i="2"/>
  <c r="X982" i="2"/>
  <c r="X983" i="2"/>
  <c r="X984" i="2"/>
  <c r="X985" i="2"/>
  <c r="X986" i="2"/>
  <c r="X987" i="2"/>
  <c r="X988" i="2"/>
  <c r="X989" i="2"/>
  <c r="X990" i="2"/>
  <c r="X991" i="2"/>
  <c r="X992" i="2"/>
  <c r="X993" i="2"/>
  <c r="X994" i="2"/>
  <c r="X995" i="2"/>
  <c r="X996" i="2"/>
  <c r="X997" i="2"/>
  <c r="X998" i="2"/>
  <c r="X999" i="2"/>
  <c r="X1000" i="2"/>
  <c r="X1001" i="2"/>
  <c r="X1002" i="2"/>
  <c r="X1003" i="2"/>
  <c r="X1004" i="2"/>
  <c r="X1005" i="2"/>
  <c r="X1006" i="2"/>
  <c r="X1007" i="2"/>
  <c r="X1008" i="2"/>
  <c r="X1009" i="2"/>
  <c r="X1010" i="2"/>
  <c r="X1011" i="2"/>
  <c r="X1012" i="2"/>
  <c r="X1013" i="2"/>
  <c r="X1014" i="2"/>
  <c r="X1015" i="2"/>
  <c r="X1016" i="2"/>
  <c r="X1017" i="2"/>
  <c r="X1018" i="2"/>
  <c r="X1019" i="2"/>
  <c r="X1020" i="2"/>
  <c r="X1021" i="2"/>
  <c r="X1022" i="2"/>
  <c r="X1023" i="2"/>
  <c r="X1024" i="2"/>
  <c r="X1025" i="2"/>
  <c r="X1026" i="2"/>
  <c r="X1027" i="2"/>
  <c r="X1028" i="2"/>
  <c r="X1029" i="2"/>
  <c r="X1030" i="2"/>
  <c r="X1031" i="2"/>
  <c r="X1032" i="2"/>
  <c r="X1033" i="2"/>
  <c r="X1034" i="2"/>
  <c r="X1035" i="2"/>
  <c r="X1036" i="2"/>
  <c r="X1037" i="2"/>
  <c r="X1038" i="2"/>
  <c r="X1039" i="2"/>
  <c r="X1040" i="2"/>
  <c r="X1041" i="2"/>
  <c r="X1042" i="2"/>
  <c r="X1043" i="2"/>
  <c r="X1044" i="2"/>
  <c r="X1045" i="2"/>
  <c r="X1046" i="2"/>
  <c r="X1047" i="2"/>
  <c r="X1048" i="2"/>
  <c r="X1049" i="2"/>
  <c r="X1050" i="2"/>
  <c r="X1051" i="2"/>
  <c r="X1052" i="2"/>
  <c r="X1053" i="2"/>
  <c r="X1054" i="2"/>
  <c r="X1055" i="2"/>
  <c r="X1056" i="2"/>
  <c r="X1057" i="2"/>
  <c r="X1058" i="2"/>
  <c r="X1059" i="2"/>
  <c r="X1060" i="2"/>
  <c r="X1061" i="2"/>
  <c r="X1062" i="2"/>
  <c r="X1063" i="2"/>
  <c r="X1064" i="2"/>
  <c r="X1065" i="2"/>
  <c r="X1066" i="2"/>
  <c r="X1067" i="2"/>
  <c r="X1068" i="2"/>
  <c r="X1069" i="2"/>
  <c r="X1070" i="2"/>
  <c r="X1071" i="2"/>
  <c r="X1072" i="2"/>
  <c r="X1073" i="2"/>
  <c r="X1074" i="2"/>
  <c r="X1075" i="2"/>
  <c r="X1076" i="2"/>
  <c r="X1077" i="2"/>
  <c r="X1078" i="2"/>
  <c r="X1079" i="2"/>
  <c r="X1080" i="2"/>
  <c r="X1081" i="2"/>
  <c r="X1082" i="2"/>
  <c r="X1083" i="2"/>
  <c r="X1084" i="2"/>
  <c r="X1085" i="2"/>
  <c r="X1086" i="2"/>
  <c r="X1087" i="2"/>
  <c r="X1088" i="2"/>
  <c r="X1089" i="2"/>
  <c r="X1090" i="2"/>
  <c r="X1091" i="2"/>
  <c r="X1092" i="2"/>
  <c r="X1093" i="2"/>
  <c r="X1094" i="2"/>
  <c r="X1095" i="2"/>
  <c r="X1096" i="2"/>
  <c r="X1097" i="2"/>
  <c r="X1098" i="2"/>
  <c r="X1099" i="2"/>
  <c r="X1100" i="2"/>
  <c r="X1101" i="2"/>
  <c r="X1102" i="2"/>
  <c r="X1103" i="2"/>
  <c r="X1104" i="2"/>
  <c r="X1105" i="2"/>
  <c r="X1106" i="2"/>
  <c r="X1107" i="2"/>
  <c r="X1108" i="2"/>
  <c r="X1109" i="2"/>
  <c r="X1110" i="2"/>
  <c r="X1111" i="2"/>
  <c r="X1112" i="2"/>
  <c r="X1113" i="2"/>
  <c r="X1114" i="2"/>
  <c r="X1115" i="2"/>
  <c r="X1116" i="2"/>
  <c r="X1117" i="2"/>
  <c r="X1118" i="2"/>
  <c r="X1119" i="2"/>
  <c r="X1120" i="2"/>
  <c r="X1121" i="2"/>
  <c r="X1122" i="2"/>
  <c r="X1123" i="2"/>
  <c r="X1124" i="2"/>
  <c r="X1125" i="2"/>
  <c r="X1126" i="2"/>
  <c r="X1127" i="2"/>
  <c r="X1128" i="2"/>
  <c r="X1129" i="2"/>
  <c r="X1130" i="2"/>
  <c r="X1131" i="2"/>
  <c r="X1132" i="2"/>
  <c r="X1133" i="2"/>
  <c r="X1134" i="2"/>
  <c r="X1135" i="2"/>
  <c r="X1136" i="2"/>
  <c r="X1137" i="2"/>
  <c r="X1138" i="2"/>
  <c r="X1139" i="2"/>
  <c r="X1140" i="2"/>
  <c r="X1141" i="2"/>
  <c r="X1142" i="2"/>
  <c r="X1143" i="2"/>
  <c r="X1144" i="2"/>
  <c r="X1145" i="2"/>
  <c r="X1146" i="2"/>
  <c r="X1147" i="2"/>
  <c r="X1148" i="2"/>
  <c r="X1149" i="2"/>
  <c r="X1150" i="2"/>
  <c r="X1151" i="2"/>
  <c r="X1152" i="2"/>
  <c r="X1153" i="2"/>
  <c r="X1154" i="2"/>
  <c r="X1155" i="2"/>
  <c r="X1156" i="2"/>
  <c r="X1157" i="2"/>
  <c r="X1158" i="2"/>
  <c r="X1159" i="2"/>
  <c r="X1160" i="2"/>
  <c r="X1161" i="2"/>
  <c r="X1162" i="2"/>
  <c r="X1163" i="2"/>
  <c r="X1164" i="2"/>
  <c r="X1165" i="2"/>
  <c r="X1166" i="2"/>
  <c r="X1167" i="2"/>
  <c r="X1168" i="2"/>
  <c r="X1169" i="2"/>
  <c r="X1170" i="2"/>
  <c r="X1171" i="2"/>
  <c r="X1172" i="2"/>
  <c r="X1173" i="2"/>
  <c r="X1174" i="2"/>
  <c r="X1175" i="2"/>
  <c r="X1176" i="2"/>
  <c r="X1177" i="2"/>
  <c r="X1178" i="2"/>
  <c r="X1179" i="2"/>
  <c r="X1180" i="2"/>
  <c r="X1181" i="2"/>
  <c r="X1182" i="2"/>
  <c r="X1183" i="2"/>
  <c r="X1184" i="2"/>
  <c r="X1185" i="2"/>
  <c r="X1186" i="2"/>
  <c r="X1187" i="2"/>
  <c r="X1188" i="2"/>
  <c r="X1189" i="2"/>
  <c r="X1190" i="2"/>
  <c r="X1191" i="2"/>
  <c r="X1192" i="2"/>
  <c r="X1193" i="2"/>
  <c r="X1194" i="2"/>
  <c r="X1195" i="2"/>
  <c r="X1196" i="2"/>
  <c r="X1197" i="2"/>
  <c r="X1198" i="2"/>
  <c r="X1199" i="2"/>
  <c r="X1200" i="2"/>
  <c r="X1201" i="2"/>
  <c r="X1202" i="2"/>
  <c r="X1203" i="2"/>
  <c r="X1204" i="2"/>
  <c r="X1205" i="2"/>
  <c r="X1206" i="2"/>
  <c r="X1207" i="2"/>
  <c r="X1208" i="2"/>
  <c r="X1209" i="2"/>
  <c r="X1210" i="2"/>
  <c r="X1211" i="2"/>
  <c r="X1212" i="2"/>
  <c r="X1213" i="2"/>
  <c r="X1214" i="2"/>
  <c r="X1215" i="2"/>
  <c r="X1216" i="2"/>
  <c r="X1217" i="2"/>
  <c r="X1218" i="2"/>
  <c r="X1219" i="2"/>
  <c r="X1220" i="2"/>
  <c r="X1221" i="2"/>
  <c r="X1222" i="2"/>
  <c r="X1223" i="2"/>
  <c r="X1224" i="2"/>
  <c r="X1225" i="2"/>
  <c r="X1226" i="2"/>
  <c r="X1227" i="2"/>
  <c r="X1228" i="2"/>
  <c r="X1229" i="2"/>
  <c r="X1230" i="2"/>
  <c r="X1231" i="2"/>
  <c r="X1232" i="2"/>
  <c r="X1233" i="2"/>
  <c r="X1234" i="2"/>
  <c r="X1235" i="2"/>
  <c r="X1236" i="2"/>
  <c r="X1237" i="2"/>
  <c r="X1238" i="2"/>
  <c r="X1239" i="2"/>
  <c r="X1240" i="2"/>
  <c r="X1241" i="2"/>
  <c r="X1242" i="2"/>
  <c r="X1243" i="2"/>
  <c r="X1244" i="2"/>
  <c r="X1245" i="2"/>
  <c r="X1246" i="2"/>
  <c r="X1247" i="2"/>
  <c r="X1248" i="2"/>
  <c r="X1249" i="2"/>
  <c r="X1250" i="2"/>
  <c r="X1251" i="2"/>
  <c r="X1252" i="2"/>
  <c r="X1253" i="2"/>
  <c r="X1254" i="2"/>
  <c r="X1255" i="2"/>
  <c r="X1256" i="2"/>
  <c r="X1257" i="2"/>
  <c r="X1258" i="2"/>
  <c r="X1259" i="2"/>
  <c r="X1260" i="2"/>
  <c r="X1261" i="2"/>
  <c r="X1262" i="2"/>
  <c r="X1263" i="2"/>
  <c r="X1264" i="2"/>
  <c r="X1265" i="2"/>
  <c r="X1266" i="2"/>
  <c r="X1267" i="2"/>
  <c r="X1268" i="2"/>
  <c r="X1269" i="2"/>
  <c r="X1270" i="2"/>
  <c r="X1271" i="2"/>
  <c r="X1272" i="2"/>
  <c r="X1273" i="2"/>
  <c r="X1274" i="2"/>
  <c r="X1275" i="2"/>
  <c r="X1276" i="2"/>
  <c r="X1277" i="2"/>
  <c r="X1278" i="2"/>
  <c r="X1279" i="2"/>
  <c r="X1280" i="2"/>
  <c r="X1281" i="2"/>
  <c r="X1282" i="2"/>
  <c r="X1283" i="2"/>
  <c r="X1284" i="2"/>
  <c r="X1285" i="2"/>
  <c r="X1286" i="2"/>
  <c r="X1287" i="2"/>
  <c r="X1288" i="2"/>
  <c r="X1289" i="2"/>
  <c r="X1290" i="2"/>
  <c r="X1291" i="2"/>
  <c r="X1292" i="2"/>
  <c r="X1293" i="2"/>
  <c r="X1294" i="2"/>
  <c r="X1295" i="2"/>
  <c r="X1296" i="2"/>
  <c r="X1297" i="2"/>
  <c r="X1298" i="2"/>
  <c r="X1299" i="2"/>
  <c r="X1300" i="2"/>
  <c r="X1301" i="2"/>
  <c r="X1302" i="2"/>
  <c r="X1303" i="2"/>
  <c r="X1304" i="2"/>
  <c r="X1305" i="2"/>
  <c r="X1306" i="2"/>
  <c r="X1307" i="2"/>
  <c r="X1308" i="2"/>
  <c r="X1309" i="2"/>
  <c r="D10" i="6"/>
  <c r="Y13" i="2"/>
  <c r="Y14" i="2"/>
  <c r="Y15" i="2"/>
  <c r="Y16" i="2"/>
  <c r="Y17" i="2"/>
  <c r="Y18" i="2"/>
  <c r="Y19" i="2"/>
  <c r="Y20" i="2"/>
  <c r="Y21" i="2"/>
  <c r="Y22" i="2"/>
  <c r="Y23" i="2"/>
  <c r="Y24" i="2"/>
  <c r="Y25" i="2"/>
  <c r="Y26" i="2"/>
  <c r="Y27" i="2"/>
  <c r="Y28" i="2"/>
  <c r="Y29" i="2"/>
  <c r="Y30" i="2"/>
  <c r="Y31" i="2"/>
  <c r="Y32" i="2"/>
  <c r="Y33" i="2"/>
  <c r="Y34" i="2"/>
  <c r="Y35" i="2"/>
  <c r="Y36" i="2"/>
  <c r="Y37" i="2"/>
  <c r="Y38" i="2"/>
  <c r="Y39" i="2"/>
  <c r="Y40" i="2"/>
  <c r="Y41" i="2"/>
  <c r="Y42" i="2"/>
  <c r="Y43" i="2"/>
  <c r="Y44" i="2"/>
  <c r="Y45" i="2"/>
  <c r="Y46" i="2"/>
  <c r="Y47" i="2"/>
  <c r="Y48" i="2"/>
  <c r="Y49" i="2"/>
  <c r="Y50" i="2"/>
  <c r="Y51" i="2"/>
  <c r="Y52" i="2"/>
  <c r="Y53" i="2"/>
  <c r="Y54" i="2"/>
  <c r="Y55" i="2"/>
  <c r="Y56" i="2"/>
  <c r="Y57" i="2"/>
  <c r="Y58" i="2"/>
  <c r="Y59" i="2"/>
  <c r="Y60" i="2"/>
  <c r="Y61" i="2"/>
  <c r="Y62" i="2"/>
  <c r="Y63" i="2"/>
  <c r="Y64" i="2"/>
  <c r="Y65" i="2"/>
  <c r="Y66" i="2"/>
  <c r="Y67" i="2"/>
  <c r="Y68" i="2"/>
  <c r="Y69" i="2"/>
  <c r="Y70" i="2"/>
  <c r="Y71" i="2"/>
  <c r="Y72" i="2"/>
  <c r="Y73" i="2"/>
  <c r="Y74" i="2"/>
  <c r="Y75" i="2"/>
  <c r="Y76" i="2"/>
  <c r="Y77" i="2"/>
  <c r="Y78" i="2"/>
  <c r="Y79" i="2"/>
  <c r="Y80" i="2"/>
  <c r="Y81" i="2"/>
  <c r="Y82" i="2"/>
  <c r="Y83" i="2"/>
  <c r="Y84" i="2"/>
  <c r="Y85" i="2"/>
  <c r="Y86" i="2"/>
  <c r="Y87" i="2"/>
  <c r="Y88" i="2"/>
  <c r="Y89" i="2"/>
  <c r="Y90" i="2"/>
  <c r="Y91" i="2"/>
  <c r="Y92" i="2"/>
  <c r="Y93" i="2"/>
  <c r="Y94" i="2"/>
  <c r="Y95" i="2"/>
  <c r="Y96" i="2"/>
  <c r="Y97" i="2"/>
  <c r="Y98" i="2"/>
  <c r="Y99" i="2"/>
  <c r="Y100" i="2"/>
  <c r="Y101" i="2"/>
  <c r="Y102" i="2"/>
  <c r="Y103" i="2"/>
  <c r="Y104" i="2"/>
  <c r="Y105" i="2"/>
  <c r="Y106" i="2"/>
  <c r="Y107" i="2"/>
  <c r="Y108" i="2"/>
  <c r="Y109" i="2"/>
  <c r="Y110" i="2"/>
  <c r="Y111" i="2"/>
  <c r="Y112" i="2"/>
  <c r="Y113" i="2"/>
  <c r="Y114" i="2"/>
  <c r="Y115" i="2"/>
  <c r="Y116" i="2"/>
  <c r="Y117" i="2"/>
  <c r="Y118" i="2"/>
  <c r="Y119" i="2"/>
  <c r="Y120" i="2"/>
  <c r="Y121" i="2"/>
  <c r="Y122" i="2"/>
  <c r="Y123" i="2"/>
  <c r="Y124" i="2"/>
  <c r="Y125" i="2"/>
  <c r="Y126" i="2"/>
  <c r="Y127" i="2"/>
  <c r="Y128" i="2"/>
  <c r="Y129" i="2"/>
  <c r="Y130" i="2"/>
  <c r="Y131" i="2"/>
  <c r="Y132" i="2"/>
  <c r="Y133" i="2"/>
  <c r="Y134" i="2"/>
  <c r="Y135" i="2"/>
  <c r="Y136" i="2"/>
  <c r="Y137" i="2"/>
  <c r="Y138" i="2"/>
  <c r="Y139" i="2"/>
  <c r="Y140" i="2"/>
  <c r="Y141" i="2"/>
  <c r="Y142" i="2"/>
  <c r="Y143" i="2"/>
  <c r="Y144" i="2"/>
  <c r="Y145" i="2"/>
  <c r="Y146" i="2"/>
  <c r="Y147" i="2"/>
  <c r="Y148" i="2"/>
  <c r="Y149" i="2"/>
  <c r="Y150" i="2"/>
  <c r="Y151" i="2"/>
  <c r="Y152" i="2"/>
  <c r="Y153" i="2"/>
  <c r="Y154" i="2"/>
  <c r="Y155" i="2"/>
  <c r="Y156" i="2"/>
  <c r="Y157" i="2"/>
  <c r="Y158" i="2"/>
  <c r="Y159" i="2"/>
  <c r="Y160" i="2"/>
  <c r="Y161" i="2"/>
  <c r="Y162" i="2"/>
  <c r="Y163" i="2"/>
  <c r="Y164" i="2"/>
  <c r="Y165" i="2"/>
  <c r="Y166" i="2"/>
  <c r="Y167" i="2"/>
  <c r="Y168" i="2"/>
  <c r="Y169" i="2"/>
  <c r="Y170" i="2"/>
  <c r="Y171" i="2"/>
  <c r="Y172" i="2"/>
  <c r="Y173" i="2"/>
  <c r="Y174" i="2"/>
  <c r="Y175" i="2"/>
  <c r="Y176" i="2"/>
  <c r="Y177" i="2"/>
  <c r="Y178" i="2"/>
  <c r="Y179" i="2"/>
  <c r="Y180" i="2"/>
  <c r="Y181" i="2"/>
  <c r="Y182" i="2"/>
  <c r="Y183" i="2"/>
  <c r="Y184" i="2"/>
  <c r="Y185" i="2"/>
  <c r="Y186" i="2"/>
  <c r="Y187" i="2"/>
  <c r="Y188" i="2"/>
  <c r="Y189" i="2"/>
  <c r="Y190" i="2"/>
  <c r="Y191" i="2"/>
  <c r="Y192" i="2"/>
  <c r="Y193" i="2"/>
  <c r="Y194" i="2"/>
  <c r="Y195" i="2"/>
  <c r="Y196" i="2"/>
  <c r="Y197" i="2"/>
  <c r="Y198" i="2"/>
  <c r="Y199" i="2"/>
  <c r="Y200" i="2"/>
  <c r="Y201" i="2"/>
  <c r="Y202" i="2"/>
  <c r="Y203" i="2"/>
  <c r="Y204" i="2"/>
  <c r="Y205" i="2"/>
  <c r="Y206" i="2"/>
  <c r="Y207" i="2"/>
  <c r="Y208" i="2"/>
  <c r="Y209" i="2"/>
  <c r="Y210" i="2"/>
  <c r="Y211" i="2"/>
  <c r="Y212" i="2"/>
  <c r="Y213" i="2"/>
  <c r="Y214" i="2"/>
  <c r="Y215" i="2"/>
  <c r="Y216" i="2"/>
  <c r="Y217" i="2"/>
  <c r="Y218" i="2"/>
  <c r="Y219" i="2"/>
  <c r="Y220" i="2"/>
  <c r="Y221" i="2"/>
  <c r="Y222" i="2"/>
  <c r="Y223" i="2"/>
  <c r="Y224" i="2"/>
  <c r="Y225" i="2"/>
  <c r="Y226" i="2"/>
  <c r="Y227" i="2"/>
  <c r="Y228" i="2"/>
  <c r="Y229" i="2"/>
  <c r="Y230" i="2"/>
  <c r="Y231" i="2"/>
  <c r="Y232" i="2"/>
  <c r="Y233" i="2"/>
  <c r="Y234" i="2"/>
  <c r="Y235" i="2"/>
  <c r="Y236" i="2"/>
  <c r="Y237" i="2"/>
  <c r="Y238" i="2"/>
  <c r="Y239" i="2"/>
  <c r="Y240" i="2"/>
  <c r="Y241" i="2"/>
  <c r="Y242" i="2"/>
  <c r="Y243" i="2"/>
  <c r="Y244" i="2"/>
  <c r="Y245" i="2"/>
  <c r="Y246" i="2"/>
  <c r="Y247" i="2"/>
  <c r="Y248" i="2"/>
  <c r="Y249" i="2"/>
  <c r="Y250" i="2"/>
  <c r="Y251" i="2"/>
  <c r="Y252" i="2"/>
  <c r="Y253" i="2"/>
  <c r="Y254" i="2"/>
  <c r="Y255" i="2"/>
  <c r="Y256" i="2"/>
  <c r="Y257" i="2"/>
  <c r="Y258" i="2"/>
  <c r="Y259" i="2"/>
  <c r="Y260" i="2"/>
  <c r="Y261" i="2"/>
  <c r="Y262" i="2"/>
  <c r="Y263" i="2"/>
  <c r="Y264" i="2"/>
  <c r="Y265" i="2"/>
  <c r="Y266" i="2"/>
  <c r="Y267" i="2"/>
  <c r="Y268" i="2"/>
  <c r="Y269" i="2"/>
  <c r="Y270" i="2"/>
  <c r="Y271" i="2"/>
  <c r="Y272" i="2"/>
  <c r="Y273" i="2"/>
  <c r="Y274" i="2"/>
  <c r="Y275" i="2"/>
  <c r="Y276" i="2"/>
  <c r="Y277" i="2"/>
  <c r="Y278" i="2"/>
  <c r="Y279" i="2"/>
  <c r="Y280" i="2"/>
  <c r="Y281" i="2"/>
  <c r="Y282" i="2"/>
  <c r="Y283" i="2"/>
  <c r="Y284" i="2"/>
  <c r="Y285" i="2"/>
  <c r="Y286" i="2"/>
  <c r="Y287" i="2"/>
  <c r="Y288" i="2"/>
  <c r="Y289" i="2"/>
  <c r="Y290" i="2"/>
  <c r="Y291" i="2"/>
  <c r="Y292" i="2"/>
  <c r="Y293" i="2"/>
  <c r="Y294" i="2"/>
  <c r="Y295" i="2"/>
  <c r="Y296" i="2"/>
  <c r="Y297" i="2"/>
  <c r="Y298" i="2"/>
  <c r="Y299" i="2"/>
  <c r="Y300" i="2"/>
  <c r="Y301" i="2"/>
  <c r="Y302" i="2"/>
  <c r="Y303" i="2"/>
  <c r="Y304" i="2"/>
  <c r="Y305" i="2"/>
  <c r="Y306" i="2"/>
  <c r="Y307" i="2"/>
  <c r="Y308" i="2"/>
  <c r="Y309" i="2"/>
  <c r="Y310" i="2"/>
  <c r="Y311" i="2"/>
  <c r="Y312" i="2"/>
  <c r="Y313" i="2"/>
  <c r="Y314" i="2"/>
  <c r="Y315" i="2"/>
  <c r="Y316" i="2"/>
  <c r="Y317" i="2"/>
  <c r="Y318" i="2"/>
  <c r="Y319" i="2"/>
  <c r="Y320" i="2"/>
  <c r="Y321" i="2"/>
  <c r="Y322" i="2"/>
  <c r="Y323" i="2"/>
  <c r="Y324" i="2"/>
  <c r="Y325" i="2"/>
  <c r="Y326" i="2"/>
  <c r="Y327" i="2"/>
  <c r="Y328" i="2"/>
  <c r="Y329" i="2"/>
  <c r="Y330" i="2"/>
  <c r="Y331" i="2"/>
  <c r="Y332" i="2"/>
  <c r="Y333" i="2"/>
  <c r="Y334" i="2"/>
  <c r="Y335" i="2"/>
  <c r="Y336" i="2"/>
  <c r="Y337" i="2"/>
  <c r="Y338" i="2"/>
  <c r="Y339" i="2"/>
  <c r="Y340" i="2"/>
  <c r="Y341" i="2"/>
  <c r="Y342" i="2"/>
  <c r="Y343" i="2"/>
  <c r="Y344" i="2"/>
  <c r="Y345" i="2"/>
  <c r="Y346" i="2"/>
  <c r="Y347" i="2"/>
  <c r="Y348" i="2"/>
  <c r="Y349" i="2"/>
  <c r="Y350" i="2"/>
  <c r="Y351" i="2"/>
  <c r="Y352" i="2"/>
  <c r="Y353" i="2"/>
  <c r="Y354" i="2"/>
  <c r="Y355" i="2"/>
  <c r="Y356" i="2"/>
  <c r="Y357" i="2"/>
  <c r="Y358" i="2"/>
  <c r="Y359" i="2"/>
  <c r="Y360" i="2"/>
  <c r="Y361" i="2"/>
  <c r="Y362" i="2"/>
  <c r="Y363" i="2"/>
  <c r="Y364" i="2"/>
  <c r="Y365" i="2"/>
  <c r="Y366" i="2"/>
  <c r="Y367" i="2"/>
  <c r="Y368" i="2"/>
  <c r="Y369" i="2"/>
  <c r="Y370" i="2"/>
  <c r="Y371" i="2"/>
  <c r="Y372" i="2"/>
  <c r="Y373" i="2"/>
  <c r="Y374" i="2"/>
  <c r="Y375" i="2"/>
  <c r="Y376" i="2"/>
  <c r="Y377" i="2"/>
  <c r="Y378" i="2"/>
  <c r="Y379" i="2"/>
  <c r="Y380" i="2"/>
  <c r="Y381" i="2"/>
  <c r="Y382" i="2"/>
  <c r="Y383" i="2"/>
  <c r="Y384" i="2"/>
  <c r="Y385" i="2"/>
  <c r="Y386" i="2"/>
  <c r="Y387" i="2"/>
  <c r="Y388" i="2"/>
  <c r="Y389" i="2"/>
  <c r="Y390" i="2"/>
  <c r="Y391" i="2"/>
  <c r="Y392" i="2"/>
  <c r="Y393" i="2"/>
  <c r="Y394" i="2"/>
  <c r="Y395" i="2"/>
  <c r="Y396" i="2"/>
  <c r="Y397" i="2"/>
  <c r="Y398" i="2"/>
  <c r="Y399" i="2"/>
  <c r="Y400" i="2"/>
  <c r="Y401" i="2"/>
  <c r="Y402" i="2"/>
  <c r="Y403" i="2"/>
  <c r="Y404" i="2"/>
  <c r="Y405" i="2"/>
  <c r="Y406" i="2"/>
  <c r="Y407" i="2"/>
  <c r="Y408" i="2"/>
  <c r="Y409" i="2"/>
  <c r="Y410" i="2"/>
  <c r="Y411" i="2"/>
  <c r="Y412" i="2"/>
  <c r="Y413" i="2"/>
  <c r="Y414" i="2"/>
  <c r="Y415" i="2"/>
  <c r="Y416" i="2"/>
  <c r="Y417" i="2"/>
  <c r="Y418" i="2"/>
  <c r="Y419" i="2"/>
  <c r="Y420" i="2"/>
  <c r="Y421" i="2"/>
  <c r="Y422" i="2"/>
  <c r="Y423" i="2"/>
  <c r="Y424" i="2"/>
  <c r="Y425" i="2"/>
  <c r="Y426" i="2"/>
  <c r="Y427" i="2"/>
  <c r="Y428" i="2"/>
  <c r="Y429" i="2"/>
  <c r="Y430" i="2"/>
  <c r="Y431" i="2"/>
  <c r="Y432" i="2"/>
  <c r="Y433" i="2"/>
  <c r="Y434" i="2"/>
  <c r="Y435" i="2"/>
  <c r="Y436" i="2"/>
  <c r="Y437" i="2"/>
  <c r="Y438" i="2"/>
  <c r="Y439" i="2"/>
  <c r="Y440" i="2"/>
  <c r="Y441" i="2"/>
  <c r="Y442" i="2"/>
  <c r="Y443" i="2"/>
  <c r="Y444" i="2"/>
  <c r="Y445" i="2"/>
  <c r="Y446" i="2"/>
  <c r="Y447" i="2"/>
  <c r="Y448" i="2"/>
  <c r="Y449" i="2"/>
  <c r="Y450" i="2"/>
  <c r="Y451" i="2"/>
  <c r="Y452" i="2"/>
  <c r="Y453" i="2"/>
  <c r="Y454" i="2"/>
  <c r="Y455" i="2"/>
  <c r="Y456" i="2"/>
  <c r="Y457" i="2"/>
  <c r="Y458" i="2"/>
  <c r="Y459" i="2"/>
  <c r="Y460" i="2"/>
  <c r="Y461" i="2"/>
  <c r="Y462" i="2"/>
  <c r="Y463" i="2"/>
  <c r="Y464" i="2"/>
  <c r="Y465" i="2"/>
  <c r="Y466" i="2"/>
  <c r="Y467" i="2"/>
  <c r="Y468" i="2"/>
  <c r="Y469" i="2"/>
  <c r="Y470" i="2"/>
  <c r="Y471" i="2"/>
  <c r="Y472" i="2"/>
  <c r="Y473" i="2"/>
  <c r="Y474" i="2"/>
  <c r="Y475" i="2"/>
  <c r="Y476" i="2"/>
  <c r="Y477" i="2"/>
  <c r="Y478" i="2"/>
  <c r="Y479" i="2"/>
  <c r="Y480" i="2"/>
  <c r="Y481" i="2"/>
  <c r="Y482" i="2"/>
  <c r="Y483" i="2"/>
  <c r="Y484" i="2"/>
  <c r="Y485" i="2"/>
  <c r="Y486" i="2"/>
  <c r="Y487" i="2"/>
  <c r="Y488" i="2"/>
  <c r="Y489" i="2"/>
  <c r="Y490" i="2"/>
  <c r="Y491" i="2"/>
  <c r="Y492" i="2"/>
  <c r="Y493" i="2"/>
  <c r="Y494" i="2"/>
  <c r="Y495" i="2"/>
  <c r="Y496" i="2"/>
  <c r="Y497" i="2"/>
  <c r="Y498" i="2"/>
  <c r="Y499" i="2"/>
  <c r="Y500" i="2"/>
  <c r="Y501" i="2"/>
  <c r="Y502" i="2"/>
  <c r="Y503" i="2"/>
  <c r="Y504" i="2"/>
  <c r="Y505" i="2"/>
  <c r="Y506" i="2"/>
  <c r="Y507" i="2"/>
  <c r="Y508" i="2"/>
  <c r="Y509" i="2"/>
  <c r="Y510" i="2"/>
  <c r="Y511" i="2"/>
  <c r="Y512" i="2"/>
  <c r="Y513" i="2"/>
  <c r="Y514" i="2"/>
  <c r="Y515" i="2"/>
  <c r="Y516" i="2"/>
  <c r="Y517" i="2"/>
  <c r="Y518" i="2"/>
  <c r="Y519" i="2"/>
  <c r="Y520" i="2"/>
  <c r="Y521" i="2"/>
  <c r="Y522" i="2"/>
  <c r="Y523" i="2"/>
  <c r="Y524" i="2"/>
  <c r="Y525" i="2"/>
  <c r="Y526" i="2"/>
  <c r="Y527" i="2"/>
  <c r="Y528" i="2"/>
  <c r="Y529" i="2"/>
  <c r="Y530" i="2"/>
  <c r="Y531" i="2"/>
  <c r="Y532" i="2"/>
  <c r="Y533" i="2"/>
  <c r="Y534" i="2"/>
  <c r="Y535" i="2"/>
  <c r="Y536" i="2"/>
  <c r="Y537" i="2"/>
  <c r="Y538" i="2"/>
  <c r="Y539" i="2"/>
  <c r="Y540" i="2"/>
  <c r="Y541" i="2"/>
  <c r="Y542" i="2"/>
  <c r="Y543" i="2"/>
  <c r="Y544" i="2"/>
  <c r="Y545" i="2"/>
  <c r="Y546" i="2"/>
  <c r="Y547" i="2"/>
  <c r="Y548" i="2"/>
  <c r="Y549" i="2"/>
  <c r="Y550" i="2"/>
  <c r="Y551" i="2"/>
  <c r="Y552" i="2"/>
  <c r="Y553" i="2"/>
  <c r="Y554" i="2"/>
  <c r="Y555" i="2"/>
  <c r="Y556" i="2"/>
  <c r="Y557" i="2"/>
  <c r="Y558" i="2"/>
  <c r="Y559" i="2"/>
  <c r="Y560" i="2"/>
  <c r="Y561" i="2"/>
  <c r="Y562" i="2"/>
  <c r="Y563" i="2"/>
  <c r="Y564" i="2"/>
  <c r="Y565" i="2"/>
  <c r="Y566" i="2"/>
  <c r="Y567" i="2"/>
  <c r="Y568" i="2"/>
  <c r="Y569" i="2"/>
  <c r="Y570" i="2"/>
  <c r="Y571" i="2"/>
  <c r="Y572" i="2"/>
  <c r="Y573" i="2"/>
  <c r="Y574" i="2"/>
  <c r="Y575" i="2"/>
  <c r="Y576" i="2"/>
  <c r="Y577" i="2"/>
  <c r="Y578" i="2"/>
  <c r="Y579" i="2"/>
  <c r="Y580" i="2"/>
  <c r="Y581" i="2"/>
  <c r="Y582" i="2"/>
  <c r="Y583" i="2"/>
  <c r="Y584" i="2"/>
  <c r="Y585" i="2"/>
  <c r="Y586" i="2"/>
  <c r="Y587" i="2"/>
  <c r="Y588" i="2"/>
  <c r="Y589" i="2"/>
  <c r="Y590" i="2"/>
  <c r="Y591" i="2"/>
  <c r="Y592" i="2"/>
  <c r="Y593" i="2"/>
  <c r="Y594" i="2"/>
  <c r="Y595" i="2"/>
  <c r="Y596" i="2"/>
  <c r="Y597" i="2"/>
  <c r="Y598" i="2"/>
  <c r="Y599" i="2"/>
  <c r="Y600" i="2"/>
  <c r="Y601" i="2"/>
  <c r="Y602" i="2"/>
  <c r="Y603" i="2"/>
  <c r="Y604" i="2"/>
  <c r="Y605" i="2"/>
  <c r="Y606" i="2"/>
  <c r="Y607" i="2"/>
  <c r="Y608" i="2"/>
  <c r="Y609" i="2"/>
  <c r="Y610" i="2"/>
  <c r="Y611" i="2"/>
  <c r="Y612" i="2"/>
  <c r="Y613" i="2"/>
  <c r="Y614" i="2"/>
  <c r="Y615" i="2"/>
  <c r="Y616" i="2"/>
  <c r="Y617" i="2"/>
  <c r="Y618" i="2"/>
  <c r="Y619" i="2"/>
  <c r="Y620" i="2"/>
  <c r="Y621" i="2"/>
  <c r="Y622" i="2"/>
  <c r="Y623" i="2"/>
  <c r="Y624" i="2"/>
  <c r="Y625" i="2"/>
  <c r="Y626" i="2"/>
  <c r="Y627" i="2"/>
  <c r="Y628" i="2"/>
  <c r="Y629" i="2"/>
  <c r="Y630" i="2"/>
  <c r="Y631" i="2"/>
  <c r="Y632" i="2"/>
  <c r="Y633" i="2"/>
  <c r="Y634" i="2"/>
  <c r="Y635" i="2"/>
  <c r="Y636" i="2"/>
  <c r="Y637" i="2"/>
  <c r="Y638" i="2"/>
  <c r="Y639" i="2"/>
  <c r="Y640" i="2"/>
  <c r="Y641" i="2"/>
  <c r="Y642" i="2"/>
  <c r="Y643" i="2"/>
  <c r="Y644" i="2"/>
  <c r="Y645" i="2"/>
  <c r="Y646" i="2"/>
  <c r="Y647" i="2"/>
  <c r="Y648" i="2"/>
  <c r="Y649" i="2"/>
  <c r="Y650" i="2"/>
  <c r="Y651" i="2"/>
  <c r="Y652" i="2"/>
  <c r="Y653" i="2"/>
  <c r="Y654" i="2"/>
  <c r="Y655" i="2"/>
  <c r="Y656" i="2"/>
  <c r="Y657" i="2"/>
  <c r="Y658" i="2"/>
  <c r="Y659" i="2"/>
  <c r="Y660" i="2"/>
  <c r="Y661" i="2"/>
  <c r="Y662" i="2"/>
  <c r="Y663" i="2"/>
  <c r="Y664" i="2"/>
  <c r="Y665" i="2"/>
  <c r="Y666" i="2"/>
  <c r="Y667" i="2"/>
  <c r="Y668" i="2"/>
  <c r="Y669" i="2"/>
  <c r="Y670" i="2"/>
  <c r="Y671" i="2"/>
  <c r="Y672" i="2"/>
  <c r="Y673" i="2"/>
  <c r="Y674" i="2"/>
  <c r="Y675" i="2"/>
  <c r="Y676" i="2"/>
  <c r="Y677" i="2"/>
  <c r="Y678" i="2"/>
  <c r="Y679" i="2"/>
  <c r="Y680" i="2"/>
  <c r="Y681" i="2"/>
  <c r="Y682" i="2"/>
  <c r="Y683" i="2"/>
  <c r="Y684" i="2"/>
  <c r="Y685" i="2"/>
  <c r="Y686" i="2"/>
  <c r="Y687" i="2"/>
  <c r="Y688" i="2"/>
  <c r="Y689" i="2"/>
  <c r="Y690" i="2"/>
  <c r="Y691" i="2"/>
  <c r="Y692" i="2"/>
  <c r="Y693" i="2"/>
  <c r="Y694" i="2"/>
  <c r="Y695" i="2"/>
  <c r="Y696" i="2"/>
  <c r="Y697" i="2"/>
  <c r="Y698" i="2"/>
  <c r="Y699" i="2"/>
  <c r="Y700" i="2"/>
  <c r="Y701" i="2"/>
  <c r="Y702" i="2"/>
  <c r="Y703" i="2"/>
  <c r="Y704" i="2"/>
  <c r="Y705" i="2"/>
  <c r="Y706" i="2"/>
  <c r="Y707" i="2"/>
  <c r="Y708" i="2"/>
  <c r="Y709" i="2"/>
  <c r="Y710" i="2"/>
  <c r="Y711" i="2"/>
  <c r="Y712" i="2"/>
  <c r="Y713" i="2"/>
  <c r="Y714" i="2"/>
  <c r="Y715" i="2"/>
  <c r="Y716" i="2"/>
  <c r="Y717" i="2"/>
  <c r="Y718" i="2"/>
  <c r="Y719" i="2"/>
  <c r="Y720" i="2"/>
  <c r="Y721" i="2"/>
  <c r="Y722" i="2"/>
  <c r="Y723" i="2"/>
  <c r="Y724" i="2"/>
  <c r="Y725" i="2"/>
  <c r="Y726" i="2"/>
  <c r="Y727" i="2"/>
  <c r="Y728" i="2"/>
  <c r="Y729" i="2"/>
  <c r="Y730" i="2"/>
  <c r="Y731" i="2"/>
  <c r="Y732" i="2"/>
  <c r="Y733" i="2"/>
  <c r="Y734" i="2"/>
  <c r="Y735" i="2"/>
  <c r="Y736" i="2"/>
  <c r="Y737" i="2"/>
  <c r="Y738" i="2"/>
  <c r="Y739" i="2"/>
  <c r="Y740" i="2"/>
  <c r="Y741" i="2"/>
  <c r="Y742" i="2"/>
  <c r="Y743" i="2"/>
  <c r="Y744" i="2"/>
  <c r="Y745" i="2"/>
  <c r="Y746" i="2"/>
  <c r="Y747" i="2"/>
  <c r="Y748" i="2"/>
  <c r="Y749" i="2"/>
  <c r="Y750" i="2"/>
  <c r="Y751" i="2"/>
  <c r="Y752" i="2"/>
  <c r="Y753" i="2"/>
  <c r="Y754" i="2"/>
  <c r="Y755" i="2"/>
  <c r="Y756" i="2"/>
  <c r="Y757" i="2"/>
  <c r="Y758" i="2"/>
  <c r="Y759" i="2"/>
  <c r="Y760" i="2"/>
  <c r="Y761" i="2"/>
  <c r="Y762" i="2"/>
  <c r="Y763" i="2"/>
  <c r="Y764" i="2"/>
  <c r="Y765" i="2"/>
  <c r="Y766" i="2"/>
  <c r="Y767" i="2"/>
  <c r="Y768" i="2"/>
  <c r="Y769" i="2"/>
  <c r="Y770" i="2"/>
  <c r="Y771" i="2"/>
  <c r="Y772" i="2"/>
  <c r="Y773" i="2"/>
  <c r="Y774" i="2"/>
  <c r="Y775" i="2"/>
  <c r="Y776" i="2"/>
  <c r="Y777" i="2"/>
  <c r="Y778" i="2"/>
  <c r="Y779" i="2"/>
  <c r="Y780" i="2"/>
  <c r="Y781" i="2"/>
  <c r="Y782" i="2"/>
  <c r="Y783" i="2"/>
  <c r="Y784" i="2"/>
  <c r="Y785" i="2"/>
  <c r="Y786" i="2"/>
  <c r="Y787" i="2"/>
  <c r="Y788" i="2"/>
  <c r="Y789" i="2"/>
  <c r="Y790" i="2"/>
  <c r="Y791" i="2"/>
  <c r="Y792" i="2"/>
  <c r="Y793" i="2"/>
  <c r="Y794" i="2"/>
  <c r="Y795" i="2"/>
  <c r="Y796" i="2"/>
  <c r="Y797" i="2"/>
  <c r="Y798" i="2"/>
  <c r="Y799" i="2"/>
  <c r="Y800" i="2"/>
  <c r="Y801" i="2"/>
  <c r="Y802" i="2"/>
  <c r="Y803" i="2"/>
  <c r="Y804" i="2"/>
  <c r="Y805" i="2"/>
  <c r="Y806" i="2"/>
  <c r="Y807" i="2"/>
  <c r="Y808" i="2"/>
  <c r="Y809" i="2"/>
  <c r="Y810" i="2"/>
  <c r="Y811" i="2"/>
  <c r="Y812" i="2"/>
  <c r="Y813" i="2"/>
  <c r="Y814" i="2"/>
  <c r="Y815" i="2"/>
  <c r="Y816" i="2"/>
  <c r="Y817" i="2"/>
  <c r="Y818" i="2"/>
  <c r="Y819" i="2"/>
  <c r="Y820" i="2"/>
  <c r="Y821" i="2"/>
  <c r="Y822" i="2"/>
  <c r="Y823" i="2"/>
  <c r="Y824" i="2"/>
  <c r="Y825" i="2"/>
  <c r="Y826" i="2"/>
  <c r="Y827" i="2"/>
  <c r="Y828" i="2"/>
  <c r="Y829" i="2"/>
  <c r="Y830" i="2"/>
  <c r="Y831" i="2"/>
  <c r="Y832" i="2"/>
  <c r="Y833" i="2"/>
  <c r="Y834" i="2"/>
  <c r="Y835" i="2"/>
  <c r="Y836" i="2"/>
  <c r="Y837" i="2"/>
  <c r="Y838" i="2"/>
  <c r="Y839" i="2"/>
  <c r="Y840" i="2"/>
  <c r="Y841" i="2"/>
  <c r="Y842" i="2"/>
  <c r="Y843" i="2"/>
  <c r="Y844" i="2"/>
  <c r="Y845" i="2"/>
  <c r="Y846" i="2"/>
  <c r="Y847" i="2"/>
  <c r="Y848" i="2"/>
  <c r="Y849" i="2"/>
  <c r="Y850" i="2"/>
  <c r="Y851" i="2"/>
  <c r="Y852" i="2"/>
  <c r="Y853" i="2"/>
  <c r="Y854" i="2"/>
  <c r="Y855" i="2"/>
  <c r="Y856" i="2"/>
  <c r="Y857" i="2"/>
  <c r="Y858" i="2"/>
  <c r="Y859" i="2"/>
  <c r="Y860" i="2"/>
  <c r="Y861" i="2"/>
  <c r="Y862" i="2"/>
  <c r="Y863" i="2"/>
  <c r="Y864" i="2"/>
  <c r="Y865" i="2"/>
  <c r="Y866" i="2"/>
  <c r="Y867" i="2"/>
  <c r="Y868" i="2"/>
  <c r="Y869" i="2"/>
  <c r="Y870" i="2"/>
  <c r="Y871" i="2"/>
  <c r="Y872" i="2"/>
  <c r="Y873" i="2"/>
  <c r="Y874" i="2"/>
  <c r="Y875" i="2"/>
  <c r="Y876" i="2"/>
  <c r="Y877" i="2"/>
  <c r="Y878" i="2"/>
  <c r="Y879" i="2"/>
  <c r="Y880" i="2"/>
  <c r="Y881" i="2"/>
  <c r="Y882" i="2"/>
  <c r="Y883" i="2"/>
  <c r="Y884" i="2"/>
  <c r="Y885" i="2"/>
  <c r="Y886" i="2"/>
  <c r="Y887" i="2"/>
  <c r="Y888" i="2"/>
  <c r="Y889" i="2"/>
  <c r="Y890" i="2"/>
  <c r="Y891" i="2"/>
  <c r="Y892" i="2"/>
  <c r="Y893" i="2"/>
  <c r="Y894" i="2"/>
  <c r="Y895" i="2"/>
  <c r="Y896" i="2"/>
  <c r="Y897" i="2"/>
  <c r="Y898" i="2"/>
  <c r="Y899" i="2"/>
  <c r="Y900" i="2"/>
  <c r="Y901" i="2"/>
  <c r="Y902" i="2"/>
  <c r="Y903" i="2"/>
  <c r="Y904" i="2"/>
  <c r="Y905" i="2"/>
  <c r="Y906" i="2"/>
  <c r="Y907" i="2"/>
  <c r="Y908" i="2"/>
  <c r="Y909" i="2"/>
  <c r="Y910" i="2"/>
  <c r="Y911" i="2"/>
  <c r="Y912" i="2"/>
  <c r="Y913" i="2"/>
  <c r="Y914" i="2"/>
  <c r="Y915" i="2"/>
  <c r="Y916" i="2"/>
  <c r="Y917" i="2"/>
  <c r="Y918" i="2"/>
  <c r="Y919" i="2"/>
  <c r="Y920" i="2"/>
  <c r="Y921" i="2"/>
  <c r="Y922" i="2"/>
  <c r="Y923" i="2"/>
  <c r="Y924" i="2"/>
  <c r="Y925" i="2"/>
  <c r="Y926" i="2"/>
  <c r="Y927" i="2"/>
  <c r="Y928" i="2"/>
  <c r="Y929" i="2"/>
  <c r="Y930" i="2"/>
  <c r="Y931" i="2"/>
  <c r="Y932" i="2"/>
  <c r="Y933" i="2"/>
  <c r="Y934" i="2"/>
  <c r="Y935" i="2"/>
  <c r="Y936" i="2"/>
  <c r="Y937" i="2"/>
  <c r="Y938" i="2"/>
  <c r="Y939" i="2"/>
  <c r="Y940" i="2"/>
  <c r="Y941" i="2"/>
  <c r="Y942" i="2"/>
  <c r="Y943" i="2"/>
  <c r="Y944" i="2"/>
  <c r="Y945" i="2"/>
  <c r="Y946" i="2"/>
  <c r="Y947" i="2"/>
  <c r="Y948" i="2"/>
  <c r="Y949" i="2"/>
  <c r="Y950" i="2"/>
  <c r="Y951" i="2"/>
  <c r="Y952" i="2"/>
  <c r="Y953" i="2"/>
  <c r="Y954" i="2"/>
  <c r="Y955" i="2"/>
  <c r="Y956" i="2"/>
  <c r="Y957" i="2"/>
  <c r="Y958" i="2"/>
  <c r="Y959" i="2"/>
  <c r="Y960" i="2"/>
  <c r="Y961" i="2"/>
  <c r="Y962" i="2"/>
  <c r="Y963" i="2"/>
  <c r="Y964" i="2"/>
  <c r="Y965" i="2"/>
  <c r="Y966" i="2"/>
  <c r="Y967" i="2"/>
  <c r="Y968" i="2"/>
  <c r="Y969" i="2"/>
  <c r="Y970" i="2"/>
  <c r="Y971" i="2"/>
  <c r="Y972" i="2"/>
  <c r="Y973" i="2"/>
  <c r="Y974" i="2"/>
  <c r="Y975" i="2"/>
  <c r="Y976" i="2"/>
  <c r="Y977" i="2"/>
  <c r="Y978" i="2"/>
  <c r="Y979" i="2"/>
  <c r="Y980" i="2"/>
  <c r="Y981" i="2"/>
  <c r="Y982" i="2"/>
  <c r="Y983" i="2"/>
  <c r="Y984" i="2"/>
  <c r="Y985" i="2"/>
  <c r="Y986" i="2"/>
  <c r="Y987" i="2"/>
  <c r="Y988" i="2"/>
  <c r="Y989" i="2"/>
  <c r="Y990" i="2"/>
  <c r="Y991" i="2"/>
  <c r="Y992" i="2"/>
  <c r="Y993" i="2"/>
  <c r="Y994" i="2"/>
  <c r="Y995" i="2"/>
  <c r="Y996" i="2"/>
  <c r="Y997" i="2"/>
  <c r="Y998" i="2"/>
  <c r="Y999" i="2"/>
  <c r="Y1000" i="2"/>
  <c r="Y1001" i="2"/>
  <c r="Y1002" i="2"/>
  <c r="Y1003" i="2"/>
  <c r="Y1004" i="2"/>
  <c r="Y1005" i="2"/>
  <c r="Y1006" i="2"/>
  <c r="Y1007" i="2"/>
  <c r="Y1008" i="2"/>
  <c r="Y1009" i="2"/>
  <c r="Y1010" i="2"/>
  <c r="Y1011" i="2"/>
  <c r="Y1012" i="2"/>
  <c r="Y1013" i="2"/>
  <c r="Y1014" i="2"/>
  <c r="Y1015" i="2"/>
  <c r="Y1016" i="2"/>
  <c r="Y1017" i="2"/>
  <c r="Y1018" i="2"/>
  <c r="Y1019" i="2"/>
  <c r="Y1020" i="2"/>
  <c r="Y1021" i="2"/>
  <c r="Y1022" i="2"/>
  <c r="Y1023" i="2"/>
  <c r="Y1024" i="2"/>
  <c r="Y1025" i="2"/>
  <c r="Y1026" i="2"/>
  <c r="Y1027" i="2"/>
  <c r="Y1028" i="2"/>
  <c r="Y1029" i="2"/>
  <c r="Y1030" i="2"/>
  <c r="Y1031" i="2"/>
  <c r="Y1032" i="2"/>
  <c r="Y1033" i="2"/>
  <c r="Y1034" i="2"/>
  <c r="Y1035" i="2"/>
  <c r="Y1036" i="2"/>
  <c r="Y1037" i="2"/>
  <c r="Y1038" i="2"/>
  <c r="Y1039" i="2"/>
  <c r="Y1040" i="2"/>
  <c r="Y1041" i="2"/>
  <c r="Y1042" i="2"/>
  <c r="Y1043" i="2"/>
  <c r="Y1044" i="2"/>
  <c r="Y1045" i="2"/>
  <c r="Y1046" i="2"/>
  <c r="Y1047" i="2"/>
  <c r="Y1048" i="2"/>
  <c r="Y1049" i="2"/>
  <c r="Y1050" i="2"/>
  <c r="Y1051" i="2"/>
  <c r="Y1052" i="2"/>
  <c r="Y1053" i="2"/>
  <c r="Y1054" i="2"/>
  <c r="Y1055" i="2"/>
  <c r="Y1056" i="2"/>
  <c r="Y1057" i="2"/>
  <c r="Y1058" i="2"/>
  <c r="Y1059" i="2"/>
  <c r="Y1060" i="2"/>
  <c r="Y1061" i="2"/>
  <c r="Y1062" i="2"/>
  <c r="Y1063" i="2"/>
  <c r="Y1064" i="2"/>
  <c r="Y1065" i="2"/>
  <c r="Y1066" i="2"/>
  <c r="Y1067" i="2"/>
  <c r="Y1068" i="2"/>
  <c r="Y1069" i="2"/>
  <c r="Y1070" i="2"/>
  <c r="Y1071" i="2"/>
  <c r="Y1072" i="2"/>
  <c r="Y1073" i="2"/>
  <c r="Y1074" i="2"/>
  <c r="Y1075" i="2"/>
  <c r="Y1076" i="2"/>
  <c r="Y1077" i="2"/>
  <c r="Y1078" i="2"/>
  <c r="Y1079" i="2"/>
  <c r="Y1080" i="2"/>
  <c r="Y1081" i="2"/>
  <c r="Y1082" i="2"/>
  <c r="Y1083" i="2"/>
  <c r="Y1084" i="2"/>
  <c r="Y1085" i="2"/>
  <c r="Y1086" i="2"/>
  <c r="Y1087" i="2"/>
  <c r="Y1088" i="2"/>
  <c r="Y1089" i="2"/>
  <c r="Y1090" i="2"/>
  <c r="Y1091" i="2"/>
  <c r="Y1092" i="2"/>
  <c r="Y1093" i="2"/>
  <c r="Y1094" i="2"/>
  <c r="Y1095" i="2"/>
  <c r="Y1096" i="2"/>
  <c r="Y1097" i="2"/>
  <c r="Y1098" i="2"/>
  <c r="Y1099" i="2"/>
  <c r="Y1100" i="2"/>
  <c r="Y1101" i="2"/>
  <c r="Y1102" i="2"/>
  <c r="Y1103" i="2"/>
  <c r="Y1104" i="2"/>
  <c r="Y1105" i="2"/>
  <c r="Y1106" i="2"/>
  <c r="Y1107" i="2"/>
  <c r="Y1108" i="2"/>
  <c r="Y1109" i="2"/>
  <c r="Y1110" i="2"/>
  <c r="Y1111" i="2"/>
  <c r="Y1112" i="2"/>
  <c r="Y1113" i="2"/>
  <c r="Y1114" i="2"/>
  <c r="Y1115" i="2"/>
  <c r="Y1116" i="2"/>
  <c r="Y1117" i="2"/>
  <c r="Y1118" i="2"/>
  <c r="Y1119" i="2"/>
  <c r="Y1120" i="2"/>
  <c r="Y1121" i="2"/>
  <c r="Y1122" i="2"/>
  <c r="Y1123" i="2"/>
  <c r="Y1124" i="2"/>
  <c r="Y1125" i="2"/>
  <c r="Y1126" i="2"/>
  <c r="Y1127" i="2"/>
  <c r="Y1128" i="2"/>
  <c r="Y1129" i="2"/>
  <c r="Y1130" i="2"/>
  <c r="Y1131" i="2"/>
  <c r="Y1132" i="2"/>
  <c r="Y1133" i="2"/>
  <c r="Y1134" i="2"/>
  <c r="Y1135" i="2"/>
  <c r="Y1136" i="2"/>
  <c r="Y1137" i="2"/>
  <c r="Y1138" i="2"/>
  <c r="Y1139" i="2"/>
  <c r="Y1140" i="2"/>
  <c r="Y1141" i="2"/>
  <c r="Y1142" i="2"/>
  <c r="Y1143" i="2"/>
  <c r="Y1144" i="2"/>
  <c r="Y1145" i="2"/>
  <c r="Y1146" i="2"/>
  <c r="Y1147" i="2"/>
  <c r="Y1148" i="2"/>
  <c r="Y1149" i="2"/>
  <c r="Y1150" i="2"/>
  <c r="Y1151" i="2"/>
  <c r="Y1152" i="2"/>
  <c r="Y1153" i="2"/>
  <c r="Y1154" i="2"/>
  <c r="Y1155" i="2"/>
  <c r="Y1156" i="2"/>
  <c r="Y1157" i="2"/>
  <c r="Y1158" i="2"/>
  <c r="Y1159" i="2"/>
  <c r="Y1160" i="2"/>
  <c r="Y1161" i="2"/>
  <c r="Y1162" i="2"/>
  <c r="Y1163" i="2"/>
  <c r="Y1164" i="2"/>
  <c r="Y1165" i="2"/>
  <c r="Y1166" i="2"/>
  <c r="Y1167" i="2"/>
  <c r="Y1168" i="2"/>
  <c r="Y1169" i="2"/>
  <c r="Y1170" i="2"/>
  <c r="Y1171" i="2"/>
  <c r="Y1172" i="2"/>
  <c r="Y1173" i="2"/>
  <c r="Y1174" i="2"/>
  <c r="Y1175" i="2"/>
  <c r="Y1176" i="2"/>
  <c r="Y1177" i="2"/>
  <c r="Y1178" i="2"/>
  <c r="Y1179" i="2"/>
  <c r="Y1180" i="2"/>
  <c r="Y1181" i="2"/>
  <c r="Y1182" i="2"/>
  <c r="Y1183" i="2"/>
  <c r="Y1184" i="2"/>
  <c r="Y1185" i="2"/>
  <c r="Y1186" i="2"/>
  <c r="Y1187" i="2"/>
  <c r="Y1188" i="2"/>
  <c r="Y1189" i="2"/>
  <c r="Y1190" i="2"/>
  <c r="Y1191" i="2"/>
  <c r="Y1192" i="2"/>
  <c r="Y1193" i="2"/>
  <c r="Y1194" i="2"/>
  <c r="Y1195" i="2"/>
  <c r="Y1196" i="2"/>
  <c r="Y1197" i="2"/>
  <c r="Y1198" i="2"/>
  <c r="Y1199" i="2"/>
  <c r="Y1200" i="2"/>
  <c r="Y1201" i="2"/>
  <c r="Y1202" i="2"/>
  <c r="Y1203" i="2"/>
  <c r="Y1204" i="2"/>
  <c r="Y1205" i="2"/>
  <c r="Y1206" i="2"/>
  <c r="Y1207" i="2"/>
  <c r="Y1208" i="2"/>
  <c r="Y1209" i="2"/>
  <c r="Y1210" i="2"/>
  <c r="Y1211" i="2"/>
  <c r="Y1212" i="2"/>
  <c r="Y1213" i="2"/>
  <c r="Y1214" i="2"/>
  <c r="Y1215" i="2"/>
  <c r="Y1216" i="2"/>
  <c r="Y1217" i="2"/>
  <c r="Y1218" i="2"/>
  <c r="Y1219" i="2"/>
  <c r="Y1220" i="2"/>
  <c r="Y1221" i="2"/>
  <c r="Y1222" i="2"/>
  <c r="Y1223" i="2"/>
  <c r="Y1224" i="2"/>
  <c r="Y1225" i="2"/>
  <c r="Y1226" i="2"/>
  <c r="Y1227" i="2"/>
  <c r="Y1228" i="2"/>
  <c r="Y1229" i="2"/>
  <c r="Y1230" i="2"/>
  <c r="Y1231" i="2"/>
  <c r="Y1232" i="2"/>
  <c r="Y1233" i="2"/>
  <c r="Y1234" i="2"/>
  <c r="Y1235" i="2"/>
  <c r="Y1236" i="2"/>
  <c r="Y1237" i="2"/>
  <c r="Y1238" i="2"/>
  <c r="Y1239" i="2"/>
  <c r="Y1240" i="2"/>
  <c r="Y1241" i="2"/>
  <c r="Y1242" i="2"/>
  <c r="Y1243" i="2"/>
  <c r="Y1244" i="2"/>
  <c r="Y1245" i="2"/>
  <c r="Y1246" i="2"/>
  <c r="Y1247" i="2"/>
  <c r="Y1248" i="2"/>
  <c r="Y1249" i="2"/>
  <c r="Y1250" i="2"/>
  <c r="Y1251" i="2"/>
  <c r="Y1252" i="2"/>
  <c r="Y1253" i="2"/>
  <c r="Y1254" i="2"/>
  <c r="Y1255" i="2"/>
  <c r="Y1256" i="2"/>
  <c r="Y1257" i="2"/>
  <c r="Y1258" i="2"/>
  <c r="Y1259" i="2"/>
  <c r="Y1260" i="2"/>
  <c r="Y1261" i="2"/>
  <c r="Y1262" i="2"/>
  <c r="Y1263" i="2"/>
  <c r="Y1264" i="2"/>
  <c r="Y1265" i="2"/>
  <c r="Y1266" i="2"/>
  <c r="Y1267" i="2"/>
  <c r="Y1268" i="2"/>
  <c r="Y1269" i="2"/>
  <c r="Y1270" i="2"/>
  <c r="Y1271" i="2"/>
  <c r="Y1272" i="2"/>
  <c r="Y1273" i="2"/>
  <c r="Y1274" i="2"/>
  <c r="Y1275" i="2"/>
  <c r="Y1276" i="2"/>
  <c r="Y1277" i="2"/>
  <c r="Y1278" i="2"/>
  <c r="Y1279" i="2"/>
  <c r="Y1280" i="2"/>
  <c r="Y1281" i="2"/>
  <c r="Y1282" i="2"/>
  <c r="Y1283" i="2"/>
  <c r="Y1284" i="2"/>
  <c r="Y1285" i="2"/>
  <c r="Y1286" i="2"/>
  <c r="Y1287" i="2"/>
  <c r="Y1288" i="2"/>
  <c r="Y1289" i="2"/>
  <c r="Y1290" i="2"/>
  <c r="Y1291" i="2"/>
  <c r="Y1292" i="2"/>
  <c r="Y1293" i="2"/>
  <c r="Y1294" i="2"/>
  <c r="Y1295" i="2"/>
  <c r="Y1296" i="2"/>
  <c r="Y1297" i="2"/>
  <c r="Y1298" i="2"/>
  <c r="Y1299" i="2"/>
  <c r="Y1300" i="2"/>
  <c r="Y1301" i="2"/>
  <c r="Y1302" i="2"/>
  <c r="Y1303" i="2"/>
  <c r="Y1304" i="2"/>
  <c r="Y1305" i="2"/>
  <c r="Y1306" i="2"/>
  <c r="Y1307" i="2"/>
  <c r="Y1308" i="2"/>
  <c r="Y1309" i="2"/>
  <c r="E10" i="6"/>
  <c r="Z13" i="2"/>
  <c r="Z14" i="2"/>
  <c r="Z15" i="2"/>
  <c r="Z16" i="2"/>
  <c r="Z17" i="2"/>
  <c r="Z18" i="2"/>
  <c r="Z19" i="2"/>
  <c r="Z20" i="2"/>
  <c r="Z21" i="2"/>
  <c r="Z22" i="2"/>
  <c r="Z23" i="2"/>
  <c r="Z24" i="2"/>
  <c r="Z25" i="2"/>
  <c r="Z26" i="2"/>
  <c r="Z27" i="2"/>
  <c r="Z28" i="2"/>
  <c r="Z29" i="2"/>
  <c r="Z30" i="2"/>
  <c r="Z31" i="2"/>
  <c r="Z32" i="2"/>
  <c r="Z33" i="2"/>
  <c r="Z34" i="2"/>
  <c r="Z35" i="2"/>
  <c r="Z36" i="2"/>
  <c r="Z37" i="2"/>
  <c r="Z38" i="2"/>
  <c r="Z39" i="2"/>
  <c r="Z40" i="2"/>
  <c r="Z41" i="2"/>
  <c r="Z42" i="2"/>
  <c r="Z43" i="2"/>
  <c r="Z44" i="2"/>
  <c r="Z45" i="2"/>
  <c r="Z46" i="2"/>
  <c r="Z47" i="2"/>
  <c r="Z48" i="2"/>
  <c r="Z49" i="2"/>
  <c r="Z50" i="2"/>
  <c r="Z51" i="2"/>
  <c r="Z52" i="2"/>
  <c r="Z53" i="2"/>
  <c r="Z54" i="2"/>
  <c r="Z55" i="2"/>
  <c r="Z56" i="2"/>
  <c r="Z57" i="2"/>
  <c r="Z58" i="2"/>
  <c r="Z59" i="2"/>
  <c r="Z60" i="2"/>
  <c r="Z61" i="2"/>
  <c r="Z62" i="2"/>
  <c r="Z63" i="2"/>
  <c r="Z64" i="2"/>
  <c r="Z65" i="2"/>
  <c r="Z66" i="2"/>
  <c r="Z67" i="2"/>
  <c r="Z68" i="2"/>
  <c r="Z69" i="2"/>
  <c r="Z70" i="2"/>
  <c r="Z71" i="2"/>
  <c r="Z72" i="2"/>
  <c r="Z73" i="2"/>
  <c r="Z74" i="2"/>
  <c r="Z75" i="2"/>
  <c r="Z76" i="2"/>
  <c r="Z77" i="2"/>
  <c r="Z78" i="2"/>
  <c r="Z79" i="2"/>
  <c r="Z80" i="2"/>
  <c r="Z81" i="2"/>
  <c r="Z82" i="2"/>
  <c r="Z83" i="2"/>
  <c r="Z84" i="2"/>
  <c r="Z85" i="2"/>
  <c r="Z86" i="2"/>
  <c r="Z87" i="2"/>
  <c r="Z88" i="2"/>
  <c r="Z89" i="2"/>
  <c r="Z90" i="2"/>
  <c r="Z91" i="2"/>
  <c r="Z92" i="2"/>
  <c r="Z93" i="2"/>
  <c r="Z94" i="2"/>
  <c r="Z95" i="2"/>
  <c r="Z96" i="2"/>
  <c r="Z97" i="2"/>
  <c r="Z98" i="2"/>
  <c r="Z99" i="2"/>
  <c r="Z100" i="2"/>
  <c r="Z101" i="2"/>
  <c r="Z102" i="2"/>
  <c r="Z103" i="2"/>
  <c r="Z104" i="2"/>
  <c r="Z105" i="2"/>
  <c r="Z106" i="2"/>
  <c r="Z107" i="2"/>
  <c r="Z108" i="2"/>
  <c r="Z109" i="2"/>
  <c r="Z110" i="2"/>
  <c r="Z111" i="2"/>
  <c r="Z112" i="2"/>
  <c r="Z113" i="2"/>
  <c r="Z114" i="2"/>
  <c r="Z115" i="2"/>
  <c r="Z116" i="2"/>
  <c r="Z117" i="2"/>
  <c r="Z118" i="2"/>
  <c r="Z119" i="2"/>
  <c r="Z120" i="2"/>
  <c r="Z121" i="2"/>
  <c r="Z122" i="2"/>
  <c r="Z123" i="2"/>
  <c r="Z124" i="2"/>
  <c r="Z125" i="2"/>
  <c r="Z126" i="2"/>
  <c r="Z127" i="2"/>
  <c r="Z128" i="2"/>
  <c r="Z129" i="2"/>
  <c r="Z130" i="2"/>
  <c r="Z131" i="2"/>
  <c r="Z132" i="2"/>
  <c r="Z133" i="2"/>
  <c r="Z134" i="2"/>
  <c r="Z135" i="2"/>
  <c r="Z136" i="2"/>
  <c r="Z137" i="2"/>
  <c r="Z138" i="2"/>
  <c r="Z139" i="2"/>
  <c r="Z140" i="2"/>
  <c r="Z141" i="2"/>
  <c r="Z142" i="2"/>
  <c r="Z143" i="2"/>
  <c r="Z144" i="2"/>
  <c r="Z145" i="2"/>
  <c r="Z146" i="2"/>
  <c r="Z147" i="2"/>
  <c r="Z148" i="2"/>
  <c r="Z149" i="2"/>
  <c r="Z150" i="2"/>
  <c r="Z151" i="2"/>
  <c r="Z152" i="2"/>
  <c r="Z153" i="2"/>
  <c r="Z154" i="2"/>
  <c r="Z155" i="2"/>
  <c r="Z156" i="2"/>
  <c r="Z157" i="2"/>
  <c r="Z158" i="2"/>
  <c r="Z159" i="2"/>
  <c r="Z160" i="2"/>
  <c r="Z161" i="2"/>
  <c r="Z162" i="2"/>
  <c r="Z163" i="2"/>
  <c r="Z164" i="2"/>
  <c r="Z165" i="2"/>
  <c r="Z166" i="2"/>
  <c r="Z167" i="2"/>
  <c r="Z168" i="2"/>
  <c r="Z169" i="2"/>
  <c r="Z170" i="2"/>
  <c r="Z171" i="2"/>
  <c r="Z172" i="2"/>
  <c r="Z173" i="2"/>
  <c r="Z174" i="2"/>
  <c r="Z175" i="2"/>
  <c r="Z176" i="2"/>
  <c r="Z177" i="2"/>
  <c r="Z178" i="2"/>
  <c r="Z179" i="2"/>
  <c r="Z180" i="2"/>
  <c r="Z181" i="2"/>
  <c r="Z182" i="2"/>
  <c r="Z183" i="2"/>
  <c r="Z184" i="2"/>
  <c r="Z185" i="2"/>
  <c r="Z186" i="2"/>
  <c r="Z187" i="2"/>
  <c r="Z188" i="2"/>
  <c r="Z189" i="2"/>
  <c r="Z190" i="2"/>
  <c r="Z191" i="2"/>
  <c r="Z192" i="2"/>
  <c r="Z193" i="2"/>
  <c r="Z194" i="2"/>
  <c r="Z195" i="2"/>
  <c r="Z196" i="2"/>
  <c r="Z197" i="2"/>
  <c r="Z198" i="2"/>
  <c r="Z199" i="2"/>
  <c r="Z200" i="2"/>
  <c r="Z201" i="2"/>
  <c r="Z202" i="2"/>
  <c r="Z203" i="2"/>
  <c r="Z204" i="2"/>
  <c r="Z205" i="2"/>
  <c r="Z206" i="2"/>
  <c r="Z207" i="2"/>
  <c r="Z208" i="2"/>
  <c r="Z209" i="2"/>
  <c r="Z210" i="2"/>
  <c r="Z211" i="2"/>
  <c r="Z212" i="2"/>
  <c r="Z213" i="2"/>
  <c r="Z214" i="2"/>
  <c r="Z215" i="2"/>
  <c r="Z216" i="2"/>
  <c r="Z217" i="2"/>
  <c r="Z218" i="2"/>
  <c r="Z219" i="2"/>
  <c r="Z220" i="2"/>
  <c r="Z221" i="2"/>
  <c r="Z222" i="2"/>
  <c r="Z223" i="2"/>
  <c r="Z224" i="2"/>
  <c r="Z225" i="2"/>
  <c r="Z226" i="2"/>
  <c r="Z227" i="2"/>
  <c r="Z228" i="2"/>
  <c r="Z229" i="2"/>
  <c r="Z230" i="2"/>
  <c r="Z231" i="2"/>
  <c r="Z232" i="2"/>
  <c r="Z233" i="2"/>
  <c r="Z234" i="2"/>
  <c r="Z235" i="2"/>
  <c r="Z236" i="2"/>
  <c r="Z237" i="2"/>
  <c r="Z238" i="2"/>
  <c r="Z239" i="2"/>
  <c r="Z240" i="2"/>
  <c r="Z241" i="2"/>
  <c r="Z242" i="2"/>
  <c r="Z243" i="2"/>
  <c r="Z244" i="2"/>
  <c r="Z245" i="2"/>
  <c r="Z246" i="2"/>
  <c r="Z247" i="2"/>
  <c r="Z248" i="2"/>
  <c r="Z249" i="2"/>
  <c r="Z250" i="2"/>
  <c r="Z251" i="2"/>
  <c r="Z252" i="2"/>
  <c r="Z253" i="2"/>
  <c r="Z254" i="2"/>
  <c r="Z255" i="2"/>
  <c r="Z256" i="2"/>
  <c r="Z257" i="2"/>
  <c r="Z258" i="2"/>
  <c r="Z259" i="2"/>
  <c r="Z260" i="2"/>
  <c r="Z261" i="2"/>
  <c r="Z262" i="2"/>
  <c r="Z263" i="2"/>
  <c r="Z264" i="2"/>
  <c r="Z265" i="2"/>
  <c r="Z266" i="2"/>
  <c r="Z267" i="2"/>
  <c r="Z268" i="2"/>
  <c r="Z269" i="2"/>
  <c r="Z270" i="2"/>
  <c r="Z271" i="2"/>
  <c r="Z272" i="2"/>
  <c r="Z273" i="2"/>
  <c r="Z274" i="2"/>
  <c r="Z275" i="2"/>
  <c r="Z276" i="2"/>
  <c r="Z277" i="2"/>
  <c r="Z278" i="2"/>
  <c r="Z279" i="2"/>
  <c r="Z280" i="2"/>
  <c r="Z281" i="2"/>
  <c r="Z282" i="2"/>
  <c r="Z283" i="2"/>
  <c r="Z284" i="2"/>
  <c r="Z285" i="2"/>
  <c r="Z286" i="2"/>
  <c r="Z287" i="2"/>
  <c r="Z288" i="2"/>
  <c r="Z289" i="2"/>
  <c r="Z290" i="2"/>
  <c r="Z291" i="2"/>
  <c r="Z292" i="2"/>
  <c r="Z293" i="2"/>
  <c r="Z294" i="2"/>
  <c r="Z295" i="2"/>
  <c r="Z296" i="2"/>
  <c r="Z297" i="2"/>
  <c r="Z298" i="2"/>
  <c r="Z299" i="2"/>
  <c r="Z300" i="2"/>
  <c r="Z301" i="2"/>
  <c r="Z302" i="2"/>
  <c r="Z303" i="2"/>
  <c r="Z304" i="2"/>
  <c r="Z305" i="2"/>
  <c r="Z306" i="2"/>
  <c r="Z307" i="2"/>
  <c r="Z308" i="2"/>
  <c r="Z309" i="2"/>
  <c r="Z310" i="2"/>
  <c r="Z311" i="2"/>
  <c r="Z312" i="2"/>
  <c r="Z313" i="2"/>
  <c r="Z314" i="2"/>
  <c r="Z315" i="2"/>
  <c r="Z316" i="2"/>
  <c r="Z317" i="2"/>
  <c r="Z318" i="2"/>
  <c r="Z319" i="2"/>
  <c r="Z320" i="2"/>
  <c r="Z321" i="2"/>
  <c r="Z322" i="2"/>
  <c r="Z323" i="2"/>
  <c r="Z324" i="2"/>
  <c r="Z325" i="2"/>
  <c r="Z326" i="2"/>
  <c r="Z327" i="2"/>
  <c r="Z328" i="2"/>
  <c r="Z329" i="2"/>
  <c r="Z330" i="2"/>
  <c r="Z331" i="2"/>
  <c r="Z332" i="2"/>
  <c r="Z333" i="2"/>
  <c r="Z334" i="2"/>
  <c r="Z335" i="2"/>
  <c r="Z336" i="2"/>
  <c r="Z337" i="2"/>
  <c r="Z338" i="2"/>
  <c r="Z339" i="2"/>
  <c r="Z340" i="2"/>
  <c r="Z341" i="2"/>
  <c r="Z342" i="2"/>
  <c r="Z343" i="2"/>
  <c r="Z344" i="2"/>
  <c r="Z345" i="2"/>
  <c r="Z346" i="2"/>
  <c r="Z347" i="2"/>
  <c r="Z348" i="2"/>
  <c r="Z349" i="2"/>
  <c r="Z350" i="2"/>
  <c r="Z351" i="2"/>
  <c r="Z352" i="2"/>
  <c r="Z353" i="2"/>
  <c r="Z354" i="2"/>
  <c r="Z355" i="2"/>
  <c r="Z356" i="2"/>
  <c r="Z357" i="2"/>
  <c r="Z358" i="2"/>
  <c r="Z359" i="2"/>
  <c r="Z360" i="2"/>
  <c r="Z361" i="2"/>
  <c r="Z362" i="2"/>
  <c r="Z363" i="2"/>
  <c r="Z364" i="2"/>
  <c r="Z365" i="2"/>
  <c r="Z366" i="2"/>
  <c r="Z367" i="2"/>
  <c r="Z368" i="2"/>
  <c r="Z369" i="2"/>
  <c r="Z370" i="2"/>
  <c r="Z371" i="2"/>
  <c r="Z372" i="2"/>
  <c r="Z373" i="2"/>
  <c r="Z374" i="2"/>
  <c r="Z375" i="2"/>
  <c r="Z376" i="2"/>
  <c r="Z377" i="2"/>
  <c r="Z378" i="2"/>
  <c r="Z379" i="2"/>
  <c r="Z380" i="2"/>
  <c r="Z381" i="2"/>
  <c r="Z382" i="2"/>
  <c r="Z383" i="2"/>
  <c r="Z384" i="2"/>
  <c r="Z385" i="2"/>
  <c r="Z386" i="2"/>
  <c r="Z387" i="2"/>
  <c r="Z388" i="2"/>
  <c r="Z389" i="2"/>
  <c r="Z390" i="2"/>
  <c r="Z391" i="2"/>
  <c r="Z392" i="2"/>
  <c r="Z393" i="2"/>
  <c r="Z394" i="2"/>
  <c r="Z395" i="2"/>
  <c r="Z396" i="2"/>
  <c r="Z397" i="2"/>
  <c r="Z398" i="2"/>
  <c r="Z399" i="2"/>
  <c r="Z400" i="2"/>
  <c r="Z401" i="2"/>
  <c r="Z402" i="2"/>
  <c r="Z403" i="2"/>
  <c r="Z404" i="2"/>
  <c r="Z405" i="2"/>
  <c r="Z406" i="2"/>
  <c r="Z407" i="2"/>
  <c r="Z408" i="2"/>
  <c r="Z409" i="2"/>
  <c r="Z410" i="2"/>
  <c r="Z411" i="2"/>
  <c r="Z412" i="2"/>
  <c r="Z413" i="2"/>
  <c r="Z414" i="2"/>
  <c r="Z415" i="2"/>
  <c r="Z416" i="2"/>
  <c r="Z417" i="2"/>
  <c r="Z418" i="2"/>
  <c r="Z419" i="2"/>
  <c r="Z420" i="2"/>
  <c r="Z421" i="2"/>
  <c r="Z422" i="2"/>
  <c r="Z423" i="2"/>
  <c r="Z424" i="2"/>
  <c r="Z425" i="2"/>
  <c r="Z426" i="2"/>
  <c r="Z427" i="2"/>
  <c r="Z428" i="2"/>
  <c r="Z429" i="2"/>
  <c r="Z430" i="2"/>
  <c r="Z431" i="2"/>
  <c r="Z432" i="2"/>
  <c r="Z433" i="2"/>
  <c r="Z434" i="2"/>
  <c r="Z435" i="2"/>
  <c r="Z436" i="2"/>
  <c r="Z437" i="2"/>
  <c r="Z438" i="2"/>
  <c r="Z439" i="2"/>
  <c r="Z440" i="2"/>
  <c r="Z441" i="2"/>
  <c r="Z442" i="2"/>
  <c r="Z443" i="2"/>
  <c r="Z444" i="2"/>
  <c r="Z445" i="2"/>
  <c r="Z446" i="2"/>
  <c r="Z447" i="2"/>
  <c r="Z448" i="2"/>
  <c r="Z449" i="2"/>
  <c r="Z450" i="2"/>
  <c r="Z451" i="2"/>
  <c r="Z452" i="2"/>
  <c r="Z453" i="2"/>
  <c r="Z454" i="2"/>
  <c r="Z455" i="2"/>
  <c r="Z456" i="2"/>
  <c r="Z457" i="2"/>
  <c r="Z458" i="2"/>
  <c r="Z459" i="2"/>
  <c r="Z460" i="2"/>
  <c r="Z461" i="2"/>
  <c r="Z462" i="2"/>
  <c r="Z463" i="2"/>
  <c r="Z464" i="2"/>
  <c r="Z465" i="2"/>
  <c r="Z466" i="2"/>
  <c r="Z467" i="2"/>
  <c r="Z468" i="2"/>
  <c r="Z469" i="2"/>
  <c r="Z470" i="2"/>
  <c r="Z471" i="2"/>
  <c r="Z472" i="2"/>
  <c r="Z473" i="2"/>
  <c r="Z474" i="2"/>
  <c r="Z475" i="2"/>
  <c r="Z476" i="2"/>
  <c r="Z477" i="2"/>
  <c r="Z478" i="2"/>
  <c r="Z479" i="2"/>
  <c r="Z480" i="2"/>
  <c r="Z481" i="2"/>
  <c r="Z482" i="2"/>
  <c r="Z483" i="2"/>
  <c r="Z484" i="2"/>
  <c r="Z485" i="2"/>
  <c r="Z486" i="2"/>
  <c r="Z487" i="2"/>
  <c r="Z488" i="2"/>
  <c r="Z489" i="2"/>
  <c r="Z490" i="2"/>
  <c r="Z491" i="2"/>
  <c r="Z492" i="2"/>
  <c r="Z493" i="2"/>
  <c r="Z494" i="2"/>
  <c r="Z495" i="2"/>
  <c r="Z496" i="2"/>
  <c r="Z497" i="2"/>
  <c r="Z498" i="2"/>
  <c r="Z499" i="2"/>
  <c r="Z500" i="2"/>
  <c r="Z501" i="2"/>
  <c r="Z502" i="2"/>
  <c r="Z503" i="2"/>
  <c r="Z504" i="2"/>
  <c r="Z505" i="2"/>
  <c r="Z506" i="2"/>
  <c r="Z507" i="2"/>
  <c r="Z508" i="2"/>
  <c r="Z509" i="2"/>
  <c r="Z510" i="2"/>
  <c r="Z511" i="2"/>
  <c r="Z512" i="2"/>
  <c r="Z513" i="2"/>
  <c r="Z514" i="2"/>
  <c r="Z515" i="2"/>
  <c r="Z516" i="2"/>
  <c r="Z517" i="2"/>
  <c r="Z518" i="2"/>
  <c r="Z519" i="2"/>
  <c r="Z520" i="2"/>
  <c r="Z521" i="2"/>
  <c r="Z522" i="2"/>
  <c r="Z523" i="2"/>
  <c r="Z524" i="2"/>
  <c r="Z525" i="2"/>
  <c r="Z526" i="2"/>
  <c r="Z527" i="2"/>
  <c r="Z528" i="2"/>
  <c r="Z529" i="2"/>
  <c r="Z530" i="2"/>
  <c r="Z531" i="2"/>
  <c r="Z532" i="2"/>
  <c r="Z533" i="2"/>
  <c r="Z534" i="2"/>
  <c r="Z535" i="2"/>
  <c r="Z536" i="2"/>
  <c r="Z537" i="2"/>
  <c r="Z538" i="2"/>
  <c r="Z539" i="2"/>
  <c r="Z540" i="2"/>
  <c r="Z541" i="2"/>
  <c r="Z542" i="2"/>
  <c r="Z543" i="2"/>
  <c r="Z544" i="2"/>
  <c r="Z545" i="2"/>
  <c r="Z546" i="2"/>
  <c r="Z547" i="2"/>
  <c r="Z548" i="2"/>
  <c r="Z549" i="2"/>
  <c r="Z550" i="2"/>
  <c r="Z551" i="2"/>
  <c r="Z552" i="2"/>
  <c r="Z553" i="2"/>
  <c r="Z554" i="2"/>
  <c r="Z555" i="2"/>
  <c r="Z556" i="2"/>
  <c r="Z557" i="2"/>
  <c r="Z558" i="2"/>
  <c r="Z559" i="2"/>
  <c r="Z560" i="2"/>
  <c r="Z561" i="2"/>
  <c r="Z562" i="2"/>
  <c r="Z563" i="2"/>
  <c r="Z564" i="2"/>
  <c r="Z565" i="2"/>
  <c r="Z566" i="2"/>
  <c r="Z567" i="2"/>
  <c r="Z568" i="2"/>
  <c r="Z569" i="2"/>
  <c r="Z570" i="2"/>
  <c r="Z571" i="2"/>
  <c r="Z572" i="2"/>
  <c r="Z573" i="2"/>
  <c r="Z574" i="2"/>
  <c r="Z575" i="2"/>
  <c r="Z576" i="2"/>
  <c r="Z577" i="2"/>
  <c r="Z578" i="2"/>
  <c r="Z579" i="2"/>
  <c r="Z580" i="2"/>
  <c r="Z581" i="2"/>
  <c r="Z582" i="2"/>
  <c r="Z583" i="2"/>
  <c r="Z584" i="2"/>
  <c r="Z585" i="2"/>
  <c r="Z586" i="2"/>
  <c r="Z587" i="2"/>
  <c r="Z588" i="2"/>
  <c r="Z589" i="2"/>
  <c r="Z590" i="2"/>
  <c r="Z591" i="2"/>
  <c r="Z592" i="2"/>
  <c r="Z593" i="2"/>
  <c r="Z594" i="2"/>
  <c r="Z595" i="2"/>
  <c r="Z596" i="2"/>
  <c r="Z597" i="2"/>
  <c r="Z598" i="2"/>
  <c r="Z599" i="2"/>
  <c r="Z600" i="2"/>
  <c r="Z601" i="2"/>
  <c r="Z602" i="2"/>
  <c r="Z603" i="2"/>
  <c r="Z604" i="2"/>
  <c r="Z605" i="2"/>
  <c r="Z606" i="2"/>
  <c r="Z607" i="2"/>
  <c r="Z608" i="2"/>
  <c r="Z609" i="2"/>
  <c r="Z610" i="2"/>
  <c r="Z611" i="2"/>
  <c r="Z612" i="2"/>
  <c r="Z613" i="2"/>
  <c r="Z614" i="2"/>
  <c r="Z615" i="2"/>
  <c r="Z616" i="2"/>
  <c r="Z617" i="2"/>
  <c r="Z618" i="2"/>
  <c r="Z619" i="2"/>
  <c r="Z620" i="2"/>
  <c r="Z621" i="2"/>
  <c r="Z622" i="2"/>
  <c r="Z623" i="2"/>
  <c r="Z624" i="2"/>
  <c r="Z625" i="2"/>
  <c r="Z626" i="2"/>
  <c r="Z627" i="2"/>
  <c r="Z628" i="2"/>
  <c r="Z629" i="2"/>
  <c r="Z630" i="2"/>
  <c r="Z631" i="2"/>
  <c r="Z632" i="2"/>
  <c r="Z633" i="2"/>
  <c r="Z634" i="2"/>
  <c r="Z635" i="2"/>
  <c r="Z636" i="2"/>
  <c r="Z637" i="2"/>
  <c r="Z638" i="2"/>
  <c r="Z639" i="2"/>
  <c r="Z640" i="2"/>
  <c r="Z641" i="2"/>
  <c r="Z642" i="2"/>
  <c r="Z643" i="2"/>
  <c r="Z644" i="2"/>
  <c r="Z645" i="2"/>
  <c r="Z646" i="2"/>
  <c r="Z647" i="2"/>
  <c r="Z648" i="2"/>
  <c r="Z649" i="2"/>
  <c r="Z650" i="2"/>
  <c r="Z651" i="2"/>
  <c r="Z652" i="2"/>
  <c r="Z653" i="2"/>
  <c r="Z654" i="2"/>
  <c r="Z655" i="2"/>
  <c r="Z656" i="2"/>
  <c r="Z657" i="2"/>
  <c r="Z658" i="2"/>
  <c r="Z659" i="2"/>
  <c r="Z660" i="2"/>
  <c r="Z661" i="2"/>
  <c r="Z662" i="2"/>
  <c r="Z663" i="2"/>
  <c r="Z664" i="2"/>
  <c r="Z665" i="2"/>
  <c r="Z666" i="2"/>
  <c r="Z667" i="2"/>
  <c r="Z668" i="2"/>
  <c r="Z669" i="2"/>
  <c r="Z670" i="2"/>
  <c r="Z671" i="2"/>
  <c r="Z672" i="2"/>
  <c r="Z673" i="2"/>
  <c r="Z674" i="2"/>
  <c r="Z675" i="2"/>
  <c r="Z676" i="2"/>
  <c r="Z677" i="2"/>
  <c r="Z678" i="2"/>
  <c r="Z679" i="2"/>
  <c r="Z680" i="2"/>
  <c r="Z681" i="2"/>
  <c r="Z682" i="2"/>
  <c r="Z683" i="2"/>
  <c r="Z684" i="2"/>
  <c r="Z685" i="2"/>
  <c r="Z686" i="2"/>
  <c r="Z687" i="2"/>
  <c r="Z688" i="2"/>
  <c r="Z689" i="2"/>
  <c r="Z690" i="2"/>
  <c r="Z691" i="2"/>
  <c r="Z692" i="2"/>
  <c r="Z693" i="2"/>
  <c r="Z694" i="2"/>
  <c r="Z695" i="2"/>
  <c r="Z696" i="2"/>
  <c r="Z697" i="2"/>
  <c r="Z698" i="2"/>
  <c r="Z699" i="2"/>
  <c r="Z700" i="2"/>
  <c r="Z701" i="2"/>
  <c r="Z702" i="2"/>
  <c r="Z703" i="2"/>
  <c r="Z704" i="2"/>
  <c r="Z705" i="2"/>
  <c r="Z706" i="2"/>
  <c r="Z707" i="2"/>
  <c r="Z708" i="2"/>
  <c r="Z709" i="2"/>
  <c r="Z710" i="2"/>
  <c r="Z711" i="2"/>
  <c r="Z712" i="2"/>
  <c r="Z713" i="2"/>
  <c r="Z714" i="2"/>
  <c r="Z715" i="2"/>
  <c r="Z716" i="2"/>
  <c r="Z717" i="2"/>
  <c r="Z718" i="2"/>
  <c r="Z719" i="2"/>
  <c r="Z720" i="2"/>
  <c r="Z721" i="2"/>
  <c r="Z722" i="2"/>
  <c r="Z723" i="2"/>
  <c r="Z724" i="2"/>
  <c r="Z725" i="2"/>
  <c r="Z726" i="2"/>
  <c r="Z727" i="2"/>
  <c r="Z728" i="2"/>
  <c r="Z729" i="2"/>
  <c r="Z730" i="2"/>
  <c r="Z731" i="2"/>
  <c r="Z732" i="2"/>
  <c r="Z733" i="2"/>
  <c r="Z734" i="2"/>
  <c r="Z735" i="2"/>
  <c r="Z736" i="2"/>
  <c r="Z737" i="2"/>
  <c r="Z738" i="2"/>
  <c r="Z739" i="2"/>
  <c r="Z740" i="2"/>
  <c r="Z741" i="2"/>
  <c r="Z742" i="2"/>
  <c r="Z743" i="2"/>
  <c r="Z744" i="2"/>
  <c r="Z745" i="2"/>
  <c r="Z746" i="2"/>
  <c r="Z747" i="2"/>
  <c r="Z748" i="2"/>
  <c r="Z749" i="2"/>
  <c r="Z750" i="2"/>
  <c r="Z751" i="2"/>
  <c r="Z752" i="2"/>
  <c r="Z753" i="2"/>
  <c r="Z754" i="2"/>
  <c r="Z755" i="2"/>
  <c r="Z756" i="2"/>
  <c r="Z757" i="2"/>
  <c r="Z758" i="2"/>
  <c r="Z759" i="2"/>
  <c r="Z760" i="2"/>
  <c r="Z761" i="2"/>
  <c r="Z762" i="2"/>
  <c r="Z763" i="2"/>
  <c r="Z764" i="2"/>
  <c r="Z765" i="2"/>
  <c r="Z766" i="2"/>
  <c r="Z767" i="2"/>
  <c r="Z768" i="2"/>
  <c r="Z769" i="2"/>
  <c r="Z770" i="2"/>
  <c r="Z771" i="2"/>
  <c r="Z772" i="2"/>
  <c r="Z773" i="2"/>
  <c r="Z774" i="2"/>
  <c r="Z775" i="2"/>
  <c r="Z776" i="2"/>
  <c r="Z777" i="2"/>
  <c r="Z778" i="2"/>
  <c r="Z779" i="2"/>
  <c r="Z780" i="2"/>
  <c r="Z781" i="2"/>
  <c r="Z782" i="2"/>
  <c r="Z783" i="2"/>
  <c r="Z784" i="2"/>
  <c r="Z785" i="2"/>
  <c r="Z786" i="2"/>
  <c r="Z787" i="2"/>
  <c r="Z788" i="2"/>
  <c r="Z789" i="2"/>
  <c r="Z790" i="2"/>
  <c r="Z791" i="2"/>
  <c r="Z792" i="2"/>
  <c r="Z793" i="2"/>
  <c r="Z794" i="2"/>
  <c r="Z795" i="2"/>
  <c r="Z796" i="2"/>
  <c r="Z797" i="2"/>
  <c r="Z798" i="2"/>
  <c r="Z799" i="2"/>
  <c r="Z800" i="2"/>
  <c r="Z801" i="2"/>
  <c r="Z802" i="2"/>
  <c r="Z803" i="2"/>
  <c r="Z804" i="2"/>
  <c r="Z805" i="2"/>
  <c r="Z806" i="2"/>
  <c r="Z807" i="2"/>
  <c r="Z808" i="2"/>
  <c r="Z809" i="2"/>
  <c r="Z810" i="2"/>
  <c r="Z811" i="2"/>
  <c r="Z812" i="2"/>
  <c r="Z813" i="2"/>
  <c r="Z814" i="2"/>
  <c r="Z815" i="2"/>
  <c r="Z816" i="2"/>
  <c r="Z817" i="2"/>
  <c r="Z818" i="2"/>
  <c r="Z819" i="2"/>
  <c r="Z820" i="2"/>
  <c r="Z821" i="2"/>
  <c r="Z822" i="2"/>
  <c r="Z823" i="2"/>
  <c r="Z824" i="2"/>
  <c r="Z825" i="2"/>
  <c r="Z826" i="2"/>
  <c r="Z827" i="2"/>
  <c r="Z828" i="2"/>
  <c r="Z829" i="2"/>
  <c r="Z830" i="2"/>
  <c r="Z831" i="2"/>
  <c r="Z832" i="2"/>
  <c r="Z833" i="2"/>
  <c r="Z834" i="2"/>
  <c r="Z835" i="2"/>
  <c r="Z836" i="2"/>
  <c r="Z837" i="2"/>
  <c r="Z838" i="2"/>
  <c r="Z839" i="2"/>
  <c r="Z840" i="2"/>
  <c r="Z841" i="2"/>
  <c r="Z842" i="2"/>
  <c r="Z843" i="2"/>
  <c r="Z844" i="2"/>
  <c r="Z845" i="2"/>
  <c r="Z846" i="2"/>
  <c r="Z847" i="2"/>
  <c r="Z848" i="2"/>
  <c r="Z849" i="2"/>
  <c r="Z850" i="2"/>
  <c r="Z851" i="2"/>
  <c r="Z852" i="2"/>
  <c r="Z853" i="2"/>
  <c r="Z854" i="2"/>
  <c r="Z855" i="2"/>
  <c r="Z856" i="2"/>
  <c r="Z857" i="2"/>
  <c r="Z858" i="2"/>
  <c r="Z859" i="2"/>
  <c r="Z860" i="2"/>
  <c r="Z861" i="2"/>
  <c r="Z862" i="2"/>
  <c r="Z863" i="2"/>
  <c r="Z864" i="2"/>
  <c r="Z865" i="2"/>
  <c r="Z866" i="2"/>
  <c r="Z867" i="2"/>
  <c r="Z868" i="2"/>
  <c r="Z869" i="2"/>
  <c r="Z870" i="2"/>
  <c r="Z871" i="2"/>
  <c r="Z872" i="2"/>
  <c r="Z873" i="2"/>
  <c r="Z874" i="2"/>
  <c r="Z875" i="2"/>
  <c r="Z876" i="2"/>
  <c r="Z877" i="2"/>
  <c r="Z878" i="2"/>
  <c r="Z879" i="2"/>
  <c r="Z880" i="2"/>
  <c r="Z881" i="2"/>
  <c r="Z882" i="2"/>
  <c r="Z883" i="2"/>
  <c r="Z884" i="2"/>
  <c r="Z885" i="2"/>
  <c r="Z886" i="2"/>
  <c r="Z887" i="2"/>
  <c r="Z888" i="2"/>
  <c r="Z889" i="2"/>
  <c r="Z890" i="2"/>
  <c r="Z891" i="2"/>
  <c r="Z892" i="2"/>
  <c r="Z893" i="2"/>
  <c r="Z894" i="2"/>
  <c r="Z895" i="2"/>
  <c r="Z896" i="2"/>
  <c r="Z897" i="2"/>
  <c r="Z898" i="2"/>
  <c r="Z899" i="2"/>
  <c r="Z900" i="2"/>
  <c r="Z901" i="2"/>
  <c r="Z902" i="2"/>
  <c r="Z903" i="2"/>
  <c r="Z904" i="2"/>
  <c r="Z905" i="2"/>
  <c r="Z906" i="2"/>
  <c r="Z907" i="2"/>
  <c r="Z908" i="2"/>
  <c r="Z909" i="2"/>
  <c r="Z910" i="2"/>
  <c r="Z911" i="2"/>
  <c r="Z912" i="2"/>
  <c r="Z913" i="2"/>
  <c r="Z914" i="2"/>
  <c r="Z915" i="2"/>
  <c r="Z916" i="2"/>
  <c r="Z917" i="2"/>
  <c r="Z918" i="2"/>
  <c r="Z919" i="2"/>
  <c r="Z920" i="2"/>
  <c r="Z921" i="2"/>
  <c r="Z922" i="2"/>
  <c r="Z923" i="2"/>
  <c r="Z924" i="2"/>
  <c r="Z925" i="2"/>
  <c r="Z926" i="2"/>
  <c r="Z927" i="2"/>
  <c r="Z928" i="2"/>
  <c r="Z929" i="2"/>
  <c r="Z930" i="2"/>
  <c r="Z931" i="2"/>
  <c r="Z932" i="2"/>
  <c r="Z933" i="2"/>
  <c r="Z934" i="2"/>
  <c r="Z935" i="2"/>
  <c r="Z936" i="2"/>
  <c r="Z937" i="2"/>
  <c r="Z938" i="2"/>
  <c r="Z939" i="2"/>
  <c r="Z940" i="2"/>
  <c r="Z941" i="2"/>
  <c r="Z942" i="2"/>
  <c r="Z943" i="2"/>
  <c r="Z944" i="2"/>
  <c r="Z945" i="2"/>
  <c r="Z946" i="2"/>
  <c r="Z947" i="2"/>
  <c r="Z948" i="2"/>
  <c r="Z949" i="2"/>
  <c r="Z950" i="2"/>
  <c r="Z951" i="2"/>
  <c r="Z952" i="2"/>
  <c r="Z953" i="2"/>
  <c r="Z954" i="2"/>
  <c r="Z955" i="2"/>
  <c r="Z956" i="2"/>
  <c r="Z957" i="2"/>
  <c r="Z958" i="2"/>
  <c r="Z959" i="2"/>
  <c r="Z960" i="2"/>
  <c r="Z961" i="2"/>
  <c r="Z962" i="2"/>
  <c r="Z963" i="2"/>
  <c r="Z964" i="2"/>
  <c r="Z965" i="2"/>
  <c r="Z966" i="2"/>
  <c r="Z967" i="2"/>
  <c r="Z968" i="2"/>
  <c r="Z969" i="2"/>
  <c r="Z970" i="2"/>
  <c r="Z971" i="2"/>
  <c r="Z972" i="2"/>
  <c r="Z973" i="2"/>
  <c r="Z974" i="2"/>
  <c r="Z975" i="2"/>
  <c r="Z976" i="2"/>
  <c r="Z977" i="2"/>
  <c r="Z978" i="2"/>
  <c r="Z979" i="2"/>
  <c r="Z980" i="2"/>
  <c r="Z981" i="2"/>
  <c r="Z982" i="2"/>
  <c r="Z983" i="2"/>
  <c r="Z984" i="2"/>
  <c r="Z985" i="2"/>
  <c r="Z986" i="2"/>
  <c r="Z987" i="2"/>
  <c r="Z988" i="2"/>
  <c r="Z989" i="2"/>
  <c r="Z990" i="2"/>
  <c r="Z991" i="2"/>
  <c r="Z992" i="2"/>
  <c r="Z993" i="2"/>
  <c r="Z994" i="2"/>
  <c r="Z995" i="2"/>
  <c r="Z996" i="2"/>
  <c r="Z997" i="2"/>
  <c r="Z998" i="2"/>
  <c r="Z999" i="2"/>
  <c r="Z1000" i="2"/>
  <c r="Z1001" i="2"/>
  <c r="Z1002" i="2"/>
  <c r="Z1003" i="2"/>
  <c r="Z1004" i="2"/>
  <c r="Z1005" i="2"/>
  <c r="Z1006" i="2"/>
  <c r="Z1007" i="2"/>
  <c r="Z1008" i="2"/>
  <c r="Z1009" i="2"/>
  <c r="Z1010" i="2"/>
  <c r="Z1011" i="2"/>
  <c r="Z1012" i="2"/>
  <c r="Z1013" i="2"/>
  <c r="Z1014" i="2"/>
  <c r="Z1015" i="2"/>
  <c r="Z1016" i="2"/>
  <c r="Z1017" i="2"/>
  <c r="Z1018" i="2"/>
  <c r="Z1019" i="2"/>
  <c r="Z1020" i="2"/>
  <c r="Z1021" i="2"/>
  <c r="Z1022" i="2"/>
  <c r="Z1023" i="2"/>
  <c r="Z1024" i="2"/>
  <c r="Z1025" i="2"/>
  <c r="Z1026" i="2"/>
  <c r="Z1027" i="2"/>
  <c r="Z1028" i="2"/>
  <c r="Z1029" i="2"/>
  <c r="Z1030" i="2"/>
  <c r="Z1031" i="2"/>
  <c r="Z1032" i="2"/>
  <c r="Z1033" i="2"/>
  <c r="Z1034" i="2"/>
  <c r="Z1035" i="2"/>
  <c r="Z1036" i="2"/>
  <c r="Z1037" i="2"/>
  <c r="Z1038" i="2"/>
  <c r="Z1039" i="2"/>
  <c r="Z1040" i="2"/>
  <c r="Z1041" i="2"/>
  <c r="Z1042" i="2"/>
  <c r="Z1043" i="2"/>
  <c r="Z1044" i="2"/>
  <c r="Z1045" i="2"/>
  <c r="Z1046" i="2"/>
  <c r="Z1047" i="2"/>
  <c r="Z1048" i="2"/>
  <c r="Z1049" i="2"/>
  <c r="Z1050" i="2"/>
  <c r="Z1051" i="2"/>
  <c r="Z1052" i="2"/>
  <c r="Z1053" i="2"/>
  <c r="Z1054" i="2"/>
  <c r="Z1055" i="2"/>
  <c r="Z1056" i="2"/>
  <c r="Z1057" i="2"/>
  <c r="Z1058" i="2"/>
  <c r="Z1059" i="2"/>
  <c r="Z1060" i="2"/>
  <c r="Z1061" i="2"/>
  <c r="Z1062" i="2"/>
  <c r="Z1063" i="2"/>
  <c r="Z1064" i="2"/>
  <c r="Z1065" i="2"/>
  <c r="Z1066" i="2"/>
  <c r="Z1067" i="2"/>
  <c r="Z1068" i="2"/>
  <c r="Z1069" i="2"/>
  <c r="Z1070" i="2"/>
  <c r="Z1071" i="2"/>
  <c r="Z1072" i="2"/>
  <c r="Z1073" i="2"/>
  <c r="Z1074" i="2"/>
  <c r="Z1075" i="2"/>
  <c r="Z1076" i="2"/>
  <c r="Z1077" i="2"/>
  <c r="Z1078" i="2"/>
  <c r="Z1079" i="2"/>
  <c r="Z1080" i="2"/>
  <c r="Z1081" i="2"/>
  <c r="Z1082" i="2"/>
  <c r="Z1083" i="2"/>
  <c r="Z1084" i="2"/>
  <c r="Z1085" i="2"/>
  <c r="Z1086" i="2"/>
  <c r="Z1087" i="2"/>
  <c r="Z1088" i="2"/>
  <c r="Z1089" i="2"/>
  <c r="Z1090" i="2"/>
  <c r="Z1091" i="2"/>
  <c r="Z1092" i="2"/>
  <c r="Z1093" i="2"/>
  <c r="Z1094" i="2"/>
  <c r="Z1095" i="2"/>
  <c r="Z1096" i="2"/>
  <c r="Z1097" i="2"/>
  <c r="Z1098" i="2"/>
  <c r="Z1099" i="2"/>
  <c r="Z1100" i="2"/>
  <c r="Z1101" i="2"/>
  <c r="Z1102" i="2"/>
  <c r="Z1103" i="2"/>
  <c r="Z1104" i="2"/>
  <c r="Z1105" i="2"/>
  <c r="Z1106" i="2"/>
  <c r="Z1107" i="2"/>
  <c r="Z1108" i="2"/>
  <c r="Z1109" i="2"/>
  <c r="Z1110" i="2"/>
  <c r="Z1111" i="2"/>
  <c r="Z1112" i="2"/>
  <c r="Z1113" i="2"/>
  <c r="Z1114" i="2"/>
  <c r="Z1115" i="2"/>
  <c r="Z1116" i="2"/>
  <c r="Z1117" i="2"/>
  <c r="Z1118" i="2"/>
  <c r="Z1119" i="2"/>
  <c r="Z1120" i="2"/>
  <c r="Z1121" i="2"/>
  <c r="Z1122" i="2"/>
  <c r="Z1123" i="2"/>
  <c r="Z1124" i="2"/>
  <c r="Z1125" i="2"/>
  <c r="Z1126" i="2"/>
  <c r="Z1127" i="2"/>
  <c r="Z1128" i="2"/>
  <c r="Z1129" i="2"/>
  <c r="Z1130" i="2"/>
  <c r="Z1131" i="2"/>
  <c r="Z1132" i="2"/>
  <c r="Z1133" i="2"/>
  <c r="Z1134" i="2"/>
  <c r="Z1135" i="2"/>
  <c r="Z1136" i="2"/>
  <c r="Z1137" i="2"/>
  <c r="Z1138" i="2"/>
  <c r="Z1139" i="2"/>
  <c r="Z1140" i="2"/>
  <c r="Z1141" i="2"/>
  <c r="Z1142" i="2"/>
  <c r="Z1143" i="2"/>
  <c r="Z1144" i="2"/>
  <c r="Z1145" i="2"/>
  <c r="Z1146" i="2"/>
  <c r="Z1147" i="2"/>
  <c r="Z1148" i="2"/>
  <c r="Z1149" i="2"/>
  <c r="Z1150" i="2"/>
  <c r="Z1151" i="2"/>
  <c r="Z1152" i="2"/>
  <c r="Z1153" i="2"/>
  <c r="Z1154" i="2"/>
  <c r="Z1155" i="2"/>
  <c r="Z1156" i="2"/>
  <c r="Z1157" i="2"/>
  <c r="Z1158" i="2"/>
  <c r="Z1159" i="2"/>
  <c r="Z1160" i="2"/>
  <c r="Z1161" i="2"/>
  <c r="Z1162" i="2"/>
  <c r="Z1163" i="2"/>
  <c r="Z1164" i="2"/>
  <c r="Z1165" i="2"/>
  <c r="Z1166" i="2"/>
  <c r="Z1167" i="2"/>
  <c r="Z1168" i="2"/>
  <c r="Z1169" i="2"/>
  <c r="Z1170" i="2"/>
  <c r="Z1171" i="2"/>
  <c r="Z1172" i="2"/>
  <c r="Z1173" i="2"/>
  <c r="Z1174" i="2"/>
  <c r="Z1175" i="2"/>
  <c r="Z1176" i="2"/>
  <c r="Z1177" i="2"/>
  <c r="Z1178" i="2"/>
  <c r="Z1179" i="2"/>
  <c r="Z1180" i="2"/>
  <c r="Z1181" i="2"/>
  <c r="Z1182" i="2"/>
  <c r="Z1183" i="2"/>
  <c r="Z1184" i="2"/>
  <c r="Z1185" i="2"/>
  <c r="Z1186" i="2"/>
  <c r="Z1187" i="2"/>
  <c r="Z1188" i="2"/>
  <c r="Z1189" i="2"/>
  <c r="Z1190" i="2"/>
  <c r="Z1191" i="2"/>
  <c r="Z1192" i="2"/>
  <c r="Z1193" i="2"/>
  <c r="Z1194" i="2"/>
  <c r="Z1195" i="2"/>
  <c r="Z1196" i="2"/>
  <c r="Z1197" i="2"/>
  <c r="Z1198" i="2"/>
  <c r="Z1199" i="2"/>
  <c r="Z1200" i="2"/>
  <c r="Z1201" i="2"/>
  <c r="Z1202" i="2"/>
  <c r="Z1203" i="2"/>
  <c r="Z1204" i="2"/>
  <c r="Z1205" i="2"/>
  <c r="Z1206" i="2"/>
  <c r="Z1207" i="2"/>
  <c r="Z1208" i="2"/>
  <c r="Z1209" i="2"/>
  <c r="Z1210" i="2"/>
  <c r="Z1211" i="2"/>
  <c r="Z1212" i="2"/>
  <c r="Z1213" i="2"/>
  <c r="Z1214" i="2"/>
  <c r="Z1215" i="2"/>
  <c r="Z1216" i="2"/>
  <c r="Z1217" i="2"/>
  <c r="Z1218" i="2"/>
  <c r="Z1219" i="2"/>
  <c r="Z1220" i="2"/>
  <c r="Z1221" i="2"/>
  <c r="Z1222" i="2"/>
  <c r="Z1223" i="2"/>
  <c r="Z1224" i="2"/>
  <c r="Z1225" i="2"/>
  <c r="Z1226" i="2"/>
  <c r="Z1227" i="2"/>
  <c r="Z1228" i="2"/>
  <c r="Z1229" i="2"/>
  <c r="Z1230" i="2"/>
  <c r="Z1231" i="2"/>
  <c r="Z1232" i="2"/>
  <c r="Z1233" i="2"/>
  <c r="Z1234" i="2"/>
  <c r="Z1235" i="2"/>
  <c r="Z1236" i="2"/>
  <c r="Z1237" i="2"/>
  <c r="Z1238" i="2"/>
  <c r="Z1239" i="2"/>
  <c r="Z1240" i="2"/>
  <c r="Z1241" i="2"/>
  <c r="Z1242" i="2"/>
  <c r="Z1243" i="2"/>
  <c r="Z1244" i="2"/>
  <c r="Z1245" i="2"/>
  <c r="Z1246" i="2"/>
  <c r="Z1247" i="2"/>
  <c r="Z1248" i="2"/>
  <c r="Z1249" i="2"/>
  <c r="Z1250" i="2"/>
  <c r="Z1251" i="2"/>
  <c r="Z1252" i="2"/>
  <c r="Z1253" i="2"/>
  <c r="Z1254" i="2"/>
  <c r="Z1255" i="2"/>
  <c r="Z1256" i="2"/>
  <c r="Z1257" i="2"/>
  <c r="Z1258" i="2"/>
  <c r="Z1259" i="2"/>
  <c r="Z1260" i="2"/>
  <c r="Z1261" i="2"/>
  <c r="Z1262" i="2"/>
  <c r="Z1263" i="2"/>
  <c r="Z1264" i="2"/>
  <c r="Z1265" i="2"/>
  <c r="Z1266" i="2"/>
  <c r="Z1267" i="2"/>
  <c r="Z1268" i="2"/>
  <c r="Z1269" i="2"/>
  <c r="Z1270" i="2"/>
  <c r="Z1271" i="2"/>
  <c r="Z1272" i="2"/>
  <c r="Z1273" i="2"/>
  <c r="Z1274" i="2"/>
  <c r="Z1275" i="2"/>
  <c r="Z1276" i="2"/>
  <c r="Z1277" i="2"/>
  <c r="Z1278" i="2"/>
  <c r="Z1279" i="2"/>
  <c r="Z1280" i="2"/>
  <c r="Z1281" i="2"/>
  <c r="Z1282" i="2"/>
  <c r="Z1283" i="2"/>
  <c r="Z1284" i="2"/>
  <c r="Z1285" i="2"/>
  <c r="Z1286" i="2"/>
  <c r="Z1287" i="2"/>
  <c r="Z1288" i="2"/>
  <c r="Z1289" i="2"/>
  <c r="Z1290" i="2"/>
  <c r="Z1291" i="2"/>
  <c r="Z1292" i="2"/>
  <c r="Z1293" i="2"/>
  <c r="Z1294" i="2"/>
  <c r="Z1295" i="2"/>
  <c r="Z1296" i="2"/>
  <c r="Z1297" i="2"/>
  <c r="Z1298" i="2"/>
  <c r="Z1299" i="2"/>
  <c r="Z1300" i="2"/>
  <c r="Z1301" i="2"/>
  <c r="Z1302" i="2"/>
  <c r="Z1303" i="2"/>
  <c r="Z1304" i="2"/>
  <c r="Z1305" i="2"/>
  <c r="Z1306" i="2"/>
  <c r="Z1307" i="2"/>
  <c r="Z1308" i="2"/>
  <c r="Z1309" i="2"/>
  <c r="F10" i="6"/>
  <c r="AA13" i="2"/>
  <c r="AA14" i="2"/>
  <c r="AA15" i="2"/>
  <c r="AA16" i="2"/>
  <c r="AA17" i="2"/>
  <c r="AA18" i="2"/>
  <c r="AA19" i="2"/>
  <c r="AA20" i="2"/>
  <c r="AA21" i="2"/>
  <c r="AA22" i="2"/>
  <c r="AA23" i="2"/>
  <c r="AA24" i="2"/>
  <c r="AA25" i="2"/>
  <c r="AA26" i="2"/>
  <c r="AA27" i="2"/>
  <c r="AA28" i="2"/>
  <c r="AA29" i="2"/>
  <c r="AA30" i="2"/>
  <c r="AA31" i="2"/>
  <c r="AA32" i="2"/>
  <c r="AA33" i="2"/>
  <c r="AA34" i="2"/>
  <c r="AA35" i="2"/>
  <c r="AA36" i="2"/>
  <c r="AA37" i="2"/>
  <c r="AA38" i="2"/>
  <c r="AA39" i="2"/>
  <c r="AA40" i="2"/>
  <c r="AA41" i="2"/>
  <c r="AA42" i="2"/>
  <c r="AA43" i="2"/>
  <c r="AA44" i="2"/>
  <c r="AA45" i="2"/>
  <c r="AA46" i="2"/>
  <c r="AA47" i="2"/>
  <c r="AA48" i="2"/>
  <c r="AA49" i="2"/>
  <c r="AA50" i="2"/>
  <c r="AA51" i="2"/>
  <c r="AA52" i="2"/>
  <c r="AA53" i="2"/>
  <c r="AA54" i="2"/>
  <c r="AA55" i="2"/>
  <c r="AA56" i="2"/>
  <c r="AA57" i="2"/>
  <c r="AA58" i="2"/>
  <c r="AA59" i="2"/>
  <c r="AA60" i="2"/>
  <c r="AA61" i="2"/>
  <c r="AA62" i="2"/>
  <c r="AA63" i="2"/>
  <c r="AA64" i="2"/>
  <c r="AA65" i="2"/>
  <c r="AA66" i="2"/>
  <c r="AA67" i="2"/>
  <c r="AA68" i="2"/>
  <c r="AA69" i="2"/>
  <c r="AA70" i="2"/>
  <c r="AA71" i="2"/>
  <c r="AA72" i="2"/>
  <c r="AA73" i="2"/>
  <c r="AA74" i="2"/>
  <c r="AA75" i="2"/>
  <c r="AA76" i="2"/>
  <c r="AA77" i="2"/>
  <c r="AA78" i="2"/>
  <c r="AA79" i="2"/>
  <c r="AA80" i="2"/>
  <c r="AA81" i="2"/>
  <c r="AA82" i="2"/>
  <c r="AA83" i="2"/>
  <c r="AA84" i="2"/>
  <c r="AA85" i="2"/>
  <c r="AA86" i="2"/>
  <c r="AA87" i="2"/>
  <c r="AA88" i="2"/>
  <c r="AA89" i="2"/>
  <c r="AA90" i="2"/>
  <c r="AA91" i="2"/>
  <c r="AA92" i="2"/>
  <c r="AA93" i="2"/>
  <c r="AA94" i="2"/>
  <c r="AA95" i="2"/>
  <c r="AA96" i="2"/>
  <c r="AA97" i="2"/>
  <c r="AA98" i="2"/>
  <c r="AA99" i="2"/>
  <c r="AA100" i="2"/>
  <c r="AA101" i="2"/>
  <c r="AA102" i="2"/>
  <c r="AA103" i="2"/>
  <c r="AA104" i="2"/>
  <c r="AA105" i="2"/>
  <c r="AA106" i="2"/>
  <c r="AA107" i="2"/>
  <c r="AA108" i="2"/>
  <c r="AA109" i="2"/>
  <c r="AA110" i="2"/>
  <c r="AA111" i="2"/>
  <c r="AA112" i="2"/>
  <c r="AA113" i="2"/>
  <c r="AA114" i="2"/>
  <c r="AA115" i="2"/>
  <c r="AA116" i="2"/>
  <c r="AA117" i="2"/>
  <c r="AA118" i="2"/>
  <c r="AA119" i="2"/>
  <c r="AA120" i="2"/>
  <c r="AA121" i="2"/>
  <c r="AA122" i="2"/>
  <c r="AA123" i="2"/>
  <c r="AA124" i="2"/>
  <c r="AA125" i="2"/>
  <c r="AA126" i="2"/>
  <c r="AA127" i="2"/>
  <c r="AA128" i="2"/>
  <c r="AA129" i="2"/>
  <c r="AA130" i="2"/>
  <c r="AA131" i="2"/>
  <c r="AA132" i="2"/>
  <c r="AA133" i="2"/>
  <c r="AA134" i="2"/>
  <c r="AA135" i="2"/>
  <c r="AA136" i="2"/>
  <c r="AA137" i="2"/>
  <c r="AA138" i="2"/>
  <c r="AA139" i="2"/>
  <c r="AA140" i="2"/>
  <c r="AA141" i="2"/>
  <c r="AA142" i="2"/>
  <c r="AA143" i="2"/>
  <c r="AA144" i="2"/>
  <c r="AA145" i="2"/>
  <c r="AA146" i="2"/>
  <c r="AA147" i="2"/>
  <c r="AA148" i="2"/>
  <c r="AA149" i="2"/>
  <c r="AA150" i="2"/>
  <c r="AA151" i="2"/>
  <c r="AA152" i="2"/>
  <c r="AA153" i="2"/>
  <c r="AA154" i="2"/>
  <c r="AA155" i="2"/>
  <c r="AA156" i="2"/>
  <c r="AA157" i="2"/>
  <c r="AA158" i="2"/>
  <c r="AA159" i="2"/>
  <c r="AA160" i="2"/>
  <c r="AA161" i="2"/>
  <c r="AA162" i="2"/>
  <c r="AA163" i="2"/>
  <c r="AA164" i="2"/>
  <c r="AA165" i="2"/>
  <c r="AA166" i="2"/>
  <c r="AA167" i="2"/>
  <c r="AA168" i="2"/>
  <c r="AA169" i="2"/>
  <c r="AA170" i="2"/>
  <c r="AA171" i="2"/>
  <c r="AA172" i="2"/>
  <c r="AA173" i="2"/>
  <c r="AA174" i="2"/>
  <c r="AA175" i="2"/>
  <c r="AA176" i="2"/>
  <c r="AA177" i="2"/>
  <c r="AA178" i="2"/>
  <c r="AA179" i="2"/>
  <c r="AA180" i="2"/>
  <c r="AA181" i="2"/>
  <c r="AA182" i="2"/>
  <c r="AA183" i="2"/>
  <c r="AA184" i="2"/>
  <c r="AA185" i="2"/>
  <c r="AA186" i="2"/>
  <c r="AA187" i="2"/>
  <c r="AA188" i="2"/>
  <c r="AA189" i="2"/>
  <c r="AA190" i="2"/>
  <c r="AA191" i="2"/>
  <c r="AA192" i="2"/>
  <c r="AA193" i="2"/>
  <c r="AA194" i="2"/>
  <c r="AA195" i="2"/>
  <c r="AA196" i="2"/>
  <c r="AA197" i="2"/>
  <c r="AA198" i="2"/>
  <c r="AA199" i="2"/>
  <c r="AA200" i="2"/>
  <c r="AA201" i="2"/>
  <c r="AA202" i="2"/>
  <c r="AA203" i="2"/>
  <c r="AA204" i="2"/>
  <c r="AA205" i="2"/>
  <c r="AA206" i="2"/>
  <c r="AA207" i="2"/>
  <c r="AA208" i="2"/>
  <c r="AA209" i="2"/>
  <c r="AA210" i="2"/>
  <c r="AA211" i="2"/>
  <c r="AA212" i="2"/>
  <c r="AA213" i="2"/>
  <c r="AA214" i="2"/>
  <c r="AA215" i="2"/>
  <c r="AA216" i="2"/>
  <c r="AA217" i="2"/>
  <c r="AA218" i="2"/>
  <c r="AA219" i="2"/>
  <c r="AA220" i="2"/>
  <c r="AA221" i="2"/>
  <c r="AA222" i="2"/>
  <c r="AA223" i="2"/>
  <c r="AA224" i="2"/>
  <c r="AA225" i="2"/>
  <c r="AA226" i="2"/>
  <c r="AA227" i="2"/>
  <c r="AA228" i="2"/>
  <c r="AA229" i="2"/>
  <c r="AA230" i="2"/>
  <c r="AA231" i="2"/>
  <c r="AA232" i="2"/>
  <c r="AA233" i="2"/>
  <c r="AA234" i="2"/>
  <c r="AA235" i="2"/>
  <c r="AA236" i="2"/>
  <c r="AA237" i="2"/>
  <c r="AA238" i="2"/>
  <c r="AA239" i="2"/>
  <c r="AA240" i="2"/>
  <c r="AA241" i="2"/>
  <c r="AA242" i="2"/>
  <c r="AA243" i="2"/>
  <c r="AA244" i="2"/>
  <c r="AA245" i="2"/>
  <c r="AA246" i="2"/>
  <c r="AA247" i="2"/>
  <c r="AA248" i="2"/>
  <c r="AA249" i="2"/>
  <c r="AA250" i="2"/>
  <c r="AA251" i="2"/>
  <c r="AA252" i="2"/>
  <c r="AA253" i="2"/>
  <c r="AA254" i="2"/>
  <c r="AA255" i="2"/>
  <c r="AA256" i="2"/>
  <c r="AA257" i="2"/>
  <c r="AA258" i="2"/>
  <c r="AA259" i="2"/>
  <c r="AA260" i="2"/>
  <c r="AA261" i="2"/>
  <c r="AA262" i="2"/>
  <c r="AA263" i="2"/>
  <c r="AA264" i="2"/>
  <c r="AA265" i="2"/>
  <c r="AA266" i="2"/>
  <c r="AA267" i="2"/>
  <c r="AA268" i="2"/>
  <c r="AA269" i="2"/>
  <c r="AA270" i="2"/>
  <c r="AA271" i="2"/>
  <c r="AA272" i="2"/>
  <c r="AA273" i="2"/>
  <c r="AA274" i="2"/>
  <c r="AA275" i="2"/>
  <c r="AA276" i="2"/>
  <c r="AA277" i="2"/>
  <c r="AA278" i="2"/>
  <c r="AA279" i="2"/>
  <c r="AA280" i="2"/>
  <c r="AA281" i="2"/>
  <c r="AA282" i="2"/>
  <c r="AA283" i="2"/>
  <c r="AA284" i="2"/>
  <c r="AA285" i="2"/>
  <c r="AA286" i="2"/>
  <c r="AA287" i="2"/>
  <c r="AA288" i="2"/>
  <c r="AA289" i="2"/>
  <c r="AA290" i="2"/>
  <c r="AA291" i="2"/>
  <c r="AA292" i="2"/>
  <c r="AA293" i="2"/>
  <c r="AA294" i="2"/>
  <c r="AA295" i="2"/>
  <c r="AA296" i="2"/>
  <c r="AA297" i="2"/>
  <c r="AA298" i="2"/>
  <c r="AA299" i="2"/>
  <c r="AA300" i="2"/>
  <c r="AA301" i="2"/>
  <c r="AA302" i="2"/>
  <c r="AA303" i="2"/>
  <c r="AA304" i="2"/>
  <c r="AA305" i="2"/>
  <c r="AA306" i="2"/>
  <c r="AA307" i="2"/>
  <c r="AA308" i="2"/>
  <c r="AA309" i="2"/>
  <c r="AA310" i="2"/>
  <c r="AA311" i="2"/>
  <c r="AA312" i="2"/>
  <c r="AA313" i="2"/>
  <c r="AA314" i="2"/>
  <c r="AA315" i="2"/>
  <c r="AA316" i="2"/>
  <c r="AA317" i="2"/>
  <c r="AA318" i="2"/>
  <c r="AA319" i="2"/>
  <c r="AA320" i="2"/>
  <c r="AA321" i="2"/>
  <c r="AA322" i="2"/>
  <c r="AA323" i="2"/>
  <c r="AA324" i="2"/>
  <c r="AA325" i="2"/>
  <c r="AA326" i="2"/>
  <c r="AA327" i="2"/>
  <c r="AA328" i="2"/>
  <c r="AA329" i="2"/>
  <c r="AA330" i="2"/>
  <c r="AA331" i="2"/>
  <c r="AA332" i="2"/>
  <c r="AA333" i="2"/>
  <c r="AA334" i="2"/>
  <c r="AA335" i="2"/>
  <c r="AA336" i="2"/>
  <c r="AA337" i="2"/>
  <c r="AA338" i="2"/>
  <c r="AA339" i="2"/>
  <c r="AA340" i="2"/>
  <c r="AA341" i="2"/>
  <c r="AA342" i="2"/>
  <c r="AA343" i="2"/>
  <c r="AA344" i="2"/>
  <c r="AA345" i="2"/>
  <c r="AA346" i="2"/>
  <c r="AA347" i="2"/>
  <c r="AA348" i="2"/>
  <c r="AA349" i="2"/>
  <c r="AA350" i="2"/>
  <c r="AA351" i="2"/>
  <c r="AA352" i="2"/>
  <c r="AA353" i="2"/>
  <c r="AA354" i="2"/>
  <c r="AA355" i="2"/>
  <c r="AA356" i="2"/>
  <c r="AA357" i="2"/>
  <c r="AA358" i="2"/>
  <c r="AA359" i="2"/>
  <c r="AA360" i="2"/>
  <c r="AA361" i="2"/>
  <c r="AA362" i="2"/>
  <c r="AA363" i="2"/>
  <c r="AA364" i="2"/>
  <c r="AA365" i="2"/>
  <c r="AA366" i="2"/>
  <c r="AA367" i="2"/>
  <c r="AA368" i="2"/>
  <c r="AA369" i="2"/>
  <c r="AA370" i="2"/>
  <c r="AA371" i="2"/>
  <c r="AA372" i="2"/>
  <c r="AA373" i="2"/>
  <c r="AA374" i="2"/>
  <c r="AA375" i="2"/>
  <c r="AA376" i="2"/>
  <c r="AA377" i="2"/>
  <c r="AA378" i="2"/>
  <c r="AA379" i="2"/>
  <c r="AA380" i="2"/>
  <c r="AA381" i="2"/>
  <c r="AA382" i="2"/>
  <c r="AA383" i="2"/>
  <c r="AA384" i="2"/>
  <c r="AA385" i="2"/>
  <c r="AA386" i="2"/>
  <c r="AA387" i="2"/>
  <c r="AA388" i="2"/>
  <c r="AA389" i="2"/>
  <c r="AA390" i="2"/>
  <c r="AA391" i="2"/>
  <c r="AA392" i="2"/>
  <c r="AA393" i="2"/>
  <c r="AA394" i="2"/>
  <c r="AA395" i="2"/>
  <c r="AA396" i="2"/>
  <c r="AA397" i="2"/>
  <c r="AA398" i="2"/>
  <c r="AA399" i="2"/>
  <c r="AA400" i="2"/>
  <c r="AA401" i="2"/>
  <c r="AA402" i="2"/>
  <c r="AA403" i="2"/>
  <c r="AA404" i="2"/>
  <c r="AA405" i="2"/>
  <c r="AA406" i="2"/>
  <c r="AA407" i="2"/>
  <c r="AA408" i="2"/>
  <c r="AA409" i="2"/>
  <c r="AA410" i="2"/>
  <c r="AA411" i="2"/>
  <c r="AA412" i="2"/>
  <c r="AA413" i="2"/>
  <c r="AA414" i="2"/>
  <c r="AA415" i="2"/>
  <c r="AA416" i="2"/>
  <c r="AA417" i="2"/>
  <c r="AA418" i="2"/>
  <c r="AA419" i="2"/>
  <c r="AA420" i="2"/>
  <c r="AA421" i="2"/>
  <c r="AA422" i="2"/>
  <c r="AA423" i="2"/>
  <c r="AA424" i="2"/>
  <c r="AA425" i="2"/>
  <c r="AA426" i="2"/>
  <c r="AA427" i="2"/>
  <c r="AA428" i="2"/>
  <c r="AA429" i="2"/>
  <c r="AA430" i="2"/>
  <c r="AA431" i="2"/>
  <c r="AA432" i="2"/>
  <c r="AA433" i="2"/>
  <c r="AA434" i="2"/>
  <c r="AA435" i="2"/>
  <c r="AA436" i="2"/>
  <c r="AA437" i="2"/>
  <c r="AA438" i="2"/>
  <c r="AA439" i="2"/>
  <c r="AA440" i="2"/>
  <c r="AA441" i="2"/>
  <c r="AA442" i="2"/>
  <c r="AA443" i="2"/>
  <c r="AA444" i="2"/>
  <c r="AA445" i="2"/>
  <c r="AA446" i="2"/>
  <c r="AA447" i="2"/>
  <c r="AA448" i="2"/>
  <c r="AA449" i="2"/>
  <c r="AA450" i="2"/>
  <c r="AA451" i="2"/>
  <c r="AA452" i="2"/>
  <c r="AA453" i="2"/>
  <c r="AA454" i="2"/>
  <c r="AA455" i="2"/>
  <c r="AA456" i="2"/>
  <c r="AA457" i="2"/>
  <c r="AA458" i="2"/>
  <c r="AA459" i="2"/>
  <c r="AA460" i="2"/>
  <c r="AA461" i="2"/>
  <c r="AA462" i="2"/>
  <c r="AA463" i="2"/>
  <c r="AA464" i="2"/>
  <c r="AA465" i="2"/>
  <c r="AA466" i="2"/>
  <c r="AA467" i="2"/>
  <c r="AA468" i="2"/>
  <c r="AA469" i="2"/>
  <c r="AA470" i="2"/>
  <c r="AA471" i="2"/>
  <c r="AA472" i="2"/>
  <c r="AA473" i="2"/>
  <c r="AA474" i="2"/>
  <c r="AA475" i="2"/>
  <c r="AA476" i="2"/>
  <c r="AA477" i="2"/>
  <c r="AA478" i="2"/>
  <c r="AA479" i="2"/>
  <c r="AA480" i="2"/>
  <c r="AA481" i="2"/>
  <c r="AA482" i="2"/>
  <c r="AA483" i="2"/>
  <c r="AA484" i="2"/>
  <c r="AA485" i="2"/>
  <c r="AA486" i="2"/>
  <c r="AA487" i="2"/>
  <c r="AA488" i="2"/>
  <c r="AA489" i="2"/>
  <c r="AA490" i="2"/>
  <c r="AA491" i="2"/>
  <c r="AA492" i="2"/>
  <c r="AA493" i="2"/>
  <c r="AA494" i="2"/>
  <c r="AA495" i="2"/>
  <c r="AA496" i="2"/>
  <c r="AA497" i="2"/>
  <c r="AA498" i="2"/>
  <c r="AA499" i="2"/>
  <c r="AA500" i="2"/>
  <c r="AA501" i="2"/>
  <c r="AA502" i="2"/>
  <c r="AA503" i="2"/>
  <c r="AA504" i="2"/>
  <c r="AA505" i="2"/>
  <c r="AA506" i="2"/>
  <c r="AA507" i="2"/>
  <c r="AA508" i="2"/>
  <c r="AA509" i="2"/>
  <c r="AA510" i="2"/>
  <c r="AA511" i="2"/>
  <c r="AA512" i="2"/>
  <c r="AA513" i="2"/>
  <c r="AA514" i="2"/>
  <c r="AA515" i="2"/>
  <c r="AA516" i="2"/>
  <c r="AA517" i="2"/>
  <c r="AA518" i="2"/>
  <c r="AA519" i="2"/>
  <c r="AA520" i="2"/>
  <c r="AA521" i="2"/>
  <c r="AA522" i="2"/>
  <c r="AA523" i="2"/>
  <c r="AA524" i="2"/>
  <c r="AA525" i="2"/>
  <c r="AA526" i="2"/>
  <c r="AA527" i="2"/>
  <c r="AA528" i="2"/>
  <c r="AA529" i="2"/>
  <c r="AA530" i="2"/>
  <c r="AA531" i="2"/>
  <c r="AA532" i="2"/>
  <c r="AA533" i="2"/>
  <c r="AA534" i="2"/>
  <c r="AA535" i="2"/>
  <c r="AA536" i="2"/>
  <c r="AA537" i="2"/>
  <c r="AA538" i="2"/>
  <c r="AA539" i="2"/>
  <c r="AA540" i="2"/>
  <c r="AA541" i="2"/>
  <c r="AA542" i="2"/>
  <c r="AA543" i="2"/>
  <c r="AA544" i="2"/>
  <c r="AA545" i="2"/>
  <c r="AA546" i="2"/>
  <c r="AA547" i="2"/>
  <c r="AA548" i="2"/>
  <c r="AA549" i="2"/>
  <c r="AA550" i="2"/>
  <c r="AA551" i="2"/>
  <c r="AA552" i="2"/>
  <c r="AA553" i="2"/>
  <c r="AA554" i="2"/>
  <c r="AA555" i="2"/>
  <c r="AA556" i="2"/>
  <c r="AA557" i="2"/>
  <c r="AA558" i="2"/>
  <c r="AA559" i="2"/>
  <c r="AA560" i="2"/>
  <c r="AA561" i="2"/>
  <c r="AA562" i="2"/>
  <c r="AA563" i="2"/>
  <c r="AA564" i="2"/>
  <c r="AA565" i="2"/>
  <c r="AA566" i="2"/>
  <c r="AA567" i="2"/>
  <c r="AA568" i="2"/>
  <c r="AA569" i="2"/>
  <c r="AA570" i="2"/>
  <c r="AA571" i="2"/>
  <c r="AA572" i="2"/>
  <c r="AA573" i="2"/>
  <c r="AA574" i="2"/>
  <c r="AA575" i="2"/>
  <c r="AA576" i="2"/>
  <c r="AA577" i="2"/>
  <c r="AA578" i="2"/>
  <c r="AA579" i="2"/>
  <c r="AA580" i="2"/>
  <c r="AA581" i="2"/>
  <c r="AA582" i="2"/>
  <c r="AA583" i="2"/>
  <c r="AA584" i="2"/>
  <c r="AA585" i="2"/>
  <c r="AA586" i="2"/>
  <c r="AA587" i="2"/>
  <c r="AA588" i="2"/>
  <c r="AA589" i="2"/>
  <c r="AA590" i="2"/>
  <c r="AA591" i="2"/>
  <c r="AA592" i="2"/>
  <c r="AA593" i="2"/>
  <c r="AA594" i="2"/>
  <c r="AA595" i="2"/>
  <c r="AA596" i="2"/>
  <c r="AA597" i="2"/>
  <c r="AA598" i="2"/>
  <c r="AA599" i="2"/>
  <c r="AA600" i="2"/>
  <c r="AA601" i="2"/>
  <c r="AA602" i="2"/>
  <c r="AA603" i="2"/>
  <c r="AA604" i="2"/>
  <c r="AA605" i="2"/>
  <c r="AA606" i="2"/>
  <c r="AA607" i="2"/>
  <c r="AA608" i="2"/>
  <c r="AA609" i="2"/>
  <c r="AA610" i="2"/>
  <c r="AA611" i="2"/>
  <c r="AA612" i="2"/>
  <c r="AA613" i="2"/>
  <c r="AA614" i="2"/>
  <c r="AA615" i="2"/>
  <c r="AA616" i="2"/>
  <c r="AA617" i="2"/>
  <c r="AA618" i="2"/>
  <c r="AA619" i="2"/>
  <c r="AA620" i="2"/>
  <c r="AA621" i="2"/>
  <c r="AA622" i="2"/>
  <c r="AA623" i="2"/>
  <c r="AA624" i="2"/>
  <c r="AA625" i="2"/>
  <c r="AA626" i="2"/>
  <c r="AA627" i="2"/>
  <c r="AA628" i="2"/>
  <c r="AA629" i="2"/>
  <c r="AA630" i="2"/>
  <c r="AA631" i="2"/>
  <c r="AA632" i="2"/>
  <c r="AA633" i="2"/>
  <c r="AA634" i="2"/>
  <c r="AA635" i="2"/>
  <c r="AA636" i="2"/>
  <c r="AA637" i="2"/>
  <c r="AA638" i="2"/>
  <c r="AA639" i="2"/>
  <c r="AA640" i="2"/>
  <c r="AA641" i="2"/>
  <c r="AA642" i="2"/>
  <c r="AA643" i="2"/>
  <c r="AA644" i="2"/>
  <c r="AA645" i="2"/>
  <c r="AA646" i="2"/>
  <c r="AA647" i="2"/>
  <c r="AA648" i="2"/>
  <c r="AA649" i="2"/>
  <c r="AA650" i="2"/>
  <c r="AA651" i="2"/>
  <c r="AA652" i="2"/>
  <c r="AA653" i="2"/>
  <c r="AA654" i="2"/>
  <c r="AA655" i="2"/>
  <c r="AA656" i="2"/>
  <c r="AA657" i="2"/>
  <c r="AA658" i="2"/>
  <c r="AA659" i="2"/>
  <c r="AA660" i="2"/>
  <c r="AA661" i="2"/>
  <c r="AA662" i="2"/>
  <c r="AA663" i="2"/>
  <c r="AA664" i="2"/>
  <c r="AA665" i="2"/>
  <c r="AA666" i="2"/>
  <c r="AA667" i="2"/>
  <c r="AA668" i="2"/>
  <c r="AA669" i="2"/>
  <c r="AA670" i="2"/>
  <c r="AA671" i="2"/>
  <c r="AA672" i="2"/>
  <c r="AA673" i="2"/>
  <c r="AA674" i="2"/>
  <c r="AA675" i="2"/>
  <c r="AA676" i="2"/>
  <c r="AA677" i="2"/>
  <c r="AA678" i="2"/>
  <c r="AA679" i="2"/>
  <c r="AA680" i="2"/>
  <c r="AA681" i="2"/>
  <c r="AA682" i="2"/>
  <c r="AA683" i="2"/>
  <c r="AA684" i="2"/>
  <c r="AA685" i="2"/>
  <c r="AA686" i="2"/>
  <c r="AA687" i="2"/>
  <c r="AA688" i="2"/>
  <c r="AA689" i="2"/>
  <c r="AA690" i="2"/>
  <c r="AA691" i="2"/>
  <c r="AA692" i="2"/>
  <c r="AA693" i="2"/>
  <c r="AA694" i="2"/>
  <c r="AA695" i="2"/>
  <c r="AA696" i="2"/>
  <c r="AA697" i="2"/>
  <c r="AA698" i="2"/>
  <c r="AA699" i="2"/>
  <c r="AA700" i="2"/>
  <c r="AA701" i="2"/>
  <c r="AA702" i="2"/>
  <c r="AA703" i="2"/>
  <c r="AA704" i="2"/>
  <c r="AA705" i="2"/>
  <c r="AA706" i="2"/>
  <c r="AA707" i="2"/>
  <c r="AA708" i="2"/>
  <c r="AA709" i="2"/>
  <c r="AA710" i="2"/>
  <c r="AA711" i="2"/>
  <c r="AA712" i="2"/>
  <c r="AA713" i="2"/>
  <c r="AA714" i="2"/>
  <c r="AA715" i="2"/>
  <c r="AA716" i="2"/>
  <c r="AA717" i="2"/>
  <c r="AA718" i="2"/>
  <c r="AA719" i="2"/>
  <c r="AA720" i="2"/>
  <c r="AA721" i="2"/>
  <c r="AA722" i="2"/>
  <c r="AA723" i="2"/>
  <c r="AA724" i="2"/>
  <c r="AA725" i="2"/>
  <c r="AA726" i="2"/>
  <c r="AA727" i="2"/>
  <c r="AA728" i="2"/>
  <c r="AA729" i="2"/>
  <c r="AA730" i="2"/>
  <c r="AA731" i="2"/>
  <c r="AA732" i="2"/>
  <c r="AA733" i="2"/>
  <c r="AA734" i="2"/>
  <c r="AA735" i="2"/>
  <c r="AA736" i="2"/>
  <c r="AA737" i="2"/>
  <c r="AA738" i="2"/>
  <c r="AA739" i="2"/>
  <c r="AA740" i="2"/>
  <c r="AA741" i="2"/>
  <c r="AA742" i="2"/>
  <c r="AA743" i="2"/>
  <c r="AA744" i="2"/>
  <c r="AA745" i="2"/>
  <c r="AA746" i="2"/>
  <c r="AA747" i="2"/>
  <c r="AA748" i="2"/>
  <c r="AA749" i="2"/>
  <c r="AA750" i="2"/>
  <c r="AA751" i="2"/>
  <c r="AA752" i="2"/>
  <c r="AA753" i="2"/>
  <c r="AA754" i="2"/>
  <c r="AA755" i="2"/>
  <c r="AA756" i="2"/>
  <c r="AA757" i="2"/>
  <c r="AA758" i="2"/>
  <c r="AA759" i="2"/>
  <c r="AA760" i="2"/>
  <c r="AA761" i="2"/>
  <c r="AA762" i="2"/>
  <c r="AA763" i="2"/>
  <c r="AA764" i="2"/>
  <c r="AA765" i="2"/>
  <c r="AA766" i="2"/>
  <c r="AA767" i="2"/>
  <c r="AA768" i="2"/>
  <c r="AA769" i="2"/>
  <c r="AA770" i="2"/>
  <c r="AA771" i="2"/>
  <c r="AA772" i="2"/>
  <c r="AA773" i="2"/>
  <c r="AA774" i="2"/>
  <c r="AA775" i="2"/>
  <c r="AA776" i="2"/>
  <c r="AA777" i="2"/>
  <c r="AA778" i="2"/>
  <c r="AA779" i="2"/>
  <c r="AA780" i="2"/>
  <c r="AA781" i="2"/>
  <c r="AA782" i="2"/>
  <c r="AA783" i="2"/>
  <c r="AA784" i="2"/>
  <c r="AA785" i="2"/>
  <c r="AA786" i="2"/>
  <c r="AA787" i="2"/>
  <c r="AA788" i="2"/>
  <c r="AA789" i="2"/>
  <c r="AA790" i="2"/>
  <c r="AA791" i="2"/>
  <c r="AA792" i="2"/>
  <c r="AA793" i="2"/>
  <c r="AA794" i="2"/>
  <c r="AA795" i="2"/>
  <c r="AA796" i="2"/>
  <c r="AA797" i="2"/>
  <c r="AA798" i="2"/>
  <c r="AA799" i="2"/>
  <c r="AA800" i="2"/>
  <c r="AA801" i="2"/>
  <c r="AA802" i="2"/>
  <c r="AA803" i="2"/>
  <c r="AA804" i="2"/>
  <c r="AA805" i="2"/>
  <c r="AA806" i="2"/>
  <c r="AA807" i="2"/>
  <c r="AA808" i="2"/>
  <c r="AA809" i="2"/>
  <c r="AA810" i="2"/>
  <c r="AA811" i="2"/>
  <c r="AA812" i="2"/>
  <c r="AA813" i="2"/>
  <c r="AA814" i="2"/>
  <c r="AA815" i="2"/>
  <c r="AA816" i="2"/>
  <c r="AA817" i="2"/>
  <c r="AA818" i="2"/>
  <c r="AA819" i="2"/>
  <c r="AA820" i="2"/>
  <c r="AA821" i="2"/>
  <c r="AA822" i="2"/>
  <c r="AA823" i="2"/>
  <c r="AA824" i="2"/>
  <c r="AA825" i="2"/>
  <c r="AA826" i="2"/>
  <c r="AA827" i="2"/>
  <c r="AA828" i="2"/>
  <c r="AA829" i="2"/>
  <c r="AA830" i="2"/>
  <c r="AA831" i="2"/>
  <c r="AA832" i="2"/>
  <c r="AA833" i="2"/>
  <c r="AA834" i="2"/>
  <c r="AA835" i="2"/>
  <c r="AA836" i="2"/>
  <c r="AA837" i="2"/>
  <c r="AA838" i="2"/>
  <c r="AA839" i="2"/>
  <c r="AA840" i="2"/>
  <c r="AA841" i="2"/>
  <c r="AA842" i="2"/>
  <c r="AA843" i="2"/>
  <c r="AA844" i="2"/>
  <c r="AA845" i="2"/>
  <c r="AA846" i="2"/>
  <c r="AA847" i="2"/>
  <c r="AA848" i="2"/>
  <c r="AA849" i="2"/>
  <c r="AA850" i="2"/>
  <c r="AA851" i="2"/>
  <c r="AA852" i="2"/>
  <c r="AA853" i="2"/>
  <c r="AA854" i="2"/>
  <c r="AA855" i="2"/>
  <c r="AA856" i="2"/>
  <c r="AA857" i="2"/>
  <c r="AA858" i="2"/>
  <c r="AA859" i="2"/>
  <c r="AA860" i="2"/>
  <c r="AA861" i="2"/>
  <c r="AA862" i="2"/>
  <c r="AA863" i="2"/>
  <c r="AA864" i="2"/>
  <c r="AA865" i="2"/>
  <c r="AA866" i="2"/>
  <c r="AA867" i="2"/>
  <c r="AA868" i="2"/>
  <c r="AA869" i="2"/>
  <c r="AA870" i="2"/>
  <c r="AA871" i="2"/>
  <c r="AA872" i="2"/>
  <c r="AA873" i="2"/>
  <c r="AA874" i="2"/>
  <c r="AA875" i="2"/>
  <c r="AA876" i="2"/>
  <c r="AA877" i="2"/>
  <c r="AA878" i="2"/>
  <c r="AA879" i="2"/>
  <c r="AA880" i="2"/>
  <c r="AA881" i="2"/>
  <c r="AA882" i="2"/>
  <c r="AA883" i="2"/>
  <c r="AA884" i="2"/>
  <c r="AA885" i="2"/>
  <c r="AA886" i="2"/>
  <c r="AA887" i="2"/>
  <c r="AA888" i="2"/>
  <c r="AA889" i="2"/>
  <c r="AA890" i="2"/>
  <c r="AA891" i="2"/>
  <c r="AA892" i="2"/>
  <c r="AA893" i="2"/>
  <c r="AA894" i="2"/>
  <c r="AA895" i="2"/>
  <c r="AA896" i="2"/>
  <c r="AA897" i="2"/>
  <c r="AA898" i="2"/>
  <c r="AA899" i="2"/>
  <c r="AA900" i="2"/>
  <c r="AA901" i="2"/>
  <c r="AA902" i="2"/>
  <c r="AA903" i="2"/>
  <c r="AA904" i="2"/>
  <c r="AA905" i="2"/>
  <c r="AA906" i="2"/>
  <c r="AA907" i="2"/>
  <c r="AA908" i="2"/>
  <c r="AA909" i="2"/>
  <c r="AA910" i="2"/>
  <c r="AA911" i="2"/>
  <c r="AA912" i="2"/>
  <c r="AA913" i="2"/>
  <c r="AA914" i="2"/>
  <c r="AA915" i="2"/>
  <c r="AA916" i="2"/>
  <c r="AA917" i="2"/>
  <c r="AA918" i="2"/>
  <c r="AA919" i="2"/>
  <c r="AA920" i="2"/>
  <c r="AA921" i="2"/>
  <c r="AA922" i="2"/>
  <c r="AA923" i="2"/>
  <c r="AA924" i="2"/>
  <c r="AA925" i="2"/>
  <c r="AA926" i="2"/>
  <c r="AA927" i="2"/>
  <c r="AA928" i="2"/>
  <c r="AA929" i="2"/>
  <c r="AA930" i="2"/>
  <c r="AA931" i="2"/>
  <c r="AA932" i="2"/>
  <c r="AA933" i="2"/>
  <c r="AA934" i="2"/>
  <c r="AA935" i="2"/>
  <c r="AA936" i="2"/>
  <c r="AA937" i="2"/>
  <c r="AA938" i="2"/>
  <c r="AA939" i="2"/>
  <c r="AA940" i="2"/>
  <c r="AA941" i="2"/>
  <c r="AA942" i="2"/>
  <c r="AA943" i="2"/>
  <c r="AA944" i="2"/>
  <c r="AA945" i="2"/>
  <c r="AA946" i="2"/>
  <c r="AA947" i="2"/>
  <c r="AA948" i="2"/>
  <c r="AA949" i="2"/>
  <c r="AA950" i="2"/>
  <c r="AA951" i="2"/>
  <c r="AA952" i="2"/>
  <c r="AA953" i="2"/>
  <c r="AA954" i="2"/>
  <c r="AA955" i="2"/>
  <c r="AA956" i="2"/>
  <c r="AA957" i="2"/>
  <c r="AA958" i="2"/>
  <c r="AA959" i="2"/>
  <c r="AA960" i="2"/>
  <c r="AA961" i="2"/>
  <c r="AA962" i="2"/>
  <c r="AA963" i="2"/>
  <c r="AA964" i="2"/>
  <c r="AA965" i="2"/>
  <c r="AA966" i="2"/>
  <c r="AA967" i="2"/>
  <c r="AA968" i="2"/>
  <c r="AA969" i="2"/>
  <c r="AA970" i="2"/>
  <c r="AA971" i="2"/>
  <c r="AA972" i="2"/>
  <c r="AA973" i="2"/>
  <c r="AA974" i="2"/>
  <c r="AA975" i="2"/>
  <c r="AA976" i="2"/>
  <c r="AA977" i="2"/>
  <c r="AA978" i="2"/>
  <c r="AA979" i="2"/>
  <c r="AA980" i="2"/>
  <c r="AA981" i="2"/>
  <c r="AA982" i="2"/>
  <c r="AA983" i="2"/>
  <c r="AA984" i="2"/>
  <c r="AA985" i="2"/>
  <c r="AA986" i="2"/>
  <c r="AA987" i="2"/>
  <c r="AA988" i="2"/>
  <c r="AA989" i="2"/>
  <c r="AA990" i="2"/>
  <c r="AA991" i="2"/>
  <c r="AA992" i="2"/>
  <c r="AA993" i="2"/>
  <c r="AA994" i="2"/>
  <c r="AA995" i="2"/>
  <c r="AA996" i="2"/>
  <c r="AA997" i="2"/>
  <c r="AA998" i="2"/>
  <c r="AA999" i="2"/>
  <c r="AA1000" i="2"/>
  <c r="AA1001" i="2"/>
  <c r="AA1002" i="2"/>
  <c r="AA1003" i="2"/>
  <c r="AA1004" i="2"/>
  <c r="AA1005" i="2"/>
  <c r="AA1006" i="2"/>
  <c r="AA1007" i="2"/>
  <c r="AA1008" i="2"/>
  <c r="AA1009" i="2"/>
  <c r="AA1010" i="2"/>
  <c r="AA1011" i="2"/>
  <c r="AA1012" i="2"/>
  <c r="AA1013" i="2"/>
  <c r="AA1014" i="2"/>
  <c r="AA1015" i="2"/>
  <c r="AA1016" i="2"/>
  <c r="AA1017" i="2"/>
  <c r="AA1018" i="2"/>
  <c r="AA1019" i="2"/>
  <c r="AA1020" i="2"/>
  <c r="AA1021" i="2"/>
  <c r="AA1022" i="2"/>
  <c r="AA1023" i="2"/>
  <c r="AA1024" i="2"/>
  <c r="AA1025" i="2"/>
  <c r="AA1026" i="2"/>
  <c r="AA1027" i="2"/>
  <c r="AA1028" i="2"/>
  <c r="AA1029" i="2"/>
  <c r="AA1030" i="2"/>
  <c r="AA1031" i="2"/>
  <c r="AA1032" i="2"/>
  <c r="AA1033" i="2"/>
  <c r="AA1034" i="2"/>
  <c r="AA1035" i="2"/>
  <c r="AA1036" i="2"/>
  <c r="AA1037" i="2"/>
  <c r="AA1038" i="2"/>
  <c r="AA1039" i="2"/>
  <c r="AA1040" i="2"/>
  <c r="AA1041" i="2"/>
  <c r="AA1042" i="2"/>
  <c r="AA1043" i="2"/>
  <c r="AA1044" i="2"/>
  <c r="AA1045" i="2"/>
  <c r="AA1046" i="2"/>
  <c r="AA1047" i="2"/>
  <c r="AA1048" i="2"/>
  <c r="AA1049" i="2"/>
  <c r="AA1050" i="2"/>
  <c r="AA1051" i="2"/>
  <c r="AA1052" i="2"/>
  <c r="AA1053" i="2"/>
  <c r="AA1054" i="2"/>
  <c r="AA1055" i="2"/>
  <c r="AA1056" i="2"/>
  <c r="AA1057" i="2"/>
  <c r="AA1058" i="2"/>
  <c r="AA1059" i="2"/>
  <c r="AA1060" i="2"/>
  <c r="AA1061" i="2"/>
  <c r="AA1062" i="2"/>
  <c r="AA1063" i="2"/>
  <c r="AA1064" i="2"/>
  <c r="AA1065" i="2"/>
  <c r="AA1066" i="2"/>
  <c r="AA1067" i="2"/>
  <c r="AA1068" i="2"/>
  <c r="AA1069" i="2"/>
  <c r="AA1070" i="2"/>
  <c r="AA1071" i="2"/>
  <c r="AA1072" i="2"/>
  <c r="AA1073" i="2"/>
  <c r="AA1074" i="2"/>
  <c r="AA1075" i="2"/>
  <c r="AA1076" i="2"/>
  <c r="AA1077" i="2"/>
  <c r="AA1078" i="2"/>
  <c r="AA1079" i="2"/>
  <c r="AA1080" i="2"/>
  <c r="AA1081" i="2"/>
  <c r="AA1082" i="2"/>
  <c r="AA1083" i="2"/>
  <c r="AA1084" i="2"/>
  <c r="AA1085" i="2"/>
  <c r="AA1086" i="2"/>
  <c r="AA1087" i="2"/>
  <c r="AA1088" i="2"/>
  <c r="AA1089" i="2"/>
  <c r="AA1090" i="2"/>
  <c r="AA1091" i="2"/>
  <c r="AA1092" i="2"/>
  <c r="AA1093" i="2"/>
  <c r="AA1094" i="2"/>
  <c r="AA1095" i="2"/>
  <c r="AA1096" i="2"/>
  <c r="AA1097" i="2"/>
  <c r="AA1098" i="2"/>
  <c r="AA1099" i="2"/>
  <c r="AA1100" i="2"/>
  <c r="AA1101" i="2"/>
  <c r="AA1102" i="2"/>
  <c r="AA1103" i="2"/>
  <c r="AA1104" i="2"/>
  <c r="AA1105" i="2"/>
  <c r="AA1106" i="2"/>
  <c r="AA1107" i="2"/>
  <c r="AA1108" i="2"/>
  <c r="AA1109" i="2"/>
  <c r="AA1110" i="2"/>
  <c r="AA1111" i="2"/>
  <c r="AA1112" i="2"/>
  <c r="AA1113" i="2"/>
  <c r="AA1114" i="2"/>
  <c r="AA1115" i="2"/>
  <c r="AA1116" i="2"/>
  <c r="AA1117" i="2"/>
  <c r="AA1118" i="2"/>
  <c r="AA1119" i="2"/>
  <c r="AA1120" i="2"/>
  <c r="AA1121" i="2"/>
  <c r="AA1122" i="2"/>
  <c r="AA1123" i="2"/>
  <c r="AA1124" i="2"/>
  <c r="AA1125" i="2"/>
  <c r="AA1126" i="2"/>
  <c r="AA1127" i="2"/>
  <c r="AA1128" i="2"/>
  <c r="AA1129" i="2"/>
  <c r="AA1130" i="2"/>
  <c r="AA1131" i="2"/>
  <c r="AA1132" i="2"/>
  <c r="AA1133" i="2"/>
  <c r="AA1134" i="2"/>
  <c r="AA1135" i="2"/>
  <c r="AA1136" i="2"/>
  <c r="AA1137" i="2"/>
  <c r="AA1138" i="2"/>
  <c r="AA1139" i="2"/>
  <c r="AA1140" i="2"/>
  <c r="AA1141" i="2"/>
  <c r="AA1142" i="2"/>
  <c r="AA1143" i="2"/>
  <c r="AA1144" i="2"/>
  <c r="AA1145" i="2"/>
  <c r="AA1146" i="2"/>
  <c r="AA1147" i="2"/>
  <c r="AA1148" i="2"/>
  <c r="AA1149" i="2"/>
  <c r="AA1150" i="2"/>
  <c r="AA1151" i="2"/>
  <c r="AA1152" i="2"/>
  <c r="AA1153" i="2"/>
  <c r="AA1154" i="2"/>
  <c r="AA1155" i="2"/>
  <c r="AA1156" i="2"/>
  <c r="AA1157" i="2"/>
  <c r="AA1158" i="2"/>
  <c r="AA1159" i="2"/>
  <c r="AA1160" i="2"/>
  <c r="AA1161" i="2"/>
  <c r="AA1162" i="2"/>
  <c r="AA1163" i="2"/>
  <c r="AA1164" i="2"/>
  <c r="AA1165" i="2"/>
  <c r="AA1166" i="2"/>
  <c r="AA1167" i="2"/>
  <c r="AA1168" i="2"/>
  <c r="AA1169" i="2"/>
  <c r="AA1170" i="2"/>
  <c r="AA1171" i="2"/>
  <c r="AA1172" i="2"/>
  <c r="AA1173" i="2"/>
  <c r="AA1174" i="2"/>
  <c r="AA1175" i="2"/>
  <c r="AA1176" i="2"/>
  <c r="AA1177" i="2"/>
  <c r="AA1178" i="2"/>
  <c r="AA1179" i="2"/>
  <c r="AA1180" i="2"/>
  <c r="AA1181" i="2"/>
  <c r="AA1182" i="2"/>
  <c r="AA1183" i="2"/>
  <c r="AA1184" i="2"/>
  <c r="AA1185" i="2"/>
  <c r="AA1186" i="2"/>
  <c r="AA1187" i="2"/>
  <c r="AA1188" i="2"/>
  <c r="AA1189" i="2"/>
  <c r="AA1190" i="2"/>
  <c r="AA1191" i="2"/>
  <c r="AA1192" i="2"/>
  <c r="AA1193" i="2"/>
  <c r="AA1194" i="2"/>
  <c r="AA1195" i="2"/>
  <c r="AA1196" i="2"/>
  <c r="AA1197" i="2"/>
  <c r="AA1198" i="2"/>
  <c r="AA1199" i="2"/>
  <c r="AA1200" i="2"/>
  <c r="AA1201" i="2"/>
  <c r="AA1202" i="2"/>
  <c r="AA1203" i="2"/>
  <c r="AA1204" i="2"/>
  <c r="AA1205" i="2"/>
  <c r="AA1206" i="2"/>
  <c r="AA1207" i="2"/>
  <c r="AA1208" i="2"/>
  <c r="AA1209" i="2"/>
  <c r="AA1210" i="2"/>
  <c r="AA1211" i="2"/>
  <c r="AA1212" i="2"/>
  <c r="AA1213" i="2"/>
  <c r="AA1214" i="2"/>
  <c r="AA1215" i="2"/>
  <c r="AA1216" i="2"/>
  <c r="AA1217" i="2"/>
  <c r="AA1218" i="2"/>
  <c r="AA1219" i="2"/>
  <c r="AA1220" i="2"/>
  <c r="AA1221" i="2"/>
  <c r="AA1222" i="2"/>
  <c r="AA1223" i="2"/>
  <c r="AA1224" i="2"/>
  <c r="AA1225" i="2"/>
  <c r="AA1226" i="2"/>
  <c r="AA1227" i="2"/>
  <c r="AA1228" i="2"/>
  <c r="AA1229" i="2"/>
  <c r="AA1230" i="2"/>
  <c r="AA1231" i="2"/>
  <c r="AA1232" i="2"/>
  <c r="AA1233" i="2"/>
  <c r="AA1234" i="2"/>
  <c r="AA1235" i="2"/>
  <c r="AA1236" i="2"/>
  <c r="AA1237" i="2"/>
  <c r="AA1238" i="2"/>
  <c r="AA1239" i="2"/>
  <c r="AA1240" i="2"/>
  <c r="AA1241" i="2"/>
  <c r="AA1242" i="2"/>
  <c r="AA1243" i="2"/>
  <c r="AA1244" i="2"/>
  <c r="AA1245" i="2"/>
  <c r="AA1246" i="2"/>
  <c r="AA1247" i="2"/>
  <c r="AA1248" i="2"/>
  <c r="AA1249" i="2"/>
  <c r="AA1250" i="2"/>
  <c r="AA1251" i="2"/>
  <c r="AA1252" i="2"/>
  <c r="AA1253" i="2"/>
  <c r="AA1254" i="2"/>
  <c r="AA1255" i="2"/>
  <c r="AA1256" i="2"/>
  <c r="AA1257" i="2"/>
  <c r="AA1258" i="2"/>
  <c r="AA1259" i="2"/>
  <c r="AA1260" i="2"/>
  <c r="AA1261" i="2"/>
  <c r="AA1262" i="2"/>
  <c r="AA1263" i="2"/>
  <c r="AA1264" i="2"/>
  <c r="AA1265" i="2"/>
  <c r="AA1266" i="2"/>
  <c r="AA1267" i="2"/>
  <c r="AA1268" i="2"/>
  <c r="AA1269" i="2"/>
  <c r="AA1270" i="2"/>
  <c r="AA1271" i="2"/>
  <c r="AA1272" i="2"/>
  <c r="AA1273" i="2"/>
  <c r="AA1274" i="2"/>
  <c r="AA1275" i="2"/>
  <c r="AA1276" i="2"/>
  <c r="AA1277" i="2"/>
  <c r="AA1278" i="2"/>
  <c r="AA1279" i="2"/>
  <c r="AA1280" i="2"/>
  <c r="AA1281" i="2"/>
  <c r="AA1282" i="2"/>
  <c r="AA1283" i="2"/>
  <c r="AA1284" i="2"/>
  <c r="AA1285" i="2"/>
  <c r="AA1286" i="2"/>
  <c r="AA1287" i="2"/>
  <c r="AA1288" i="2"/>
  <c r="AA1289" i="2"/>
  <c r="AA1290" i="2"/>
  <c r="AA1291" i="2"/>
  <c r="AA1292" i="2"/>
  <c r="AA1293" i="2"/>
  <c r="AA1294" i="2"/>
  <c r="AA1295" i="2"/>
  <c r="AA1296" i="2"/>
  <c r="AA1297" i="2"/>
  <c r="AA1298" i="2"/>
  <c r="AA1299" i="2"/>
  <c r="AA1300" i="2"/>
  <c r="AA1301" i="2"/>
  <c r="AA1302" i="2"/>
  <c r="AA1303" i="2"/>
  <c r="AA1304" i="2"/>
  <c r="AA1305" i="2"/>
  <c r="AA1306" i="2"/>
  <c r="AA1307" i="2"/>
  <c r="AA1308" i="2"/>
  <c r="AA1309" i="2"/>
  <c r="G10" i="6"/>
  <c r="Q13" i="3"/>
  <c r="Q14" i="3"/>
  <c r="W14" i="3"/>
  <c r="Q15" i="3"/>
  <c r="W15" i="3"/>
  <c r="Q16" i="3"/>
  <c r="W16" i="3"/>
  <c r="Q17" i="3"/>
  <c r="W17" i="3"/>
  <c r="Q18" i="3"/>
  <c r="W18" i="3"/>
  <c r="Q19" i="3"/>
  <c r="W19" i="3"/>
  <c r="Q20" i="3"/>
  <c r="W20" i="3"/>
  <c r="Q21" i="3"/>
  <c r="W21" i="3"/>
  <c r="Q22" i="3"/>
  <c r="W22" i="3"/>
  <c r="Q23" i="3"/>
  <c r="W23" i="3"/>
  <c r="Q24" i="3"/>
  <c r="W24" i="3"/>
  <c r="Q25" i="3"/>
  <c r="W25" i="3"/>
  <c r="Q26" i="3"/>
  <c r="W26" i="3"/>
  <c r="Q27" i="3"/>
  <c r="W27" i="3"/>
  <c r="Q28" i="3"/>
  <c r="W28" i="3"/>
  <c r="Q29" i="3"/>
  <c r="W29" i="3"/>
  <c r="Q30" i="3"/>
  <c r="W30" i="3"/>
  <c r="Q31" i="3"/>
  <c r="W31" i="3"/>
  <c r="Q32" i="3"/>
  <c r="W32" i="3"/>
  <c r="Q33" i="3"/>
  <c r="W33" i="3"/>
  <c r="Q34" i="3"/>
  <c r="W34" i="3"/>
  <c r="Q35" i="3"/>
  <c r="W35" i="3"/>
  <c r="Q36" i="3"/>
  <c r="W36" i="3"/>
  <c r="Q37" i="3"/>
  <c r="W37" i="3"/>
  <c r="Q38" i="3"/>
  <c r="W38" i="3"/>
  <c r="Q39" i="3"/>
  <c r="W39" i="3"/>
  <c r="Q40" i="3"/>
  <c r="W40" i="3"/>
  <c r="Q41" i="3"/>
  <c r="W41" i="3"/>
  <c r="Q42" i="3"/>
  <c r="W42" i="3"/>
  <c r="Q43" i="3"/>
  <c r="W43" i="3"/>
  <c r="Q44" i="3"/>
  <c r="W44" i="3"/>
  <c r="Q45" i="3"/>
  <c r="W45" i="3"/>
  <c r="Q46" i="3"/>
  <c r="W46" i="3"/>
  <c r="Q47" i="3"/>
  <c r="W47" i="3"/>
  <c r="Q48" i="3"/>
  <c r="W48" i="3"/>
  <c r="Q49" i="3"/>
  <c r="W49" i="3"/>
  <c r="Q50" i="3"/>
  <c r="W50" i="3"/>
  <c r="Q51" i="3"/>
  <c r="W51" i="3"/>
  <c r="Q52" i="3"/>
  <c r="W52" i="3"/>
  <c r="Q53" i="3"/>
  <c r="W53" i="3"/>
  <c r="Q54" i="3"/>
  <c r="W54" i="3"/>
  <c r="Q55" i="3"/>
  <c r="W55" i="3"/>
  <c r="Q56" i="3"/>
  <c r="W56" i="3"/>
  <c r="Q57" i="3"/>
  <c r="W57" i="3"/>
  <c r="Q58" i="3"/>
  <c r="W58" i="3"/>
  <c r="Q59" i="3"/>
  <c r="W59" i="3"/>
  <c r="Q60" i="3"/>
  <c r="W60" i="3"/>
  <c r="Q61" i="3"/>
  <c r="W61" i="3"/>
  <c r="Q62" i="3"/>
  <c r="W62" i="3"/>
  <c r="Q63" i="3"/>
  <c r="W63" i="3"/>
  <c r="Q64" i="3"/>
  <c r="W64" i="3"/>
  <c r="Q65" i="3"/>
  <c r="W65" i="3"/>
  <c r="Q66" i="3"/>
  <c r="W66" i="3"/>
  <c r="Q67" i="3"/>
  <c r="W67" i="3"/>
  <c r="Q68" i="3"/>
  <c r="W68" i="3"/>
  <c r="Q69" i="3"/>
  <c r="W69" i="3"/>
  <c r="Q70" i="3"/>
  <c r="W70" i="3"/>
  <c r="Q71" i="3"/>
  <c r="W71" i="3"/>
  <c r="Q72" i="3"/>
  <c r="W72" i="3"/>
  <c r="Q73" i="3"/>
  <c r="W73" i="3"/>
  <c r="Q74" i="3"/>
  <c r="W74" i="3"/>
  <c r="Q75" i="3"/>
  <c r="W75" i="3"/>
  <c r="Q76" i="3"/>
  <c r="W76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X30" i="3"/>
  <c r="X31" i="3"/>
  <c r="X32" i="3"/>
  <c r="X33" i="3"/>
  <c r="X34" i="3"/>
  <c r="X35" i="3"/>
  <c r="X36" i="3"/>
  <c r="X37" i="3"/>
  <c r="X38" i="3"/>
  <c r="X39" i="3"/>
  <c r="X40" i="3"/>
  <c r="X41" i="3"/>
  <c r="X42" i="3"/>
  <c r="X43" i="3"/>
  <c r="X44" i="3"/>
  <c r="X45" i="3"/>
  <c r="X46" i="3"/>
  <c r="X47" i="3"/>
  <c r="X48" i="3"/>
  <c r="X49" i="3"/>
  <c r="X50" i="3"/>
  <c r="X51" i="3"/>
  <c r="X52" i="3"/>
  <c r="X53" i="3"/>
  <c r="X54" i="3"/>
  <c r="X55" i="3"/>
  <c r="X56" i="3"/>
  <c r="X57" i="3"/>
  <c r="X58" i="3"/>
  <c r="X59" i="3"/>
  <c r="X60" i="3"/>
  <c r="X61" i="3"/>
  <c r="X62" i="3"/>
  <c r="X63" i="3"/>
  <c r="X64" i="3"/>
  <c r="X65" i="3"/>
  <c r="X66" i="3"/>
  <c r="X67" i="3"/>
  <c r="X68" i="3"/>
  <c r="X69" i="3"/>
  <c r="X70" i="3"/>
  <c r="X71" i="3"/>
  <c r="X72" i="3"/>
  <c r="X73" i="3"/>
  <c r="X74" i="3"/>
  <c r="X75" i="3"/>
  <c r="X76" i="3"/>
  <c r="D11" i="6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E11" i="6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F11" i="6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G11" i="6"/>
  <c r="Q14" i="10"/>
  <c r="Q15" i="10"/>
  <c r="W15" i="10"/>
  <c r="Q16" i="10"/>
  <c r="W16" i="10"/>
  <c r="Q17" i="10"/>
  <c r="W17" i="10"/>
  <c r="Q18" i="10"/>
  <c r="W18" i="10"/>
  <c r="Q19" i="10"/>
  <c r="W19" i="10"/>
  <c r="Q20" i="10"/>
  <c r="W20" i="10"/>
  <c r="Q21" i="10"/>
  <c r="W21" i="10"/>
  <c r="Q22" i="10"/>
  <c r="W22" i="10"/>
  <c r="Q23" i="10"/>
  <c r="W23" i="10"/>
  <c r="Q24" i="10"/>
  <c r="W24" i="10"/>
  <c r="Q25" i="10"/>
  <c r="W25" i="10"/>
  <c r="Q26" i="10"/>
  <c r="W26" i="10"/>
  <c r="Q27" i="10"/>
  <c r="W27" i="10"/>
  <c r="Q28" i="10"/>
  <c r="W28" i="10"/>
  <c r="Q29" i="10"/>
  <c r="W29" i="10"/>
  <c r="Q30" i="10"/>
  <c r="W30" i="10"/>
  <c r="Q31" i="10"/>
  <c r="W31" i="10"/>
  <c r="Q32" i="10"/>
  <c r="W32" i="10"/>
  <c r="Q33" i="10"/>
  <c r="W33" i="10"/>
  <c r="Q34" i="10"/>
  <c r="W34" i="10"/>
  <c r="Q35" i="10"/>
  <c r="W35" i="10"/>
  <c r="Q36" i="10"/>
  <c r="W36" i="10"/>
  <c r="Q37" i="10"/>
  <c r="W37" i="10"/>
  <c r="Q38" i="10"/>
  <c r="W38" i="10"/>
  <c r="Q39" i="10"/>
  <c r="W39" i="10"/>
  <c r="Q40" i="10"/>
  <c r="W40" i="10"/>
  <c r="Q41" i="10"/>
  <c r="W41" i="10"/>
  <c r="Q42" i="10"/>
  <c r="W42" i="10"/>
  <c r="Q43" i="10"/>
  <c r="W43" i="10"/>
  <c r="Q44" i="10"/>
  <c r="W44" i="10"/>
  <c r="Q45" i="10"/>
  <c r="W45" i="10"/>
  <c r="Q46" i="10"/>
  <c r="W46" i="10"/>
  <c r="X14" i="10"/>
  <c r="X15" i="10"/>
  <c r="X16" i="10"/>
  <c r="X17" i="10"/>
  <c r="X18" i="10"/>
  <c r="X19" i="10"/>
  <c r="X20" i="10"/>
  <c r="X21" i="10"/>
  <c r="X22" i="10"/>
  <c r="X23" i="10"/>
  <c r="X24" i="10"/>
  <c r="X25" i="10"/>
  <c r="X26" i="10"/>
  <c r="X27" i="10"/>
  <c r="X28" i="10"/>
  <c r="X29" i="10"/>
  <c r="X30" i="10"/>
  <c r="X31" i="10"/>
  <c r="X32" i="10"/>
  <c r="X33" i="10"/>
  <c r="X34" i="10"/>
  <c r="X35" i="10"/>
  <c r="X36" i="10"/>
  <c r="X37" i="10"/>
  <c r="X38" i="10"/>
  <c r="X39" i="10"/>
  <c r="X40" i="10"/>
  <c r="X41" i="10"/>
  <c r="X42" i="10"/>
  <c r="X43" i="10"/>
  <c r="X44" i="10"/>
  <c r="X45" i="10"/>
  <c r="X46" i="10"/>
  <c r="D12" i="6"/>
  <c r="Y14" i="10"/>
  <c r="Y15" i="10"/>
  <c r="Y16" i="10"/>
  <c r="Y17" i="10"/>
  <c r="Y18" i="10"/>
  <c r="Y19" i="10"/>
  <c r="Y20" i="10"/>
  <c r="Y21" i="10"/>
  <c r="Y22" i="10"/>
  <c r="Y23" i="10"/>
  <c r="Y24" i="10"/>
  <c r="Y25" i="10"/>
  <c r="Y26" i="10"/>
  <c r="Y27" i="10"/>
  <c r="Y28" i="10"/>
  <c r="Y29" i="10"/>
  <c r="Y30" i="10"/>
  <c r="Y31" i="10"/>
  <c r="Y32" i="10"/>
  <c r="Y33" i="10"/>
  <c r="Y34" i="10"/>
  <c r="Y35" i="10"/>
  <c r="Y36" i="10"/>
  <c r="Y37" i="10"/>
  <c r="Y38" i="10"/>
  <c r="Y39" i="10"/>
  <c r="Y40" i="10"/>
  <c r="Y41" i="10"/>
  <c r="Y42" i="10"/>
  <c r="Y43" i="10"/>
  <c r="Y44" i="10"/>
  <c r="Y45" i="10"/>
  <c r="Y46" i="10"/>
  <c r="E12" i="6"/>
  <c r="Z14" i="10"/>
  <c r="Z15" i="10"/>
  <c r="Z16" i="10"/>
  <c r="Z17" i="10"/>
  <c r="Z18" i="10"/>
  <c r="Z19" i="10"/>
  <c r="Z20" i="10"/>
  <c r="Z21" i="10"/>
  <c r="Z22" i="10"/>
  <c r="Z23" i="10"/>
  <c r="Z24" i="10"/>
  <c r="Z25" i="10"/>
  <c r="Z26" i="10"/>
  <c r="Z27" i="10"/>
  <c r="Z28" i="10"/>
  <c r="Z29" i="10"/>
  <c r="Z30" i="10"/>
  <c r="Z31" i="10"/>
  <c r="Z32" i="10"/>
  <c r="Z33" i="10"/>
  <c r="Z34" i="10"/>
  <c r="Z35" i="10"/>
  <c r="Z36" i="10"/>
  <c r="Z37" i="10"/>
  <c r="Z38" i="10"/>
  <c r="Z39" i="10"/>
  <c r="Z40" i="10"/>
  <c r="Z41" i="10"/>
  <c r="Z42" i="10"/>
  <c r="Z43" i="10"/>
  <c r="Z44" i="10"/>
  <c r="Z45" i="10"/>
  <c r="Z46" i="10"/>
  <c r="F12" i="6"/>
  <c r="AA14" i="10"/>
  <c r="AA15" i="10"/>
  <c r="AA16" i="10"/>
  <c r="AA17" i="10"/>
  <c r="AA18" i="10"/>
  <c r="AA19" i="10"/>
  <c r="AA20" i="10"/>
  <c r="AA21" i="10"/>
  <c r="AA22" i="10"/>
  <c r="AA23" i="10"/>
  <c r="AA24" i="10"/>
  <c r="AA25" i="10"/>
  <c r="AA26" i="10"/>
  <c r="AA27" i="10"/>
  <c r="AA28" i="10"/>
  <c r="AA29" i="10"/>
  <c r="AA30" i="10"/>
  <c r="AA31" i="10"/>
  <c r="AA32" i="10"/>
  <c r="AA33" i="10"/>
  <c r="AA34" i="10"/>
  <c r="AA35" i="10"/>
  <c r="AA36" i="10"/>
  <c r="AA37" i="10"/>
  <c r="AA38" i="10"/>
  <c r="AA39" i="10"/>
  <c r="AA40" i="10"/>
  <c r="AA41" i="10"/>
  <c r="AA42" i="10"/>
  <c r="AA43" i="10"/>
  <c r="AA44" i="10"/>
  <c r="AA45" i="10"/>
  <c r="AA46" i="10"/>
  <c r="G12" i="6"/>
  <c r="Q13" i="8"/>
  <c r="Q14" i="8"/>
  <c r="W14" i="8"/>
  <c r="Q15" i="8"/>
  <c r="W15" i="8"/>
  <c r="Q16" i="8"/>
  <c r="W16" i="8"/>
  <c r="Q17" i="8"/>
  <c r="W17" i="8"/>
  <c r="Q18" i="8"/>
  <c r="W18" i="8"/>
  <c r="Q19" i="8"/>
  <c r="W19" i="8"/>
  <c r="Q20" i="8"/>
  <c r="W20" i="8"/>
  <c r="Q21" i="8"/>
  <c r="W21" i="8"/>
  <c r="Q22" i="8"/>
  <c r="W22" i="8"/>
  <c r="Q23" i="8"/>
  <c r="W23" i="8"/>
  <c r="Q24" i="8"/>
  <c r="W24" i="8"/>
  <c r="Q25" i="8"/>
  <c r="W25" i="8"/>
  <c r="Q26" i="8"/>
  <c r="W26" i="8"/>
  <c r="X13" i="8"/>
  <c r="X14" i="8"/>
  <c r="X15" i="8"/>
  <c r="X16" i="8"/>
  <c r="X17" i="8"/>
  <c r="X18" i="8"/>
  <c r="X19" i="8"/>
  <c r="X20" i="8"/>
  <c r="X21" i="8"/>
  <c r="X22" i="8"/>
  <c r="X23" i="8"/>
  <c r="X24" i="8"/>
  <c r="X25" i="8"/>
  <c r="X26" i="8"/>
  <c r="D13" i="6"/>
  <c r="Y13" i="8"/>
  <c r="Y14" i="8"/>
  <c r="Y15" i="8"/>
  <c r="Y16" i="8"/>
  <c r="Y17" i="8"/>
  <c r="Y18" i="8"/>
  <c r="Y19" i="8"/>
  <c r="Y20" i="8"/>
  <c r="Y21" i="8"/>
  <c r="Y22" i="8"/>
  <c r="Y23" i="8"/>
  <c r="Y24" i="8"/>
  <c r="Y25" i="8"/>
  <c r="Y26" i="8"/>
  <c r="E13" i="6"/>
  <c r="Z13" i="8"/>
  <c r="Z14" i="8"/>
  <c r="Z15" i="8"/>
  <c r="Z16" i="8"/>
  <c r="Z17" i="8"/>
  <c r="Z18" i="8"/>
  <c r="Z19" i="8"/>
  <c r="Z20" i="8"/>
  <c r="Z21" i="8"/>
  <c r="Z22" i="8"/>
  <c r="Z23" i="8"/>
  <c r="Z24" i="8"/>
  <c r="Z25" i="8"/>
  <c r="Z26" i="8"/>
  <c r="F13" i="6"/>
  <c r="AA13" i="8"/>
  <c r="AA14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G13" i="6"/>
  <c r="Q12" i="4"/>
  <c r="Q13" i="4"/>
  <c r="W13" i="4"/>
  <c r="Q14" i="4"/>
  <c r="W14" i="4"/>
  <c r="Q15" i="4"/>
  <c r="W15" i="4"/>
  <c r="Q16" i="4"/>
  <c r="W16" i="4"/>
  <c r="Q17" i="4"/>
  <c r="W17" i="4"/>
  <c r="Q18" i="4"/>
  <c r="W18" i="4"/>
  <c r="Q19" i="4"/>
  <c r="W19" i="4"/>
  <c r="Q20" i="4"/>
  <c r="W20" i="4"/>
  <c r="Q21" i="4"/>
  <c r="W21" i="4"/>
  <c r="Q22" i="4"/>
  <c r="W22" i="4"/>
  <c r="Q23" i="4"/>
  <c r="W23" i="4"/>
  <c r="Q24" i="4"/>
  <c r="W24" i="4"/>
  <c r="Q25" i="4"/>
  <c r="W25" i="4"/>
  <c r="Q26" i="4"/>
  <c r="W26" i="4"/>
  <c r="Q27" i="4"/>
  <c r="W27" i="4"/>
  <c r="Q28" i="4"/>
  <c r="W28" i="4"/>
  <c r="Q29" i="4"/>
  <c r="W29" i="4"/>
  <c r="Q30" i="4"/>
  <c r="W30" i="4"/>
  <c r="Q31" i="4"/>
  <c r="W31" i="4"/>
  <c r="Q32" i="4"/>
  <c r="W32" i="4"/>
  <c r="Q33" i="4"/>
  <c r="W33" i="4"/>
  <c r="Q34" i="4"/>
  <c r="W34" i="4"/>
  <c r="Q35" i="4"/>
  <c r="W35" i="4"/>
  <c r="Q36" i="4"/>
  <c r="W36" i="4"/>
  <c r="Q37" i="4"/>
  <c r="W37" i="4"/>
  <c r="Q38" i="4"/>
  <c r="W38" i="4"/>
  <c r="Q39" i="4"/>
  <c r="W39" i="4"/>
  <c r="Q40" i="4"/>
  <c r="W40" i="4"/>
  <c r="Q41" i="4"/>
  <c r="W41" i="4"/>
  <c r="Q42" i="4"/>
  <c r="W42" i="4"/>
  <c r="Q43" i="4"/>
  <c r="W43" i="4"/>
  <c r="Q44" i="4"/>
  <c r="W44" i="4"/>
  <c r="Q45" i="4"/>
  <c r="W45" i="4"/>
  <c r="Q46" i="4"/>
  <c r="W46" i="4"/>
  <c r="Q47" i="4"/>
  <c r="W47" i="4"/>
  <c r="Q48" i="4"/>
  <c r="W48" i="4"/>
  <c r="Q49" i="4"/>
  <c r="W49" i="4"/>
  <c r="Q50" i="4"/>
  <c r="W50" i="4"/>
  <c r="Q51" i="4"/>
  <c r="W51" i="4"/>
  <c r="Q52" i="4"/>
  <c r="W52" i="4"/>
  <c r="Q53" i="4"/>
  <c r="W53" i="4"/>
  <c r="Q54" i="4"/>
  <c r="W54" i="4"/>
  <c r="Q55" i="4"/>
  <c r="W55" i="4"/>
  <c r="Q56" i="4"/>
  <c r="W56" i="4"/>
  <c r="Q57" i="4"/>
  <c r="W57" i="4"/>
  <c r="Q58" i="4"/>
  <c r="W58" i="4"/>
  <c r="Q59" i="4"/>
  <c r="W59" i="4"/>
  <c r="Q60" i="4"/>
  <c r="W60" i="4"/>
  <c r="Q61" i="4"/>
  <c r="W61" i="4"/>
  <c r="Q62" i="4"/>
  <c r="W62" i="4"/>
  <c r="Q63" i="4"/>
  <c r="W63" i="4"/>
  <c r="Q64" i="4"/>
  <c r="W64" i="4"/>
  <c r="Q65" i="4"/>
  <c r="W65" i="4"/>
  <c r="Q66" i="4"/>
  <c r="W66" i="4"/>
  <c r="Q67" i="4"/>
  <c r="W67" i="4"/>
  <c r="Q68" i="4"/>
  <c r="W68" i="4"/>
  <c r="Q69" i="4"/>
  <c r="W69" i="4"/>
  <c r="Q70" i="4"/>
  <c r="W70" i="4"/>
  <c r="Q71" i="4"/>
  <c r="W71" i="4"/>
  <c r="Q72" i="4"/>
  <c r="W72" i="4"/>
  <c r="Q73" i="4"/>
  <c r="W73" i="4"/>
  <c r="Q74" i="4"/>
  <c r="W74" i="4"/>
  <c r="Q75" i="4"/>
  <c r="W75" i="4"/>
  <c r="Q76" i="4"/>
  <c r="W76" i="4"/>
  <c r="Q77" i="4"/>
  <c r="W77" i="4"/>
  <c r="Q78" i="4"/>
  <c r="W78" i="4"/>
  <c r="Q79" i="4"/>
  <c r="W79" i="4"/>
  <c r="Q80" i="4"/>
  <c r="W80" i="4"/>
  <c r="Q81" i="4"/>
  <c r="W81" i="4"/>
  <c r="Q82" i="4"/>
  <c r="W82" i="4"/>
  <c r="Q83" i="4"/>
  <c r="W83" i="4"/>
  <c r="Q84" i="4"/>
  <c r="W84" i="4"/>
  <c r="Q85" i="4"/>
  <c r="W85" i="4"/>
  <c r="Q86" i="4"/>
  <c r="W86" i="4"/>
  <c r="Q87" i="4"/>
  <c r="W87" i="4"/>
  <c r="Q88" i="4"/>
  <c r="W88" i="4"/>
  <c r="Q89" i="4"/>
  <c r="W89" i="4"/>
  <c r="Q90" i="4"/>
  <c r="W90" i="4"/>
  <c r="Q91" i="4"/>
  <c r="W91" i="4"/>
  <c r="Q92" i="4"/>
  <c r="W92" i="4"/>
  <c r="Q93" i="4"/>
  <c r="W93" i="4"/>
  <c r="Q94" i="4"/>
  <c r="W94" i="4"/>
  <c r="Q95" i="4"/>
  <c r="W95" i="4"/>
  <c r="Q96" i="4"/>
  <c r="W96" i="4"/>
  <c r="Q97" i="4"/>
  <c r="W97" i="4"/>
  <c r="Q98" i="4"/>
  <c r="W98" i="4"/>
  <c r="Q99" i="4"/>
  <c r="W99" i="4"/>
  <c r="Q100" i="4"/>
  <c r="W100" i="4"/>
  <c r="Q101" i="4"/>
  <c r="W101" i="4"/>
  <c r="Q102" i="4"/>
  <c r="W102" i="4"/>
  <c r="Q103" i="4"/>
  <c r="W103" i="4"/>
  <c r="Q104" i="4"/>
  <c r="W104" i="4"/>
  <c r="Q105" i="4"/>
  <c r="W105" i="4"/>
  <c r="Q106" i="4"/>
  <c r="W106" i="4"/>
  <c r="Q107" i="4"/>
  <c r="W107" i="4"/>
  <c r="Q108" i="4"/>
  <c r="W108" i="4"/>
  <c r="Q109" i="4"/>
  <c r="W109" i="4"/>
  <c r="Q110" i="4"/>
  <c r="W110" i="4"/>
  <c r="Q111" i="4"/>
  <c r="W111" i="4"/>
  <c r="Q112" i="4"/>
  <c r="W112" i="4"/>
  <c r="Q113" i="4"/>
  <c r="W113" i="4"/>
  <c r="Q114" i="4"/>
  <c r="W114" i="4"/>
  <c r="Q115" i="4"/>
  <c r="W115" i="4"/>
  <c r="Q116" i="4"/>
  <c r="W116" i="4"/>
  <c r="Q117" i="4"/>
  <c r="W117" i="4"/>
  <c r="Q118" i="4"/>
  <c r="W118" i="4"/>
  <c r="Q119" i="4"/>
  <c r="W119" i="4"/>
  <c r="Q120" i="4"/>
  <c r="W120" i="4"/>
  <c r="Q121" i="4"/>
  <c r="W121" i="4"/>
  <c r="Q122" i="4"/>
  <c r="W122" i="4"/>
  <c r="Q123" i="4"/>
  <c r="W123" i="4"/>
  <c r="Q124" i="4"/>
  <c r="W124" i="4"/>
  <c r="Q125" i="4"/>
  <c r="W125" i="4"/>
  <c r="Q126" i="4"/>
  <c r="W126" i="4"/>
  <c r="Q127" i="4"/>
  <c r="W127" i="4"/>
  <c r="Q128" i="4"/>
  <c r="W128" i="4"/>
  <c r="Q129" i="4"/>
  <c r="W129" i="4"/>
  <c r="Q130" i="4"/>
  <c r="W130" i="4"/>
  <c r="Q131" i="4"/>
  <c r="W131" i="4"/>
  <c r="Q132" i="4"/>
  <c r="W132" i="4"/>
  <c r="Q133" i="4"/>
  <c r="W133" i="4"/>
  <c r="Q134" i="4"/>
  <c r="W134" i="4"/>
  <c r="Q135" i="4"/>
  <c r="W135" i="4"/>
  <c r="Q136" i="4"/>
  <c r="W136" i="4"/>
  <c r="Q137" i="4"/>
  <c r="W137" i="4"/>
  <c r="Q138" i="4"/>
  <c r="W138" i="4"/>
  <c r="Q139" i="4"/>
  <c r="W139" i="4"/>
  <c r="Q140" i="4"/>
  <c r="W140" i="4"/>
  <c r="Q141" i="4"/>
  <c r="W141" i="4"/>
  <c r="Q142" i="4"/>
  <c r="W142" i="4"/>
  <c r="Q143" i="4"/>
  <c r="W143" i="4"/>
  <c r="Q144" i="4"/>
  <c r="W144" i="4"/>
  <c r="Q145" i="4"/>
  <c r="W145" i="4"/>
  <c r="Q146" i="4"/>
  <c r="W146" i="4"/>
  <c r="Q147" i="4"/>
  <c r="W147" i="4"/>
  <c r="Q148" i="4"/>
  <c r="W148" i="4"/>
  <c r="Q149" i="4"/>
  <c r="W149" i="4"/>
  <c r="Q150" i="4"/>
  <c r="W150" i="4"/>
  <c r="Q151" i="4"/>
  <c r="W151" i="4"/>
  <c r="Q152" i="4"/>
  <c r="W152" i="4"/>
  <c r="Q153" i="4"/>
  <c r="W153" i="4"/>
  <c r="Q154" i="4"/>
  <c r="W154" i="4"/>
  <c r="Q155" i="4"/>
  <c r="W155" i="4"/>
  <c r="Q156" i="4"/>
  <c r="W156" i="4"/>
  <c r="Q157" i="4"/>
  <c r="W157" i="4"/>
  <c r="Q158" i="4"/>
  <c r="W158" i="4"/>
  <c r="Q159" i="4"/>
  <c r="W159" i="4"/>
  <c r="Q160" i="4"/>
  <c r="W160" i="4"/>
  <c r="Q161" i="4"/>
  <c r="W161" i="4"/>
  <c r="Q162" i="4"/>
  <c r="W162" i="4"/>
  <c r="Q163" i="4"/>
  <c r="W163" i="4"/>
  <c r="Q164" i="4"/>
  <c r="W164" i="4"/>
  <c r="Q165" i="4"/>
  <c r="W165" i="4"/>
  <c r="Q166" i="4"/>
  <c r="W166" i="4"/>
  <c r="Q167" i="4"/>
  <c r="W167" i="4"/>
  <c r="Q168" i="4"/>
  <c r="W168" i="4"/>
  <c r="Q169" i="4"/>
  <c r="W169" i="4"/>
  <c r="Q170" i="4"/>
  <c r="W170" i="4"/>
  <c r="Q171" i="4"/>
  <c r="W171" i="4"/>
  <c r="Q172" i="4"/>
  <c r="W172" i="4"/>
  <c r="Q173" i="4"/>
  <c r="W173" i="4"/>
  <c r="Q174" i="4"/>
  <c r="W174" i="4"/>
  <c r="Q175" i="4"/>
  <c r="W175" i="4"/>
  <c r="Q176" i="4"/>
  <c r="W176" i="4"/>
  <c r="Q177" i="4"/>
  <c r="W177" i="4"/>
  <c r="Q178" i="4"/>
  <c r="W178" i="4"/>
  <c r="Q179" i="4"/>
  <c r="W179" i="4"/>
  <c r="Q180" i="4"/>
  <c r="W180" i="4"/>
  <c r="Q181" i="4"/>
  <c r="W181" i="4"/>
  <c r="Q182" i="4"/>
  <c r="W182" i="4"/>
  <c r="Q183" i="4"/>
  <c r="W183" i="4"/>
  <c r="Q184" i="4"/>
  <c r="W184" i="4"/>
  <c r="Q185" i="4"/>
  <c r="W185" i="4"/>
  <c r="Q186" i="4"/>
  <c r="W186" i="4"/>
  <c r="Q187" i="4"/>
  <c r="W187" i="4"/>
  <c r="Q188" i="4"/>
  <c r="W188" i="4"/>
  <c r="Q189" i="4"/>
  <c r="W189" i="4"/>
  <c r="Q190" i="4"/>
  <c r="W190" i="4"/>
  <c r="Q191" i="4"/>
  <c r="W191" i="4"/>
  <c r="Q192" i="4"/>
  <c r="W192" i="4"/>
  <c r="Q193" i="4"/>
  <c r="W193" i="4"/>
  <c r="Q194" i="4"/>
  <c r="W194" i="4"/>
  <c r="Q195" i="4"/>
  <c r="W195" i="4"/>
  <c r="Q196" i="4"/>
  <c r="W196" i="4"/>
  <c r="Q197" i="4"/>
  <c r="W197" i="4"/>
  <c r="Q198" i="4"/>
  <c r="W198" i="4"/>
  <c r="Q199" i="4"/>
  <c r="W199" i="4"/>
  <c r="Q200" i="4"/>
  <c r="W200" i="4"/>
  <c r="Q201" i="4"/>
  <c r="W201" i="4"/>
  <c r="Q202" i="4"/>
  <c r="W202" i="4"/>
  <c r="Q203" i="4"/>
  <c r="W203" i="4"/>
  <c r="Q204" i="4"/>
  <c r="W204" i="4"/>
  <c r="Q205" i="4"/>
  <c r="W205" i="4"/>
  <c r="Q206" i="4"/>
  <c r="W206" i="4"/>
  <c r="Q207" i="4"/>
  <c r="W207" i="4"/>
  <c r="Q208" i="4"/>
  <c r="W208" i="4"/>
  <c r="Q209" i="4"/>
  <c r="W209" i="4"/>
  <c r="Q210" i="4"/>
  <c r="W210" i="4"/>
  <c r="Q211" i="4"/>
  <c r="W211" i="4"/>
  <c r="Q212" i="4"/>
  <c r="W212" i="4"/>
  <c r="Q213" i="4"/>
  <c r="W213" i="4"/>
  <c r="Q214" i="4"/>
  <c r="W214" i="4"/>
  <c r="Q215" i="4"/>
  <c r="W215" i="4"/>
  <c r="Q216" i="4"/>
  <c r="W216" i="4"/>
  <c r="Q217" i="4"/>
  <c r="W217" i="4"/>
  <c r="Q218" i="4"/>
  <c r="W218" i="4"/>
  <c r="Q219" i="4"/>
  <c r="W219" i="4"/>
  <c r="Q220" i="4"/>
  <c r="W220" i="4"/>
  <c r="Q221" i="4"/>
  <c r="W221" i="4"/>
  <c r="Q222" i="4"/>
  <c r="W222" i="4"/>
  <c r="Q223" i="4"/>
  <c r="W223" i="4"/>
  <c r="Q224" i="4"/>
  <c r="W224" i="4"/>
  <c r="Q225" i="4"/>
  <c r="W225" i="4"/>
  <c r="Q226" i="4"/>
  <c r="W226" i="4"/>
  <c r="Q227" i="4"/>
  <c r="W227" i="4"/>
  <c r="Q228" i="4"/>
  <c r="W228" i="4"/>
  <c r="Q229" i="4"/>
  <c r="W229" i="4"/>
  <c r="Q230" i="4"/>
  <c r="W230" i="4"/>
  <c r="Q231" i="4"/>
  <c r="W231" i="4"/>
  <c r="Q232" i="4"/>
  <c r="W232" i="4"/>
  <c r="Q233" i="4"/>
  <c r="W233" i="4"/>
  <c r="Q234" i="4"/>
  <c r="W234" i="4"/>
  <c r="Q235" i="4"/>
  <c r="W235" i="4"/>
  <c r="Q236" i="4"/>
  <c r="W236" i="4"/>
  <c r="Q237" i="4"/>
  <c r="W237" i="4"/>
  <c r="Q238" i="4"/>
  <c r="W238" i="4"/>
  <c r="Q239" i="4"/>
  <c r="W239" i="4"/>
  <c r="Q240" i="4"/>
  <c r="W240" i="4"/>
  <c r="Q241" i="4"/>
  <c r="W241" i="4"/>
  <c r="Q242" i="4"/>
  <c r="W242" i="4"/>
  <c r="Q243" i="4"/>
  <c r="W243" i="4"/>
  <c r="Q244" i="4"/>
  <c r="W244" i="4"/>
  <c r="Q245" i="4"/>
  <c r="W245" i="4"/>
  <c r="Q246" i="4"/>
  <c r="W246" i="4"/>
  <c r="Q247" i="4"/>
  <c r="W247" i="4"/>
  <c r="Q248" i="4"/>
  <c r="W248" i="4"/>
  <c r="Q249" i="4"/>
  <c r="W249" i="4"/>
  <c r="Q250" i="4"/>
  <c r="W250" i="4"/>
  <c r="Q251" i="4"/>
  <c r="W251" i="4"/>
  <c r="Q252" i="4"/>
  <c r="W252" i="4"/>
  <c r="Q253" i="4"/>
  <c r="W253" i="4"/>
  <c r="Q254" i="4"/>
  <c r="W254" i="4"/>
  <c r="Q255" i="4"/>
  <c r="W255" i="4"/>
  <c r="Q256" i="4"/>
  <c r="W256" i="4"/>
  <c r="Q257" i="4"/>
  <c r="W257" i="4"/>
  <c r="Q258" i="4"/>
  <c r="W258" i="4"/>
  <c r="Q259" i="4"/>
  <c r="W259" i="4"/>
  <c r="Q260" i="4"/>
  <c r="W260" i="4"/>
  <c r="Q261" i="4"/>
  <c r="W261" i="4"/>
  <c r="Q262" i="4"/>
  <c r="W262" i="4"/>
  <c r="Q263" i="4"/>
  <c r="W263" i="4"/>
  <c r="Q264" i="4"/>
  <c r="W264" i="4"/>
  <c r="Q265" i="4"/>
  <c r="W265" i="4"/>
  <c r="Q266" i="4"/>
  <c r="W266" i="4"/>
  <c r="Q267" i="4"/>
  <c r="W267" i="4"/>
  <c r="Q268" i="4"/>
  <c r="W268" i="4"/>
  <c r="Q269" i="4"/>
  <c r="W269" i="4"/>
  <c r="Q270" i="4"/>
  <c r="W270" i="4"/>
  <c r="Q271" i="4"/>
  <c r="W271" i="4"/>
  <c r="Q272" i="4"/>
  <c r="W272" i="4"/>
  <c r="Q273" i="4"/>
  <c r="W273" i="4"/>
  <c r="Q274" i="4"/>
  <c r="W274" i="4"/>
  <c r="Q275" i="4"/>
  <c r="W275" i="4"/>
  <c r="Q276" i="4"/>
  <c r="W276" i="4"/>
  <c r="Q277" i="4"/>
  <c r="W277" i="4"/>
  <c r="Q278" i="4"/>
  <c r="W278" i="4"/>
  <c r="Q279" i="4"/>
  <c r="W279" i="4"/>
  <c r="Q280" i="4"/>
  <c r="W280" i="4"/>
  <c r="Q281" i="4"/>
  <c r="W281" i="4"/>
  <c r="Q282" i="4"/>
  <c r="W282" i="4"/>
  <c r="Q283" i="4"/>
  <c r="W283" i="4"/>
  <c r="Q284" i="4"/>
  <c r="W284" i="4"/>
  <c r="Q285" i="4"/>
  <c r="W285" i="4"/>
  <c r="Q286" i="4"/>
  <c r="W286" i="4"/>
  <c r="Q287" i="4"/>
  <c r="W287" i="4"/>
  <c r="Q288" i="4"/>
  <c r="W288" i="4"/>
  <c r="Q289" i="4"/>
  <c r="W289" i="4"/>
  <c r="Q290" i="4"/>
  <c r="W290" i="4"/>
  <c r="Q291" i="4"/>
  <c r="W291" i="4"/>
  <c r="Q292" i="4"/>
  <c r="W292" i="4"/>
  <c r="Q293" i="4"/>
  <c r="W293" i="4"/>
  <c r="Q294" i="4"/>
  <c r="W294" i="4"/>
  <c r="Q295" i="4"/>
  <c r="W295" i="4"/>
  <c r="Q296" i="4"/>
  <c r="W296" i="4"/>
  <c r="Q297" i="4"/>
  <c r="W297" i="4"/>
  <c r="Q298" i="4"/>
  <c r="W298" i="4"/>
  <c r="Q299" i="4"/>
  <c r="W299" i="4"/>
  <c r="Q300" i="4"/>
  <c r="W300" i="4"/>
  <c r="Q301" i="4"/>
  <c r="W301" i="4"/>
  <c r="Q302" i="4"/>
  <c r="W302" i="4"/>
  <c r="Q303" i="4"/>
  <c r="W303" i="4"/>
  <c r="Q304" i="4"/>
  <c r="W304" i="4"/>
  <c r="Q305" i="4"/>
  <c r="W305" i="4"/>
  <c r="Q306" i="4"/>
  <c r="W306" i="4"/>
  <c r="Q307" i="4"/>
  <c r="W307" i="4"/>
  <c r="Q308" i="4"/>
  <c r="W308" i="4"/>
  <c r="Q309" i="4"/>
  <c r="W309" i="4"/>
  <c r="Q310" i="4"/>
  <c r="W310" i="4"/>
  <c r="Q311" i="4"/>
  <c r="W311" i="4"/>
  <c r="Q312" i="4"/>
  <c r="W312" i="4"/>
  <c r="Q313" i="4"/>
  <c r="W313" i="4"/>
  <c r="Q314" i="4"/>
  <c r="W314" i="4"/>
  <c r="Q315" i="4"/>
  <c r="W315" i="4"/>
  <c r="Q316" i="4"/>
  <c r="W316" i="4"/>
  <c r="Q317" i="4"/>
  <c r="W317" i="4"/>
  <c r="Q318" i="4"/>
  <c r="W318" i="4"/>
  <c r="Q319" i="4"/>
  <c r="W319" i="4"/>
  <c r="Q320" i="4"/>
  <c r="W320" i="4"/>
  <c r="Q321" i="4"/>
  <c r="W321" i="4"/>
  <c r="Q322" i="4"/>
  <c r="W322" i="4"/>
  <c r="Q323" i="4"/>
  <c r="W323" i="4"/>
  <c r="Q324" i="4"/>
  <c r="W324" i="4"/>
  <c r="Q325" i="4"/>
  <c r="W325" i="4"/>
  <c r="Q326" i="4"/>
  <c r="W326" i="4"/>
  <c r="Q327" i="4"/>
  <c r="W327" i="4"/>
  <c r="Q328" i="4"/>
  <c r="W328" i="4"/>
  <c r="Q329" i="4"/>
  <c r="W329" i="4"/>
  <c r="Q330" i="4"/>
  <c r="W330" i="4"/>
  <c r="Q331" i="4"/>
  <c r="W331" i="4"/>
  <c r="Q332" i="4"/>
  <c r="W332" i="4"/>
  <c r="Q333" i="4"/>
  <c r="W333" i="4"/>
  <c r="Q334" i="4"/>
  <c r="W334" i="4"/>
  <c r="Q335" i="4"/>
  <c r="W335" i="4"/>
  <c r="Q336" i="4"/>
  <c r="W336" i="4"/>
  <c r="Q337" i="4"/>
  <c r="W337" i="4"/>
  <c r="Q338" i="4"/>
  <c r="W338" i="4"/>
  <c r="Q339" i="4"/>
  <c r="W339" i="4"/>
  <c r="Q340" i="4"/>
  <c r="W340" i="4"/>
  <c r="Q341" i="4"/>
  <c r="W341" i="4"/>
  <c r="Q342" i="4"/>
  <c r="W342" i="4"/>
  <c r="Q343" i="4"/>
  <c r="W343" i="4"/>
  <c r="Q344" i="4"/>
  <c r="W344" i="4"/>
  <c r="Q345" i="4"/>
  <c r="W345" i="4"/>
  <c r="Q346" i="4"/>
  <c r="W346" i="4"/>
  <c r="Q347" i="4"/>
  <c r="W347" i="4"/>
  <c r="Q348" i="4"/>
  <c r="W348" i="4"/>
  <c r="Q349" i="4"/>
  <c r="W349" i="4"/>
  <c r="Q350" i="4"/>
  <c r="W350" i="4"/>
  <c r="Q351" i="4"/>
  <c r="W351" i="4"/>
  <c r="Q352" i="4"/>
  <c r="W352" i="4"/>
  <c r="Q353" i="4"/>
  <c r="W353" i="4"/>
  <c r="Q354" i="4"/>
  <c r="W354" i="4"/>
  <c r="Q355" i="4"/>
  <c r="W355" i="4"/>
  <c r="Q356" i="4"/>
  <c r="W356" i="4"/>
  <c r="Q357" i="4"/>
  <c r="W357" i="4"/>
  <c r="Q358" i="4"/>
  <c r="W358" i="4"/>
  <c r="Q359" i="4"/>
  <c r="W359" i="4"/>
  <c r="Q360" i="4"/>
  <c r="W360" i="4"/>
  <c r="Q361" i="4"/>
  <c r="W361" i="4"/>
  <c r="Q362" i="4"/>
  <c r="W362" i="4"/>
  <c r="Q363" i="4"/>
  <c r="W363" i="4"/>
  <c r="Q364" i="4"/>
  <c r="W364" i="4"/>
  <c r="Q365" i="4"/>
  <c r="W365" i="4"/>
  <c r="Q366" i="4"/>
  <c r="W366" i="4"/>
  <c r="Q367" i="4"/>
  <c r="W367" i="4"/>
  <c r="Q368" i="4"/>
  <c r="W368" i="4"/>
  <c r="Q369" i="4"/>
  <c r="W369" i="4"/>
  <c r="Q370" i="4"/>
  <c r="W370" i="4"/>
  <c r="Q371" i="4"/>
  <c r="W371" i="4"/>
  <c r="Q372" i="4"/>
  <c r="W372" i="4"/>
  <c r="Q373" i="4"/>
  <c r="W373" i="4"/>
  <c r="Q374" i="4"/>
  <c r="W374" i="4"/>
  <c r="Q375" i="4"/>
  <c r="W375" i="4"/>
  <c r="Q376" i="4"/>
  <c r="W376" i="4"/>
  <c r="Q377" i="4"/>
  <c r="W377" i="4"/>
  <c r="Q378" i="4"/>
  <c r="W378" i="4"/>
  <c r="Q379" i="4"/>
  <c r="W379" i="4"/>
  <c r="Q380" i="4"/>
  <c r="W380" i="4"/>
  <c r="Q381" i="4"/>
  <c r="W381" i="4"/>
  <c r="Q382" i="4"/>
  <c r="W382" i="4"/>
  <c r="Q383" i="4"/>
  <c r="W383" i="4"/>
  <c r="Q384" i="4"/>
  <c r="W384" i="4"/>
  <c r="Q385" i="4"/>
  <c r="W385" i="4"/>
  <c r="Q386" i="4"/>
  <c r="W386" i="4"/>
  <c r="Q387" i="4"/>
  <c r="W387" i="4"/>
  <c r="Q388" i="4"/>
  <c r="W388" i="4"/>
  <c r="Q389" i="4"/>
  <c r="W389" i="4"/>
  <c r="Q390" i="4"/>
  <c r="W390" i="4"/>
  <c r="Q391" i="4"/>
  <c r="W391" i="4"/>
  <c r="Q392" i="4"/>
  <c r="W392" i="4"/>
  <c r="Q393" i="4"/>
  <c r="W393" i="4"/>
  <c r="Q394" i="4"/>
  <c r="W394" i="4"/>
  <c r="Q395" i="4"/>
  <c r="W395" i="4"/>
  <c r="Q396" i="4"/>
  <c r="W396" i="4"/>
  <c r="Q397" i="4"/>
  <c r="W397" i="4"/>
  <c r="Q398" i="4"/>
  <c r="W398" i="4"/>
  <c r="Q399" i="4"/>
  <c r="W399" i="4"/>
  <c r="Q400" i="4"/>
  <c r="W400" i="4"/>
  <c r="Q401" i="4"/>
  <c r="W401" i="4"/>
  <c r="Q402" i="4"/>
  <c r="W402" i="4"/>
  <c r="Q403" i="4"/>
  <c r="W403" i="4"/>
  <c r="Q404" i="4"/>
  <c r="W404" i="4"/>
  <c r="Q405" i="4"/>
  <c r="W405" i="4"/>
  <c r="Q406" i="4"/>
  <c r="W406" i="4"/>
  <c r="Q407" i="4"/>
  <c r="W407" i="4"/>
  <c r="Q408" i="4"/>
  <c r="W408" i="4"/>
  <c r="Q409" i="4"/>
  <c r="W409" i="4"/>
  <c r="Q410" i="4"/>
  <c r="W410" i="4"/>
  <c r="Q411" i="4"/>
  <c r="W411" i="4"/>
  <c r="Q412" i="4"/>
  <c r="W412" i="4"/>
  <c r="Q413" i="4"/>
  <c r="W413" i="4"/>
  <c r="Q414" i="4"/>
  <c r="W414" i="4"/>
  <c r="Q415" i="4"/>
  <c r="W415" i="4"/>
  <c r="Q416" i="4"/>
  <c r="W416" i="4"/>
  <c r="Q417" i="4"/>
  <c r="W417" i="4"/>
  <c r="Q418" i="4"/>
  <c r="W418" i="4"/>
  <c r="Q419" i="4"/>
  <c r="W419" i="4"/>
  <c r="Q420" i="4"/>
  <c r="W420" i="4"/>
  <c r="Q421" i="4"/>
  <c r="W421" i="4"/>
  <c r="Q422" i="4"/>
  <c r="W422" i="4"/>
  <c r="Q423" i="4"/>
  <c r="W423" i="4"/>
  <c r="Q424" i="4"/>
  <c r="W424" i="4"/>
  <c r="Q425" i="4"/>
  <c r="W425" i="4"/>
  <c r="Q426" i="4"/>
  <c r="W426" i="4"/>
  <c r="Q427" i="4"/>
  <c r="W427" i="4"/>
  <c r="Q428" i="4"/>
  <c r="W428" i="4"/>
  <c r="Q429" i="4"/>
  <c r="W429" i="4"/>
  <c r="Q430" i="4"/>
  <c r="W430" i="4"/>
  <c r="Q431" i="4"/>
  <c r="W431" i="4"/>
  <c r="Q432" i="4"/>
  <c r="W432" i="4"/>
  <c r="Q433" i="4"/>
  <c r="W433" i="4"/>
  <c r="Q434" i="4"/>
  <c r="W434" i="4"/>
  <c r="Q435" i="4"/>
  <c r="W435" i="4"/>
  <c r="Q436" i="4"/>
  <c r="W436" i="4"/>
  <c r="Q437" i="4"/>
  <c r="W437" i="4"/>
  <c r="Q438" i="4"/>
  <c r="W438" i="4"/>
  <c r="Q439" i="4"/>
  <c r="W439" i="4"/>
  <c r="Q440" i="4"/>
  <c r="W440" i="4"/>
  <c r="Q441" i="4"/>
  <c r="W441" i="4"/>
  <c r="Q442" i="4"/>
  <c r="W442" i="4"/>
  <c r="Q443" i="4"/>
  <c r="W443" i="4"/>
  <c r="Q444" i="4"/>
  <c r="W444" i="4"/>
  <c r="Q445" i="4"/>
  <c r="W445" i="4"/>
  <c r="Q446" i="4"/>
  <c r="W446" i="4"/>
  <c r="Q447" i="4"/>
  <c r="W447" i="4"/>
  <c r="Q448" i="4"/>
  <c r="W448" i="4"/>
  <c r="Q449" i="4"/>
  <c r="W449" i="4"/>
  <c r="Q450" i="4"/>
  <c r="W450" i="4"/>
  <c r="Q451" i="4"/>
  <c r="W451" i="4"/>
  <c r="Q452" i="4"/>
  <c r="W452" i="4"/>
  <c r="Q453" i="4"/>
  <c r="W453" i="4"/>
  <c r="Q454" i="4"/>
  <c r="W454" i="4"/>
  <c r="Q455" i="4"/>
  <c r="W455" i="4"/>
  <c r="Q456" i="4"/>
  <c r="W456" i="4"/>
  <c r="Q457" i="4"/>
  <c r="W457" i="4"/>
  <c r="Q458" i="4"/>
  <c r="W458" i="4"/>
  <c r="Q459" i="4"/>
  <c r="W459" i="4"/>
  <c r="Q460" i="4"/>
  <c r="W460" i="4"/>
  <c r="Q461" i="4"/>
  <c r="W461" i="4"/>
  <c r="Q462" i="4"/>
  <c r="W462" i="4"/>
  <c r="Q463" i="4"/>
  <c r="W463" i="4"/>
  <c r="Q464" i="4"/>
  <c r="W464" i="4"/>
  <c r="Q465" i="4"/>
  <c r="W465" i="4"/>
  <c r="Q466" i="4"/>
  <c r="W466" i="4"/>
  <c r="Q467" i="4"/>
  <c r="W467" i="4"/>
  <c r="Q468" i="4"/>
  <c r="W468" i="4"/>
  <c r="Q469" i="4"/>
  <c r="W469" i="4"/>
  <c r="Q470" i="4"/>
  <c r="W470" i="4"/>
  <c r="Q471" i="4"/>
  <c r="W471" i="4"/>
  <c r="Q472" i="4"/>
  <c r="W472" i="4"/>
  <c r="Q473" i="4"/>
  <c r="W473" i="4"/>
  <c r="Q474" i="4"/>
  <c r="W474" i="4"/>
  <c r="Q475" i="4"/>
  <c r="W475" i="4"/>
  <c r="Q476" i="4"/>
  <c r="W476" i="4"/>
  <c r="Q477" i="4"/>
  <c r="W477" i="4"/>
  <c r="Q478" i="4"/>
  <c r="W478" i="4"/>
  <c r="Q479" i="4"/>
  <c r="W479" i="4"/>
  <c r="Q480" i="4"/>
  <c r="W480" i="4"/>
  <c r="Q481" i="4"/>
  <c r="W481" i="4"/>
  <c r="Q482" i="4"/>
  <c r="W482" i="4"/>
  <c r="Q483" i="4"/>
  <c r="W483" i="4"/>
  <c r="Q484" i="4"/>
  <c r="W484" i="4"/>
  <c r="Q485" i="4"/>
  <c r="W485" i="4"/>
  <c r="Q486" i="4"/>
  <c r="W486" i="4"/>
  <c r="Q487" i="4"/>
  <c r="W487" i="4"/>
  <c r="Q488" i="4"/>
  <c r="W488" i="4"/>
  <c r="Q489" i="4"/>
  <c r="W489" i="4"/>
  <c r="Q490" i="4"/>
  <c r="W490" i="4"/>
  <c r="Q491" i="4"/>
  <c r="W491" i="4"/>
  <c r="Q492" i="4"/>
  <c r="W492" i="4"/>
  <c r="Q493" i="4"/>
  <c r="W493" i="4"/>
  <c r="Q494" i="4"/>
  <c r="W494" i="4"/>
  <c r="Q495" i="4"/>
  <c r="W495" i="4"/>
  <c r="Q496" i="4"/>
  <c r="W496" i="4"/>
  <c r="Q497" i="4"/>
  <c r="W497" i="4"/>
  <c r="Q498" i="4"/>
  <c r="W498" i="4"/>
  <c r="Q499" i="4"/>
  <c r="W499" i="4"/>
  <c r="Q500" i="4"/>
  <c r="W500" i="4"/>
  <c r="Q501" i="4"/>
  <c r="W501" i="4"/>
  <c r="Q502" i="4"/>
  <c r="W502" i="4"/>
  <c r="Q503" i="4"/>
  <c r="W503" i="4"/>
  <c r="Q504" i="4"/>
  <c r="W504" i="4"/>
  <c r="Q505" i="4"/>
  <c r="W505" i="4"/>
  <c r="Q506" i="4"/>
  <c r="W506" i="4"/>
  <c r="Q507" i="4"/>
  <c r="W507" i="4"/>
  <c r="Q508" i="4"/>
  <c r="W508" i="4"/>
  <c r="Q509" i="4"/>
  <c r="W509" i="4"/>
  <c r="Q510" i="4"/>
  <c r="W510" i="4"/>
  <c r="Q511" i="4"/>
  <c r="W511" i="4"/>
  <c r="Q512" i="4"/>
  <c r="W512" i="4"/>
  <c r="Q513" i="4"/>
  <c r="W513" i="4"/>
  <c r="Q514" i="4"/>
  <c r="W514" i="4"/>
  <c r="Q515" i="4"/>
  <c r="W515" i="4"/>
  <c r="Q516" i="4"/>
  <c r="W516" i="4"/>
  <c r="Q517" i="4"/>
  <c r="W517" i="4"/>
  <c r="Q518" i="4"/>
  <c r="W518" i="4"/>
  <c r="Q519" i="4"/>
  <c r="W519" i="4"/>
  <c r="Q520" i="4"/>
  <c r="W520" i="4"/>
  <c r="Q521" i="4"/>
  <c r="W521" i="4"/>
  <c r="Q522" i="4"/>
  <c r="W522" i="4"/>
  <c r="Q523" i="4"/>
  <c r="W523" i="4"/>
  <c r="Q524" i="4"/>
  <c r="W524" i="4"/>
  <c r="Q525" i="4"/>
  <c r="W525" i="4"/>
  <c r="Q526" i="4"/>
  <c r="W526" i="4"/>
  <c r="Q527" i="4"/>
  <c r="W527" i="4"/>
  <c r="Q528" i="4"/>
  <c r="W528" i="4"/>
  <c r="Q529" i="4"/>
  <c r="W529" i="4"/>
  <c r="Q530" i="4"/>
  <c r="W530" i="4"/>
  <c r="Q531" i="4"/>
  <c r="W531" i="4"/>
  <c r="Q532" i="4"/>
  <c r="W532" i="4"/>
  <c r="Q533" i="4"/>
  <c r="W533" i="4"/>
  <c r="Q534" i="4"/>
  <c r="W534" i="4"/>
  <c r="Q535" i="4"/>
  <c r="W535" i="4"/>
  <c r="Q536" i="4"/>
  <c r="W536" i="4"/>
  <c r="Q537" i="4"/>
  <c r="W537" i="4"/>
  <c r="Q538" i="4"/>
  <c r="W538" i="4"/>
  <c r="Q539" i="4"/>
  <c r="W539" i="4"/>
  <c r="Q540" i="4"/>
  <c r="W540" i="4"/>
  <c r="Q541" i="4"/>
  <c r="W541" i="4"/>
  <c r="Q542" i="4"/>
  <c r="W542" i="4"/>
  <c r="Q543" i="4"/>
  <c r="W543" i="4"/>
  <c r="Q544" i="4"/>
  <c r="W544" i="4"/>
  <c r="Q545" i="4"/>
  <c r="W545" i="4"/>
  <c r="Q546" i="4"/>
  <c r="W546" i="4"/>
  <c r="Q547" i="4"/>
  <c r="W547" i="4"/>
  <c r="Q548" i="4"/>
  <c r="W548" i="4"/>
  <c r="Q549" i="4"/>
  <c r="W549" i="4"/>
  <c r="Q550" i="4"/>
  <c r="W550" i="4"/>
  <c r="Q551" i="4"/>
  <c r="W551" i="4"/>
  <c r="Q552" i="4"/>
  <c r="W552" i="4"/>
  <c r="Q553" i="4"/>
  <c r="W553" i="4"/>
  <c r="Q554" i="4"/>
  <c r="W554" i="4"/>
  <c r="Q555" i="4"/>
  <c r="W555" i="4"/>
  <c r="Q556" i="4"/>
  <c r="W556" i="4"/>
  <c r="Q557" i="4"/>
  <c r="W557" i="4"/>
  <c r="Q558" i="4"/>
  <c r="W558" i="4"/>
  <c r="Q559" i="4"/>
  <c r="W559" i="4"/>
  <c r="Q560" i="4"/>
  <c r="W560" i="4"/>
  <c r="Q561" i="4"/>
  <c r="W561" i="4"/>
  <c r="Q562" i="4"/>
  <c r="W562" i="4"/>
  <c r="Q563" i="4"/>
  <c r="W563" i="4"/>
  <c r="Q564" i="4"/>
  <c r="W564" i="4"/>
  <c r="Q565" i="4"/>
  <c r="W565" i="4"/>
  <c r="Q566" i="4"/>
  <c r="W566" i="4"/>
  <c r="Q567" i="4"/>
  <c r="W567" i="4"/>
  <c r="Q568" i="4"/>
  <c r="W568" i="4"/>
  <c r="Q569" i="4"/>
  <c r="W569" i="4"/>
  <c r="Q570" i="4"/>
  <c r="W570" i="4"/>
  <c r="Q571" i="4"/>
  <c r="W571" i="4"/>
  <c r="Q572" i="4"/>
  <c r="W572" i="4"/>
  <c r="Q573" i="4"/>
  <c r="W573" i="4"/>
  <c r="Q574" i="4"/>
  <c r="W574" i="4"/>
  <c r="Q575" i="4"/>
  <c r="W575" i="4"/>
  <c r="Q576" i="4"/>
  <c r="W576" i="4"/>
  <c r="Q577" i="4"/>
  <c r="W577" i="4"/>
  <c r="Q578" i="4"/>
  <c r="W578" i="4"/>
  <c r="Q579" i="4"/>
  <c r="W579" i="4"/>
  <c r="Q580" i="4"/>
  <c r="W580" i="4"/>
  <c r="Q581" i="4"/>
  <c r="W581" i="4"/>
  <c r="Q582" i="4"/>
  <c r="W582" i="4"/>
  <c r="Q583" i="4"/>
  <c r="W583" i="4"/>
  <c r="Q584" i="4"/>
  <c r="W584" i="4"/>
  <c r="Q585" i="4"/>
  <c r="W585" i="4"/>
  <c r="Q586" i="4"/>
  <c r="W586" i="4"/>
  <c r="Q587" i="4"/>
  <c r="W587" i="4"/>
  <c r="Q588" i="4"/>
  <c r="W588" i="4"/>
  <c r="Q589" i="4"/>
  <c r="W589" i="4"/>
  <c r="Q590" i="4"/>
  <c r="W590" i="4"/>
  <c r="Q591" i="4"/>
  <c r="W591" i="4"/>
  <c r="Q592" i="4"/>
  <c r="W592" i="4"/>
  <c r="Q593" i="4"/>
  <c r="W593" i="4"/>
  <c r="Q594" i="4"/>
  <c r="W594" i="4"/>
  <c r="Q595" i="4"/>
  <c r="W595" i="4"/>
  <c r="Q596" i="4"/>
  <c r="W596" i="4"/>
  <c r="Q597" i="4"/>
  <c r="W597" i="4"/>
  <c r="Q598" i="4"/>
  <c r="W598" i="4"/>
  <c r="Q599" i="4"/>
  <c r="W599" i="4"/>
  <c r="Q600" i="4"/>
  <c r="W600" i="4"/>
  <c r="Q601" i="4"/>
  <c r="W601" i="4"/>
  <c r="Q602" i="4"/>
  <c r="W602" i="4"/>
  <c r="Q603" i="4"/>
  <c r="W603" i="4"/>
  <c r="Q604" i="4"/>
  <c r="W604" i="4"/>
  <c r="Q605" i="4"/>
  <c r="W605" i="4"/>
  <c r="Q606" i="4"/>
  <c r="W606" i="4"/>
  <c r="Q607" i="4"/>
  <c r="W607" i="4"/>
  <c r="Q608" i="4"/>
  <c r="W608" i="4"/>
  <c r="Q609" i="4"/>
  <c r="W609" i="4"/>
  <c r="Q610" i="4"/>
  <c r="W610" i="4"/>
  <c r="Q611" i="4"/>
  <c r="W611" i="4"/>
  <c r="Q612" i="4"/>
  <c r="W612" i="4"/>
  <c r="Q613" i="4"/>
  <c r="W613" i="4"/>
  <c r="Q614" i="4"/>
  <c r="W614" i="4"/>
  <c r="Q615" i="4"/>
  <c r="W615" i="4"/>
  <c r="Q616" i="4"/>
  <c r="W616" i="4"/>
  <c r="Q617" i="4"/>
  <c r="W617" i="4"/>
  <c r="Q618" i="4"/>
  <c r="W618" i="4"/>
  <c r="Q619" i="4"/>
  <c r="W619" i="4"/>
  <c r="Q620" i="4"/>
  <c r="W620" i="4"/>
  <c r="Q621" i="4"/>
  <c r="W621" i="4"/>
  <c r="Q622" i="4"/>
  <c r="W622" i="4"/>
  <c r="Q623" i="4"/>
  <c r="W623" i="4"/>
  <c r="Q624" i="4"/>
  <c r="W624" i="4"/>
  <c r="Q625" i="4"/>
  <c r="W625" i="4"/>
  <c r="Q626" i="4"/>
  <c r="W626" i="4"/>
  <c r="Q627" i="4"/>
  <c r="W627" i="4"/>
  <c r="Q628" i="4"/>
  <c r="W628" i="4"/>
  <c r="Q629" i="4"/>
  <c r="W629" i="4"/>
  <c r="Q630" i="4"/>
  <c r="W630" i="4"/>
  <c r="Q631" i="4"/>
  <c r="W631" i="4"/>
  <c r="Q632" i="4"/>
  <c r="W632" i="4"/>
  <c r="Q633" i="4"/>
  <c r="W633" i="4"/>
  <c r="Q634" i="4"/>
  <c r="W634" i="4"/>
  <c r="Q635" i="4"/>
  <c r="W635" i="4"/>
  <c r="Q636" i="4"/>
  <c r="W636" i="4"/>
  <c r="Q637" i="4"/>
  <c r="W637" i="4"/>
  <c r="Q638" i="4"/>
  <c r="W638" i="4"/>
  <c r="Q639" i="4"/>
  <c r="W639" i="4"/>
  <c r="Q640" i="4"/>
  <c r="W640" i="4"/>
  <c r="Q641" i="4"/>
  <c r="W641" i="4"/>
  <c r="Q642" i="4"/>
  <c r="W642" i="4"/>
  <c r="Q643" i="4"/>
  <c r="W643" i="4"/>
  <c r="Q644" i="4"/>
  <c r="W644" i="4"/>
  <c r="Q645" i="4"/>
  <c r="W645" i="4"/>
  <c r="Q646" i="4"/>
  <c r="W646" i="4"/>
  <c r="Q647" i="4"/>
  <c r="W647" i="4"/>
  <c r="Q648" i="4"/>
  <c r="W648" i="4"/>
  <c r="Q649" i="4"/>
  <c r="W649" i="4"/>
  <c r="Q650" i="4"/>
  <c r="W650" i="4"/>
  <c r="Q651" i="4"/>
  <c r="W651" i="4"/>
  <c r="Q652" i="4"/>
  <c r="W652" i="4"/>
  <c r="Q653" i="4"/>
  <c r="W653" i="4"/>
  <c r="Q654" i="4"/>
  <c r="W654" i="4"/>
  <c r="Q655" i="4"/>
  <c r="W655" i="4"/>
  <c r="Q656" i="4"/>
  <c r="W656" i="4"/>
  <c r="Q657" i="4"/>
  <c r="W657" i="4"/>
  <c r="Q658" i="4"/>
  <c r="W658" i="4"/>
  <c r="Q659" i="4"/>
  <c r="W659" i="4"/>
  <c r="Q660" i="4"/>
  <c r="W660" i="4"/>
  <c r="Q661" i="4"/>
  <c r="W661" i="4"/>
  <c r="Q662" i="4"/>
  <c r="W662" i="4"/>
  <c r="Q663" i="4"/>
  <c r="W663" i="4"/>
  <c r="Q664" i="4"/>
  <c r="W664" i="4"/>
  <c r="Q665" i="4"/>
  <c r="W665" i="4"/>
  <c r="Q666" i="4"/>
  <c r="W666" i="4"/>
  <c r="Q667" i="4"/>
  <c r="W667" i="4"/>
  <c r="Q668" i="4"/>
  <c r="W668" i="4"/>
  <c r="Q669" i="4"/>
  <c r="W669" i="4"/>
  <c r="Q670" i="4"/>
  <c r="W670" i="4"/>
  <c r="Q671" i="4"/>
  <c r="W671" i="4"/>
  <c r="Q672" i="4"/>
  <c r="W672" i="4"/>
  <c r="Q673" i="4"/>
  <c r="W673" i="4"/>
  <c r="Q674" i="4"/>
  <c r="W674" i="4"/>
  <c r="Q675" i="4"/>
  <c r="W675" i="4"/>
  <c r="Q676" i="4"/>
  <c r="W676" i="4"/>
  <c r="Q677" i="4"/>
  <c r="W677" i="4"/>
  <c r="Q678" i="4"/>
  <c r="W678" i="4"/>
  <c r="Q679" i="4"/>
  <c r="W679" i="4"/>
  <c r="Q680" i="4"/>
  <c r="W680" i="4"/>
  <c r="Q681" i="4"/>
  <c r="W681" i="4"/>
  <c r="Q682" i="4"/>
  <c r="W682" i="4"/>
  <c r="Q683" i="4"/>
  <c r="W683" i="4"/>
  <c r="Q684" i="4"/>
  <c r="W684" i="4"/>
  <c r="Q685" i="4"/>
  <c r="W685" i="4"/>
  <c r="Q686" i="4"/>
  <c r="W686" i="4"/>
  <c r="Q687" i="4"/>
  <c r="W687" i="4"/>
  <c r="Q688" i="4"/>
  <c r="W688" i="4"/>
  <c r="Q689" i="4"/>
  <c r="W689" i="4"/>
  <c r="Q690" i="4"/>
  <c r="W690" i="4"/>
  <c r="Q691" i="4"/>
  <c r="W691" i="4"/>
  <c r="Q692" i="4"/>
  <c r="W692" i="4"/>
  <c r="Q693" i="4"/>
  <c r="W693" i="4"/>
  <c r="Q694" i="4"/>
  <c r="W694" i="4"/>
  <c r="Q695" i="4"/>
  <c r="W695" i="4"/>
  <c r="Q696" i="4"/>
  <c r="W696" i="4"/>
  <c r="Q697" i="4"/>
  <c r="W697" i="4"/>
  <c r="Q698" i="4"/>
  <c r="W698" i="4"/>
  <c r="Q699" i="4"/>
  <c r="W699" i="4"/>
  <c r="Q700" i="4"/>
  <c r="W700" i="4"/>
  <c r="Q701" i="4"/>
  <c r="W701" i="4"/>
  <c r="Q702" i="4"/>
  <c r="W702" i="4"/>
  <c r="Q703" i="4"/>
  <c r="W703" i="4"/>
  <c r="Q704" i="4"/>
  <c r="W704" i="4"/>
  <c r="Q705" i="4"/>
  <c r="W705" i="4"/>
  <c r="Q706" i="4"/>
  <c r="W706" i="4"/>
  <c r="Q707" i="4"/>
  <c r="W707" i="4"/>
  <c r="Q708" i="4"/>
  <c r="W708" i="4"/>
  <c r="Q709" i="4"/>
  <c r="W709" i="4"/>
  <c r="Q710" i="4"/>
  <c r="W710" i="4"/>
  <c r="Q711" i="4"/>
  <c r="W711" i="4"/>
  <c r="Q712" i="4"/>
  <c r="W712" i="4"/>
  <c r="Q713" i="4"/>
  <c r="W713" i="4"/>
  <c r="Q714" i="4"/>
  <c r="W714" i="4"/>
  <c r="Q715" i="4"/>
  <c r="W715" i="4"/>
  <c r="Q716" i="4"/>
  <c r="W716" i="4"/>
  <c r="Q717" i="4"/>
  <c r="W717" i="4"/>
  <c r="Q718" i="4"/>
  <c r="W718" i="4"/>
  <c r="Q719" i="4"/>
  <c r="W719" i="4"/>
  <c r="Q720" i="4"/>
  <c r="W720" i="4"/>
  <c r="Q721" i="4"/>
  <c r="W721" i="4"/>
  <c r="Q722" i="4"/>
  <c r="W722" i="4"/>
  <c r="Q723" i="4"/>
  <c r="W723" i="4"/>
  <c r="Q724" i="4"/>
  <c r="W724" i="4"/>
  <c r="Q725" i="4"/>
  <c r="W725" i="4"/>
  <c r="Q726" i="4"/>
  <c r="W726" i="4"/>
  <c r="Q727" i="4"/>
  <c r="W727" i="4"/>
  <c r="Q728" i="4"/>
  <c r="W728" i="4"/>
  <c r="Q729" i="4"/>
  <c r="W729" i="4"/>
  <c r="Q730" i="4"/>
  <c r="W730" i="4"/>
  <c r="Q731" i="4"/>
  <c r="W731" i="4"/>
  <c r="Q732" i="4"/>
  <c r="W732" i="4"/>
  <c r="Q733" i="4"/>
  <c r="W733" i="4"/>
  <c r="Q734" i="4"/>
  <c r="W734" i="4"/>
  <c r="Q735" i="4"/>
  <c r="W735" i="4"/>
  <c r="Q736" i="4"/>
  <c r="W736" i="4"/>
  <c r="Q737" i="4"/>
  <c r="W737" i="4"/>
  <c r="Q738" i="4"/>
  <c r="W738" i="4"/>
  <c r="Q739" i="4"/>
  <c r="W739" i="4"/>
  <c r="Q740" i="4"/>
  <c r="W740" i="4"/>
  <c r="Q741" i="4"/>
  <c r="W741" i="4"/>
  <c r="Q742" i="4"/>
  <c r="W742" i="4"/>
  <c r="Q743" i="4"/>
  <c r="W743" i="4"/>
  <c r="Q744" i="4"/>
  <c r="W744" i="4"/>
  <c r="Q745" i="4"/>
  <c r="W745" i="4"/>
  <c r="Q746" i="4"/>
  <c r="W746" i="4"/>
  <c r="Q747" i="4"/>
  <c r="W747" i="4"/>
  <c r="Q748" i="4"/>
  <c r="W748" i="4"/>
  <c r="Q749" i="4"/>
  <c r="W749" i="4"/>
  <c r="Q750" i="4"/>
  <c r="W750" i="4"/>
  <c r="Q751" i="4"/>
  <c r="W751" i="4"/>
  <c r="Q752" i="4"/>
  <c r="W752" i="4"/>
  <c r="Q753" i="4"/>
  <c r="W753" i="4"/>
  <c r="Q754" i="4"/>
  <c r="W754" i="4"/>
  <c r="Q755" i="4"/>
  <c r="W755" i="4"/>
  <c r="Q756" i="4"/>
  <c r="W756" i="4"/>
  <c r="Q757" i="4"/>
  <c r="W757" i="4"/>
  <c r="Q758" i="4"/>
  <c r="W758" i="4"/>
  <c r="Q759" i="4"/>
  <c r="W759" i="4"/>
  <c r="Q760" i="4"/>
  <c r="W760" i="4"/>
  <c r="Q761" i="4"/>
  <c r="W761" i="4"/>
  <c r="Q762" i="4"/>
  <c r="W762" i="4"/>
  <c r="Q763" i="4"/>
  <c r="W763" i="4"/>
  <c r="Q764" i="4"/>
  <c r="W764" i="4"/>
  <c r="Q765" i="4"/>
  <c r="W765" i="4"/>
  <c r="Q766" i="4"/>
  <c r="W766" i="4"/>
  <c r="Q767" i="4"/>
  <c r="W767" i="4"/>
  <c r="Q768" i="4"/>
  <c r="W768" i="4"/>
  <c r="Q769" i="4"/>
  <c r="W769" i="4"/>
  <c r="Q770" i="4"/>
  <c r="W770" i="4"/>
  <c r="Q771" i="4"/>
  <c r="W771" i="4"/>
  <c r="Q772" i="4"/>
  <c r="W772" i="4"/>
  <c r="Q773" i="4"/>
  <c r="W773" i="4"/>
  <c r="Q774" i="4"/>
  <c r="W774" i="4"/>
  <c r="Q775" i="4"/>
  <c r="W775" i="4"/>
  <c r="Q776" i="4"/>
  <c r="W776" i="4"/>
  <c r="Q777" i="4"/>
  <c r="W777" i="4"/>
  <c r="Q778" i="4"/>
  <c r="W778" i="4"/>
  <c r="Q779" i="4"/>
  <c r="W779" i="4"/>
  <c r="Q780" i="4"/>
  <c r="W780" i="4"/>
  <c r="Q781" i="4"/>
  <c r="W781" i="4"/>
  <c r="Q782" i="4"/>
  <c r="W782" i="4"/>
  <c r="Q783" i="4"/>
  <c r="W783" i="4"/>
  <c r="Q784" i="4"/>
  <c r="W784" i="4"/>
  <c r="Q785" i="4"/>
  <c r="W785" i="4"/>
  <c r="Q786" i="4"/>
  <c r="W786" i="4"/>
  <c r="Q787" i="4"/>
  <c r="W787" i="4"/>
  <c r="Q788" i="4"/>
  <c r="W788" i="4"/>
  <c r="Q789" i="4"/>
  <c r="W789" i="4"/>
  <c r="Q790" i="4"/>
  <c r="W790" i="4"/>
  <c r="Q791" i="4"/>
  <c r="W791" i="4"/>
  <c r="Q792" i="4"/>
  <c r="W792" i="4"/>
  <c r="Q793" i="4"/>
  <c r="W793" i="4"/>
  <c r="Q794" i="4"/>
  <c r="W794" i="4"/>
  <c r="Q795" i="4"/>
  <c r="W795" i="4"/>
  <c r="Q796" i="4"/>
  <c r="W796" i="4"/>
  <c r="Q797" i="4"/>
  <c r="W797" i="4"/>
  <c r="Q798" i="4"/>
  <c r="W798" i="4"/>
  <c r="Q799" i="4"/>
  <c r="W799" i="4"/>
  <c r="Q800" i="4"/>
  <c r="W800" i="4"/>
  <c r="Q801" i="4"/>
  <c r="W801" i="4"/>
  <c r="Q802" i="4"/>
  <c r="W802" i="4"/>
  <c r="Q803" i="4"/>
  <c r="W803" i="4"/>
  <c r="Q804" i="4"/>
  <c r="W804" i="4"/>
  <c r="Q805" i="4"/>
  <c r="W805" i="4"/>
  <c r="Q806" i="4"/>
  <c r="W806" i="4"/>
  <c r="Q807" i="4"/>
  <c r="W807" i="4"/>
  <c r="Q808" i="4"/>
  <c r="W808" i="4"/>
  <c r="Q809" i="4"/>
  <c r="W809" i="4"/>
  <c r="Q810" i="4"/>
  <c r="W810" i="4"/>
  <c r="Q811" i="4"/>
  <c r="W811" i="4"/>
  <c r="Q812" i="4"/>
  <c r="W812" i="4"/>
  <c r="Q813" i="4"/>
  <c r="W813" i="4"/>
  <c r="Q814" i="4"/>
  <c r="W814" i="4"/>
  <c r="Q815" i="4"/>
  <c r="W815" i="4"/>
  <c r="Q816" i="4"/>
  <c r="W816" i="4"/>
  <c r="Q817" i="4"/>
  <c r="W817" i="4"/>
  <c r="Q818" i="4"/>
  <c r="W818" i="4"/>
  <c r="Q819" i="4"/>
  <c r="W819" i="4"/>
  <c r="Q820" i="4"/>
  <c r="W820" i="4"/>
  <c r="Q821" i="4"/>
  <c r="W821" i="4"/>
  <c r="Q822" i="4"/>
  <c r="W822" i="4"/>
  <c r="Q823" i="4"/>
  <c r="W823" i="4"/>
  <c r="Q824" i="4"/>
  <c r="W824" i="4"/>
  <c r="Q825" i="4"/>
  <c r="W825" i="4"/>
  <c r="Q826" i="4"/>
  <c r="W826" i="4"/>
  <c r="Q827" i="4"/>
  <c r="W827" i="4"/>
  <c r="Q828" i="4"/>
  <c r="W828" i="4"/>
  <c r="Q829" i="4"/>
  <c r="W829" i="4"/>
  <c r="Q830" i="4"/>
  <c r="W830" i="4"/>
  <c r="Q831" i="4"/>
  <c r="W831" i="4"/>
  <c r="Q832" i="4"/>
  <c r="W832" i="4"/>
  <c r="Q833" i="4"/>
  <c r="W833" i="4"/>
  <c r="Q834" i="4"/>
  <c r="W834" i="4"/>
  <c r="Q835" i="4"/>
  <c r="W835" i="4"/>
  <c r="Q836" i="4"/>
  <c r="W836" i="4"/>
  <c r="Q837" i="4"/>
  <c r="W837" i="4"/>
  <c r="Q838" i="4"/>
  <c r="W838" i="4"/>
  <c r="Q839" i="4"/>
  <c r="W839" i="4"/>
  <c r="Q840" i="4"/>
  <c r="W840" i="4"/>
  <c r="Q841" i="4"/>
  <c r="W841" i="4"/>
  <c r="Q842" i="4"/>
  <c r="W842" i="4"/>
  <c r="Q843" i="4"/>
  <c r="W843" i="4"/>
  <c r="Q844" i="4"/>
  <c r="W844" i="4"/>
  <c r="Q845" i="4"/>
  <c r="W845" i="4"/>
  <c r="Q846" i="4"/>
  <c r="W846" i="4"/>
  <c r="Q847" i="4"/>
  <c r="W847" i="4"/>
  <c r="Q848" i="4"/>
  <c r="W848" i="4"/>
  <c r="Q849" i="4"/>
  <c r="W849" i="4"/>
  <c r="Q850" i="4"/>
  <c r="W850" i="4"/>
  <c r="Q851" i="4"/>
  <c r="W851" i="4"/>
  <c r="Q852" i="4"/>
  <c r="W852" i="4"/>
  <c r="Q853" i="4"/>
  <c r="W853" i="4"/>
  <c r="Q854" i="4"/>
  <c r="W854" i="4"/>
  <c r="Q855" i="4"/>
  <c r="W855" i="4"/>
  <c r="Q856" i="4"/>
  <c r="W856" i="4"/>
  <c r="Q857" i="4"/>
  <c r="W857" i="4"/>
  <c r="Q858" i="4"/>
  <c r="W858" i="4"/>
  <c r="Q859" i="4"/>
  <c r="W859" i="4"/>
  <c r="Q860" i="4"/>
  <c r="W860" i="4"/>
  <c r="Q861" i="4"/>
  <c r="W861" i="4"/>
  <c r="Q862" i="4"/>
  <c r="W862" i="4"/>
  <c r="Q863" i="4"/>
  <c r="W863" i="4"/>
  <c r="Q864" i="4"/>
  <c r="W864" i="4"/>
  <c r="Q865" i="4"/>
  <c r="W865" i="4"/>
  <c r="Q866" i="4"/>
  <c r="W866" i="4"/>
  <c r="Q867" i="4"/>
  <c r="W867" i="4"/>
  <c r="Q868" i="4"/>
  <c r="W868" i="4"/>
  <c r="Q869" i="4"/>
  <c r="W869" i="4"/>
  <c r="Q870" i="4"/>
  <c r="W870" i="4"/>
  <c r="Q871" i="4"/>
  <c r="W871" i="4"/>
  <c r="Q872" i="4"/>
  <c r="W872" i="4"/>
  <c r="Q873" i="4"/>
  <c r="W873" i="4"/>
  <c r="Q874" i="4"/>
  <c r="W874" i="4"/>
  <c r="Q875" i="4"/>
  <c r="W875" i="4"/>
  <c r="Q876" i="4"/>
  <c r="W876" i="4"/>
  <c r="Q877" i="4"/>
  <c r="W877" i="4"/>
  <c r="Q878" i="4"/>
  <c r="W878" i="4"/>
  <c r="Q879" i="4"/>
  <c r="W879" i="4"/>
  <c r="Q880" i="4"/>
  <c r="W880" i="4"/>
  <c r="Q881" i="4"/>
  <c r="W881" i="4"/>
  <c r="Q882" i="4"/>
  <c r="W882" i="4"/>
  <c r="Q883" i="4"/>
  <c r="W883" i="4"/>
  <c r="Q884" i="4"/>
  <c r="W884" i="4"/>
  <c r="Q885" i="4"/>
  <c r="W885" i="4"/>
  <c r="Q886" i="4"/>
  <c r="W886" i="4"/>
  <c r="Q887" i="4"/>
  <c r="W887" i="4"/>
  <c r="Q888" i="4"/>
  <c r="W888" i="4"/>
  <c r="Q889" i="4"/>
  <c r="W889" i="4"/>
  <c r="Q890" i="4"/>
  <c r="W890" i="4"/>
  <c r="Q891" i="4"/>
  <c r="W891" i="4"/>
  <c r="Q892" i="4"/>
  <c r="W892" i="4"/>
  <c r="Q893" i="4"/>
  <c r="W893" i="4"/>
  <c r="Q894" i="4"/>
  <c r="W894" i="4"/>
  <c r="Q895" i="4"/>
  <c r="W895" i="4"/>
  <c r="Q896" i="4"/>
  <c r="W896" i="4"/>
  <c r="Q897" i="4"/>
  <c r="W897" i="4"/>
  <c r="Q898" i="4"/>
  <c r="W898" i="4"/>
  <c r="Q899" i="4"/>
  <c r="W899" i="4"/>
  <c r="Q900" i="4"/>
  <c r="W900" i="4"/>
  <c r="Q901" i="4"/>
  <c r="W901" i="4"/>
  <c r="Q902" i="4"/>
  <c r="W902" i="4"/>
  <c r="Q903" i="4"/>
  <c r="W903" i="4"/>
  <c r="Q904" i="4"/>
  <c r="W904" i="4"/>
  <c r="Q905" i="4"/>
  <c r="W905" i="4"/>
  <c r="Q906" i="4"/>
  <c r="W906" i="4"/>
  <c r="Q907" i="4"/>
  <c r="W907" i="4"/>
  <c r="Q908" i="4"/>
  <c r="W908" i="4"/>
  <c r="Q909" i="4"/>
  <c r="W909" i="4"/>
  <c r="Q910" i="4"/>
  <c r="W910" i="4"/>
  <c r="Q911" i="4"/>
  <c r="W911" i="4"/>
  <c r="Q912" i="4"/>
  <c r="W912" i="4"/>
  <c r="Q913" i="4"/>
  <c r="W913" i="4"/>
  <c r="Q914" i="4"/>
  <c r="W914" i="4"/>
  <c r="Q915" i="4"/>
  <c r="W915" i="4"/>
  <c r="Q916" i="4"/>
  <c r="W916" i="4"/>
  <c r="Q917" i="4"/>
  <c r="W917" i="4"/>
  <c r="Q918" i="4"/>
  <c r="W918" i="4"/>
  <c r="Q919" i="4"/>
  <c r="W919" i="4"/>
  <c r="Q920" i="4"/>
  <c r="W920" i="4"/>
  <c r="Q921" i="4"/>
  <c r="W921" i="4"/>
  <c r="Q922" i="4"/>
  <c r="W922" i="4"/>
  <c r="Q923" i="4"/>
  <c r="W923" i="4"/>
  <c r="Q924" i="4"/>
  <c r="W924" i="4"/>
  <c r="Q925" i="4"/>
  <c r="W925" i="4"/>
  <c r="Q926" i="4"/>
  <c r="W926" i="4"/>
  <c r="Q927" i="4"/>
  <c r="W927" i="4"/>
  <c r="Q928" i="4"/>
  <c r="W928" i="4"/>
  <c r="Q929" i="4"/>
  <c r="W929" i="4"/>
  <c r="Q930" i="4"/>
  <c r="W930" i="4"/>
  <c r="Q931" i="4"/>
  <c r="W931" i="4"/>
  <c r="Q932" i="4"/>
  <c r="W932" i="4"/>
  <c r="Q933" i="4"/>
  <c r="W933" i="4"/>
  <c r="Q934" i="4"/>
  <c r="W934" i="4"/>
  <c r="Q935" i="4"/>
  <c r="W935" i="4"/>
  <c r="Q936" i="4"/>
  <c r="W936" i="4"/>
  <c r="Q937" i="4"/>
  <c r="W937" i="4"/>
  <c r="Q938" i="4"/>
  <c r="W938" i="4"/>
  <c r="Q939" i="4"/>
  <c r="W939" i="4"/>
  <c r="Q940" i="4"/>
  <c r="W940" i="4"/>
  <c r="Q941" i="4"/>
  <c r="W941" i="4"/>
  <c r="Q942" i="4"/>
  <c r="W942" i="4"/>
  <c r="Q943" i="4"/>
  <c r="W943" i="4"/>
  <c r="Q944" i="4"/>
  <c r="W944" i="4"/>
  <c r="Q945" i="4"/>
  <c r="W945" i="4"/>
  <c r="Q946" i="4"/>
  <c r="W946" i="4"/>
  <c r="Q947" i="4"/>
  <c r="W947" i="4"/>
  <c r="Q948" i="4"/>
  <c r="W948" i="4"/>
  <c r="Q949" i="4"/>
  <c r="W949" i="4"/>
  <c r="Q950" i="4"/>
  <c r="W950" i="4"/>
  <c r="Q951" i="4"/>
  <c r="W951" i="4"/>
  <c r="Q952" i="4"/>
  <c r="W952" i="4"/>
  <c r="Q953" i="4"/>
  <c r="W953" i="4"/>
  <c r="Q954" i="4"/>
  <c r="W954" i="4"/>
  <c r="Q955" i="4"/>
  <c r="W955" i="4"/>
  <c r="Q956" i="4"/>
  <c r="W956" i="4"/>
  <c r="Q957" i="4"/>
  <c r="W957" i="4"/>
  <c r="Q958" i="4"/>
  <c r="W958" i="4"/>
  <c r="Q959" i="4"/>
  <c r="W959" i="4"/>
  <c r="Q960" i="4"/>
  <c r="W960" i="4"/>
  <c r="Q961" i="4"/>
  <c r="W961" i="4"/>
  <c r="Q962" i="4"/>
  <c r="W962" i="4"/>
  <c r="Q963" i="4"/>
  <c r="W963" i="4"/>
  <c r="Q964" i="4"/>
  <c r="W964" i="4"/>
  <c r="Q965" i="4"/>
  <c r="W965" i="4"/>
  <c r="Q966" i="4"/>
  <c r="W966" i="4"/>
  <c r="Q967" i="4"/>
  <c r="W967" i="4"/>
  <c r="Q968" i="4"/>
  <c r="W968" i="4"/>
  <c r="Q969" i="4"/>
  <c r="W969" i="4"/>
  <c r="Q970" i="4"/>
  <c r="W970" i="4"/>
  <c r="Q971" i="4"/>
  <c r="W971" i="4"/>
  <c r="Q972" i="4"/>
  <c r="W972" i="4"/>
  <c r="Q973" i="4"/>
  <c r="W973" i="4"/>
  <c r="Q974" i="4"/>
  <c r="W974" i="4"/>
  <c r="Q975" i="4"/>
  <c r="W975" i="4"/>
  <c r="Q976" i="4"/>
  <c r="W976" i="4"/>
  <c r="Q977" i="4"/>
  <c r="W977" i="4"/>
  <c r="Q978" i="4"/>
  <c r="W978" i="4"/>
  <c r="Q979" i="4"/>
  <c r="W979" i="4"/>
  <c r="Q980" i="4"/>
  <c r="W980" i="4"/>
  <c r="Q981" i="4"/>
  <c r="W981" i="4"/>
  <c r="Q982" i="4"/>
  <c r="W982" i="4"/>
  <c r="Q983" i="4"/>
  <c r="W983" i="4"/>
  <c r="Q984" i="4"/>
  <c r="W984" i="4"/>
  <c r="Q985" i="4"/>
  <c r="W985" i="4"/>
  <c r="Q986" i="4"/>
  <c r="W986" i="4"/>
  <c r="Q987" i="4"/>
  <c r="W987" i="4"/>
  <c r="Q988" i="4"/>
  <c r="W988" i="4"/>
  <c r="Q989" i="4"/>
  <c r="W989" i="4"/>
  <c r="Q990" i="4"/>
  <c r="W990" i="4"/>
  <c r="Q991" i="4"/>
  <c r="W991" i="4"/>
  <c r="Q992" i="4"/>
  <c r="W992" i="4"/>
  <c r="Q993" i="4"/>
  <c r="W993" i="4"/>
  <c r="Q994" i="4"/>
  <c r="W994" i="4"/>
  <c r="Q995" i="4"/>
  <c r="W995" i="4"/>
  <c r="Q996" i="4"/>
  <c r="W996" i="4"/>
  <c r="Q997" i="4"/>
  <c r="W997" i="4"/>
  <c r="Q998" i="4"/>
  <c r="W998" i="4"/>
  <c r="Q999" i="4"/>
  <c r="W999" i="4"/>
  <c r="Q1000" i="4"/>
  <c r="W1000" i="4"/>
  <c r="Q1001" i="4"/>
  <c r="W1001" i="4"/>
  <c r="Q1002" i="4"/>
  <c r="W1002" i="4"/>
  <c r="Q1003" i="4"/>
  <c r="W1003" i="4"/>
  <c r="Q1004" i="4"/>
  <c r="W1004" i="4"/>
  <c r="Q1005" i="4"/>
  <c r="W1005" i="4"/>
  <c r="Q1006" i="4"/>
  <c r="W1006" i="4"/>
  <c r="Q1007" i="4"/>
  <c r="W1007" i="4"/>
  <c r="Q1008" i="4"/>
  <c r="W1008" i="4"/>
  <c r="Q1009" i="4"/>
  <c r="W1009" i="4"/>
  <c r="Q1010" i="4"/>
  <c r="W1010" i="4"/>
  <c r="Q1011" i="4"/>
  <c r="W1011" i="4"/>
  <c r="Q1012" i="4"/>
  <c r="W1012" i="4"/>
  <c r="Q1013" i="4"/>
  <c r="W1013" i="4"/>
  <c r="Q1014" i="4"/>
  <c r="W1014" i="4"/>
  <c r="Q1015" i="4"/>
  <c r="W1015" i="4"/>
  <c r="Q1016" i="4"/>
  <c r="W1016" i="4"/>
  <c r="Q1017" i="4"/>
  <c r="W1017" i="4"/>
  <c r="Q1018" i="4"/>
  <c r="W1018" i="4"/>
  <c r="Q1019" i="4"/>
  <c r="W1019" i="4"/>
  <c r="Q1020" i="4"/>
  <c r="W1020" i="4"/>
  <c r="Q1021" i="4"/>
  <c r="W1021" i="4"/>
  <c r="Q1022" i="4"/>
  <c r="W1022" i="4"/>
  <c r="Q1023" i="4"/>
  <c r="W1023" i="4"/>
  <c r="Q1024" i="4"/>
  <c r="W1024" i="4"/>
  <c r="Q1025" i="4"/>
  <c r="W1025" i="4"/>
  <c r="Q1026" i="4"/>
  <c r="W1026" i="4"/>
  <c r="Q1027" i="4"/>
  <c r="W1027" i="4"/>
  <c r="Q1028" i="4"/>
  <c r="W1028" i="4"/>
  <c r="Q1029" i="4"/>
  <c r="W1029" i="4"/>
  <c r="Q1030" i="4"/>
  <c r="W1030" i="4"/>
  <c r="Q1031" i="4"/>
  <c r="W1031" i="4"/>
  <c r="Q1032" i="4"/>
  <c r="W1032" i="4"/>
  <c r="Q1033" i="4"/>
  <c r="W1033" i="4"/>
  <c r="Q1034" i="4"/>
  <c r="W1034" i="4"/>
  <c r="Q1035" i="4"/>
  <c r="W1035" i="4"/>
  <c r="Q1036" i="4"/>
  <c r="W1036" i="4"/>
  <c r="Q1037" i="4"/>
  <c r="W1037" i="4"/>
  <c r="Q1038" i="4"/>
  <c r="W1038" i="4"/>
  <c r="Q1039" i="4"/>
  <c r="W1039" i="4"/>
  <c r="Q1040" i="4"/>
  <c r="W1040" i="4"/>
  <c r="Q1041" i="4"/>
  <c r="W1041" i="4"/>
  <c r="Q1042" i="4"/>
  <c r="W1042" i="4"/>
  <c r="Q1043" i="4"/>
  <c r="W1043" i="4"/>
  <c r="Q1044" i="4"/>
  <c r="W1044" i="4"/>
  <c r="Q1045" i="4"/>
  <c r="W1045" i="4"/>
  <c r="Q1046" i="4"/>
  <c r="W1046" i="4"/>
  <c r="Q1047" i="4"/>
  <c r="W1047" i="4"/>
  <c r="Q1048" i="4"/>
  <c r="W1048" i="4"/>
  <c r="Q1049" i="4"/>
  <c r="W1049" i="4"/>
  <c r="Q1050" i="4"/>
  <c r="W1050" i="4"/>
  <c r="Q1051" i="4"/>
  <c r="W1051" i="4"/>
  <c r="Q1052" i="4"/>
  <c r="W1052" i="4"/>
  <c r="Q1053" i="4"/>
  <c r="W1053" i="4"/>
  <c r="Q1054" i="4"/>
  <c r="W1054" i="4"/>
  <c r="Q1055" i="4"/>
  <c r="W1055" i="4"/>
  <c r="Q1056" i="4"/>
  <c r="W1056" i="4"/>
  <c r="Q1057" i="4"/>
  <c r="W1057" i="4"/>
  <c r="Q1058" i="4"/>
  <c r="W1058" i="4"/>
  <c r="Q1059" i="4"/>
  <c r="W1059" i="4"/>
  <c r="Q1060" i="4"/>
  <c r="W1060" i="4"/>
  <c r="Q1061" i="4"/>
  <c r="W1061" i="4"/>
  <c r="Q1062" i="4"/>
  <c r="W1062" i="4"/>
  <c r="Q1063" i="4"/>
  <c r="W1063" i="4"/>
  <c r="Q1064" i="4"/>
  <c r="W1064" i="4"/>
  <c r="Q1065" i="4"/>
  <c r="W1065" i="4"/>
  <c r="Q1066" i="4"/>
  <c r="W1066" i="4"/>
  <c r="Q1067" i="4"/>
  <c r="W1067" i="4"/>
  <c r="Q1068" i="4"/>
  <c r="W1068" i="4"/>
  <c r="Q1069" i="4"/>
  <c r="W1069" i="4"/>
  <c r="Q1070" i="4"/>
  <c r="W1070" i="4"/>
  <c r="Q1071" i="4"/>
  <c r="W1071" i="4"/>
  <c r="Q1072" i="4"/>
  <c r="W1072" i="4"/>
  <c r="Q1073" i="4"/>
  <c r="W1073" i="4"/>
  <c r="Q1074" i="4"/>
  <c r="W1074" i="4"/>
  <c r="Q1075" i="4"/>
  <c r="W1075" i="4"/>
  <c r="Q1076" i="4"/>
  <c r="W1076" i="4"/>
  <c r="Q1077" i="4"/>
  <c r="W1077" i="4"/>
  <c r="Q1078" i="4"/>
  <c r="W1078" i="4"/>
  <c r="Q1079" i="4"/>
  <c r="W1079" i="4"/>
  <c r="Q1080" i="4"/>
  <c r="W1080" i="4"/>
  <c r="Q1081" i="4"/>
  <c r="W1081" i="4"/>
  <c r="Q1082" i="4"/>
  <c r="W1082" i="4"/>
  <c r="Q1083" i="4"/>
  <c r="W1083" i="4"/>
  <c r="Q1084" i="4"/>
  <c r="W1084" i="4"/>
  <c r="Q1085" i="4"/>
  <c r="W1085" i="4"/>
  <c r="Q1086" i="4"/>
  <c r="W1086" i="4"/>
  <c r="Q1087" i="4"/>
  <c r="W1087" i="4"/>
  <c r="Q1088" i="4"/>
  <c r="W1088" i="4"/>
  <c r="Q1089" i="4"/>
  <c r="W1089" i="4"/>
  <c r="Q1090" i="4"/>
  <c r="W1090" i="4"/>
  <c r="Q1091" i="4"/>
  <c r="W1091" i="4"/>
  <c r="Q1092" i="4"/>
  <c r="W1092" i="4"/>
  <c r="Q1093" i="4"/>
  <c r="W1093" i="4"/>
  <c r="Q1094" i="4"/>
  <c r="W1094" i="4"/>
  <c r="Q1095" i="4"/>
  <c r="W1095" i="4"/>
  <c r="Q1096" i="4"/>
  <c r="W1096" i="4"/>
  <c r="Q1097" i="4"/>
  <c r="W1097" i="4"/>
  <c r="Q1098" i="4"/>
  <c r="W1098" i="4"/>
  <c r="Q1099" i="4"/>
  <c r="W1099" i="4"/>
  <c r="Q1100" i="4"/>
  <c r="W1100" i="4"/>
  <c r="Q1101" i="4"/>
  <c r="W1101" i="4"/>
  <c r="Q1102" i="4"/>
  <c r="W1102" i="4"/>
  <c r="Q1103" i="4"/>
  <c r="W1103" i="4"/>
  <c r="Q1104" i="4"/>
  <c r="W1104" i="4"/>
  <c r="Q1105" i="4"/>
  <c r="W1105" i="4"/>
  <c r="Q1106" i="4"/>
  <c r="W1106" i="4"/>
  <c r="Q1107" i="4"/>
  <c r="W1107" i="4"/>
  <c r="Q1108" i="4"/>
  <c r="W1108" i="4"/>
  <c r="Q1109" i="4"/>
  <c r="W1109" i="4"/>
  <c r="Q1110" i="4"/>
  <c r="W1110" i="4"/>
  <c r="Q1111" i="4"/>
  <c r="W1111" i="4"/>
  <c r="Q1112" i="4"/>
  <c r="W1112" i="4"/>
  <c r="Q1113" i="4"/>
  <c r="W1113" i="4"/>
  <c r="Q1114" i="4"/>
  <c r="W1114" i="4"/>
  <c r="Q1115" i="4"/>
  <c r="W1115" i="4"/>
  <c r="Q1116" i="4"/>
  <c r="W1116" i="4"/>
  <c r="Q1117" i="4"/>
  <c r="W1117" i="4"/>
  <c r="Q1118" i="4"/>
  <c r="W1118" i="4"/>
  <c r="Q1119" i="4"/>
  <c r="W1119" i="4"/>
  <c r="Q1120" i="4"/>
  <c r="W1120" i="4"/>
  <c r="Q1121" i="4"/>
  <c r="W1121" i="4"/>
  <c r="Q1122" i="4"/>
  <c r="W1122" i="4"/>
  <c r="Q1123" i="4"/>
  <c r="W1123" i="4"/>
  <c r="Q1124" i="4"/>
  <c r="W1124" i="4"/>
  <c r="Q1125" i="4"/>
  <c r="W1125" i="4"/>
  <c r="Q1126" i="4"/>
  <c r="W1126" i="4"/>
  <c r="Q1127" i="4"/>
  <c r="W1127" i="4"/>
  <c r="Q1128" i="4"/>
  <c r="W1128" i="4"/>
  <c r="Q1129" i="4"/>
  <c r="W1129" i="4"/>
  <c r="Q1130" i="4"/>
  <c r="W1130" i="4"/>
  <c r="Q1131" i="4"/>
  <c r="W1131" i="4"/>
  <c r="Q1132" i="4"/>
  <c r="W1132" i="4"/>
  <c r="Q1133" i="4"/>
  <c r="W1133" i="4"/>
  <c r="Q1134" i="4"/>
  <c r="W1134" i="4"/>
  <c r="Q1135" i="4"/>
  <c r="W1135" i="4"/>
  <c r="Q1136" i="4"/>
  <c r="W1136" i="4"/>
  <c r="Q1137" i="4"/>
  <c r="W1137" i="4"/>
  <c r="Q1138" i="4"/>
  <c r="W1138" i="4"/>
  <c r="Q1139" i="4"/>
  <c r="W1139" i="4"/>
  <c r="Q1140" i="4"/>
  <c r="W1140" i="4"/>
  <c r="Q1141" i="4"/>
  <c r="W1141" i="4"/>
  <c r="Q1142" i="4"/>
  <c r="W1142" i="4"/>
  <c r="Q1143" i="4"/>
  <c r="W1143" i="4"/>
  <c r="Q1144" i="4"/>
  <c r="W1144" i="4"/>
  <c r="Q1145" i="4"/>
  <c r="W1145" i="4"/>
  <c r="Q1146" i="4"/>
  <c r="W1146" i="4"/>
  <c r="Q1147" i="4"/>
  <c r="W1147" i="4"/>
  <c r="Q1148" i="4"/>
  <c r="W1148" i="4"/>
  <c r="Q1149" i="4"/>
  <c r="W1149" i="4"/>
  <c r="Q1150" i="4"/>
  <c r="W1150" i="4"/>
  <c r="Q1151" i="4"/>
  <c r="W1151" i="4"/>
  <c r="Q1152" i="4"/>
  <c r="W1152" i="4"/>
  <c r="Q1153" i="4"/>
  <c r="W1153" i="4"/>
  <c r="Q1154" i="4"/>
  <c r="W1154" i="4"/>
  <c r="Q1155" i="4"/>
  <c r="W1155" i="4"/>
  <c r="Q1156" i="4"/>
  <c r="W1156" i="4"/>
  <c r="Q1157" i="4"/>
  <c r="W1157" i="4"/>
  <c r="Q1158" i="4"/>
  <c r="W1158" i="4"/>
  <c r="Q1159" i="4"/>
  <c r="W1159" i="4"/>
  <c r="Q1160" i="4"/>
  <c r="W1160" i="4"/>
  <c r="Q1161" i="4"/>
  <c r="W1161" i="4"/>
  <c r="Q1162" i="4"/>
  <c r="W1162" i="4"/>
  <c r="Q1163" i="4"/>
  <c r="W1163" i="4"/>
  <c r="Q1164" i="4"/>
  <c r="W1164" i="4"/>
  <c r="Q1165" i="4"/>
  <c r="W1165" i="4"/>
  <c r="Q1166" i="4"/>
  <c r="W1166" i="4"/>
  <c r="Q1167" i="4"/>
  <c r="W1167" i="4"/>
  <c r="Q1168" i="4"/>
  <c r="W1168" i="4"/>
  <c r="Q1169" i="4"/>
  <c r="W1169" i="4"/>
  <c r="Q1170" i="4"/>
  <c r="W1170" i="4"/>
  <c r="Q1171" i="4"/>
  <c r="W1171" i="4"/>
  <c r="Q1172" i="4"/>
  <c r="W1172" i="4"/>
  <c r="Q1173" i="4"/>
  <c r="W1173" i="4"/>
  <c r="Q1174" i="4"/>
  <c r="W1174" i="4"/>
  <c r="Q1175" i="4"/>
  <c r="W1175" i="4"/>
  <c r="Q1176" i="4"/>
  <c r="W1176" i="4"/>
  <c r="Q1177" i="4"/>
  <c r="W1177" i="4"/>
  <c r="Q1178" i="4"/>
  <c r="W1178" i="4"/>
  <c r="Q1179" i="4"/>
  <c r="W1179" i="4"/>
  <c r="Q1180" i="4"/>
  <c r="W1180" i="4"/>
  <c r="Q1181" i="4"/>
  <c r="W1181" i="4"/>
  <c r="Q1182" i="4"/>
  <c r="W1182" i="4"/>
  <c r="Q1183" i="4"/>
  <c r="W1183" i="4"/>
  <c r="Q1184" i="4"/>
  <c r="W1184" i="4"/>
  <c r="Q1185" i="4"/>
  <c r="W1185" i="4"/>
  <c r="Q1186" i="4"/>
  <c r="W1186" i="4"/>
  <c r="Q1187" i="4"/>
  <c r="W1187" i="4"/>
  <c r="Q1188" i="4"/>
  <c r="W1188" i="4"/>
  <c r="Q1189" i="4"/>
  <c r="W1189" i="4"/>
  <c r="Q1190" i="4"/>
  <c r="W1190" i="4"/>
  <c r="Q1191" i="4"/>
  <c r="W1191" i="4"/>
  <c r="Q1192" i="4"/>
  <c r="W1192" i="4"/>
  <c r="Q1193" i="4"/>
  <c r="W1193" i="4"/>
  <c r="Q1194" i="4"/>
  <c r="W1194" i="4"/>
  <c r="Q1195" i="4"/>
  <c r="W1195" i="4"/>
  <c r="Q1196" i="4"/>
  <c r="W1196" i="4"/>
  <c r="Q1197" i="4"/>
  <c r="W1197" i="4"/>
  <c r="Q1198" i="4"/>
  <c r="W1198" i="4"/>
  <c r="Q1199" i="4"/>
  <c r="W1199" i="4"/>
  <c r="Q1200" i="4"/>
  <c r="W1200" i="4"/>
  <c r="Q1201" i="4"/>
  <c r="W1201" i="4"/>
  <c r="Q1202" i="4"/>
  <c r="W1202" i="4"/>
  <c r="Q1203" i="4"/>
  <c r="W1203" i="4"/>
  <c r="Q1204" i="4"/>
  <c r="W1204" i="4"/>
  <c r="Q1205" i="4"/>
  <c r="W1205" i="4"/>
  <c r="Q1206" i="4"/>
  <c r="W1206" i="4"/>
  <c r="Q1207" i="4"/>
  <c r="W1207" i="4"/>
  <c r="Q1208" i="4"/>
  <c r="W1208" i="4"/>
  <c r="Q1209" i="4"/>
  <c r="W1209" i="4"/>
  <c r="Q1210" i="4"/>
  <c r="W1210" i="4"/>
  <c r="Q1211" i="4"/>
  <c r="W1211" i="4"/>
  <c r="Q1212" i="4"/>
  <c r="W1212" i="4"/>
  <c r="Q1213" i="4"/>
  <c r="W1213" i="4"/>
  <c r="Q1214" i="4"/>
  <c r="W1214" i="4"/>
  <c r="Q1215" i="4"/>
  <c r="W1215" i="4"/>
  <c r="Q1216" i="4"/>
  <c r="W1216" i="4"/>
  <c r="Q1217" i="4"/>
  <c r="W1217" i="4"/>
  <c r="Q1218" i="4"/>
  <c r="W1218" i="4"/>
  <c r="Q1219" i="4"/>
  <c r="W1219" i="4"/>
  <c r="Q1220" i="4"/>
  <c r="W1220" i="4"/>
  <c r="Q1221" i="4"/>
  <c r="W1221" i="4"/>
  <c r="Q1222" i="4"/>
  <c r="W1222" i="4"/>
  <c r="Q1223" i="4"/>
  <c r="W1223" i="4"/>
  <c r="Q1224" i="4"/>
  <c r="W1224" i="4"/>
  <c r="Q1225" i="4"/>
  <c r="W1225" i="4"/>
  <c r="Q1226" i="4"/>
  <c r="W1226" i="4"/>
  <c r="Q1227" i="4"/>
  <c r="W1227" i="4"/>
  <c r="Q1228" i="4"/>
  <c r="W1228" i="4"/>
  <c r="Q1229" i="4"/>
  <c r="W1229" i="4"/>
  <c r="Q1230" i="4"/>
  <c r="W1230" i="4"/>
  <c r="Q1231" i="4"/>
  <c r="W1231" i="4"/>
  <c r="Q1232" i="4"/>
  <c r="W1232" i="4"/>
  <c r="Q1233" i="4"/>
  <c r="W1233" i="4"/>
  <c r="Q1234" i="4"/>
  <c r="W1234" i="4"/>
  <c r="Q1235" i="4"/>
  <c r="W1235" i="4"/>
  <c r="Q1236" i="4"/>
  <c r="W1236" i="4"/>
  <c r="Q1237" i="4"/>
  <c r="W1237" i="4"/>
  <c r="Q1238" i="4"/>
  <c r="W1238" i="4"/>
  <c r="Q1239" i="4"/>
  <c r="W1239" i="4"/>
  <c r="Q1240" i="4"/>
  <c r="W1240" i="4"/>
  <c r="Q1241" i="4"/>
  <c r="W1241" i="4"/>
  <c r="Q1242" i="4"/>
  <c r="W1242" i="4"/>
  <c r="Q1243" i="4"/>
  <c r="W1243" i="4"/>
  <c r="Q1244" i="4"/>
  <c r="W1244" i="4"/>
  <c r="Q1245" i="4"/>
  <c r="W1245" i="4"/>
  <c r="Q1246" i="4"/>
  <c r="W1246" i="4"/>
  <c r="Q1247" i="4"/>
  <c r="W1247" i="4"/>
  <c r="Q1248" i="4"/>
  <c r="W1248" i="4"/>
  <c r="Q1249" i="4"/>
  <c r="W1249" i="4"/>
  <c r="Q1250" i="4"/>
  <c r="W1250" i="4"/>
  <c r="Q1251" i="4"/>
  <c r="W1251" i="4"/>
  <c r="Q1252" i="4"/>
  <c r="W1252" i="4"/>
  <c r="Q1253" i="4"/>
  <c r="W1253" i="4"/>
  <c r="Q1254" i="4"/>
  <c r="W1254" i="4"/>
  <c r="Q1255" i="4"/>
  <c r="W1255" i="4"/>
  <c r="Q1256" i="4"/>
  <c r="W1256" i="4"/>
  <c r="Q1257" i="4"/>
  <c r="W1257" i="4"/>
  <c r="Q1258" i="4"/>
  <c r="W1258" i="4"/>
  <c r="Q1259" i="4"/>
  <c r="W1259" i="4"/>
  <c r="Q1260" i="4"/>
  <c r="W1260" i="4"/>
  <c r="Q1261" i="4"/>
  <c r="W1261" i="4"/>
  <c r="Q1262" i="4"/>
  <c r="W1262" i="4"/>
  <c r="Q1263" i="4"/>
  <c r="W1263" i="4"/>
  <c r="Q1264" i="4"/>
  <c r="W1264" i="4"/>
  <c r="Q1265" i="4"/>
  <c r="W1265" i="4"/>
  <c r="Q1266" i="4"/>
  <c r="W1266" i="4"/>
  <c r="Q1267" i="4"/>
  <c r="W1267" i="4"/>
  <c r="Q1268" i="4"/>
  <c r="W1268" i="4"/>
  <c r="Q1269" i="4"/>
  <c r="W1269" i="4"/>
  <c r="Q1270" i="4"/>
  <c r="W1270" i="4"/>
  <c r="Q1271" i="4"/>
  <c r="W1271" i="4"/>
  <c r="Q1272" i="4"/>
  <c r="W1272" i="4"/>
  <c r="Q1273" i="4"/>
  <c r="W1273" i="4"/>
  <c r="Q1274" i="4"/>
  <c r="W1274" i="4"/>
  <c r="Q1275" i="4"/>
  <c r="W1275" i="4"/>
  <c r="Q1276" i="4"/>
  <c r="W1276" i="4"/>
  <c r="Q1277" i="4"/>
  <c r="W1277" i="4"/>
  <c r="Q1278" i="4"/>
  <c r="W1278" i="4"/>
  <c r="Q1279" i="4"/>
  <c r="W1279" i="4"/>
  <c r="Q1280" i="4"/>
  <c r="W1280" i="4"/>
  <c r="Q1281" i="4"/>
  <c r="W1281" i="4"/>
  <c r="Q1282" i="4"/>
  <c r="W1282" i="4"/>
  <c r="Q1283" i="4"/>
  <c r="W1283" i="4"/>
  <c r="Q1284" i="4"/>
  <c r="W1284" i="4"/>
  <c r="Q1285" i="4"/>
  <c r="W1285" i="4"/>
  <c r="Q1286" i="4"/>
  <c r="W1286" i="4"/>
  <c r="Q1287" i="4"/>
  <c r="W1287" i="4"/>
  <c r="Q1288" i="4"/>
  <c r="W1288" i="4"/>
  <c r="Q1289" i="4"/>
  <c r="W1289" i="4"/>
  <c r="Q1290" i="4"/>
  <c r="W1290" i="4"/>
  <c r="Q1291" i="4"/>
  <c r="W1291" i="4"/>
  <c r="Q1292" i="4"/>
  <c r="W1292" i="4"/>
  <c r="Q1293" i="4"/>
  <c r="W1293" i="4"/>
  <c r="Q1294" i="4"/>
  <c r="W1294" i="4"/>
  <c r="Q1295" i="4"/>
  <c r="W1295" i="4"/>
  <c r="Q1296" i="4"/>
  <c r="W1296" i="4"/>
  <c r="Q1297" i="4"/>
  <c r="W1297" i="4"/>
  <c r="Q1298" i="4"/>
  <c r="W1298" i="4"/>
  <c r="Q1299" i="4"/>
  <c r="W1299" i="4"/>
  <c r="Q1300" i="4"/>
  <c r="W1300" i="4"/>
  <c r="Q1301" i="4"/>
  <c r="W1301" i="4"/>
  <c r="Q1302" i="4"/>
  <c r="W1302" i="4"/>
  <c r="Q1303" i="4"/>
  <c r="W1303" i="4"/>
  <c r="Q1304" i="4"/>
  <c r="W1304" i="4"/>
  <c r="Q1305" i="4"/>
  <c r="W1305" i="4"/>
  <c r="Q1306" i="4"/>
  <c r="W1306" i="4"/>
  <c r="Q1307" i="4"/>
  <c r="W1307" i="4"/>
  <c r="Q1308" i="4"/>
  <c r="W1308" i="4"/>
  <c r="Q1309" i="4"/>
  <c r="W1309" i="4"/>
  <c r="Q1310" i="4"/>
  <c r="W1310" i="4"/>
  <c r="Q1311" i="4"/>
  <c r="W1311" i="4"/>
  <c r="Q1312" i="4"/>
  <c r="W1312" i="4"/>
  <c r="Q1313" i="4"/>
  <c r="W1313" i="4"/>
  <c r="Q1314" i="4"/>
  <c r="W1314" i="4"/>
  <c r="Q1315" i="4"/>
  <c r="W1315" i="4"/>
  <c r="Q1316" i="4"/>
  <c r="W1316" i="4"/>
  <c r="Q1317" i="4"/>
  <c r="W1317" i="4"/>
  <c r="Q1318" i="4"/>
  <c r="W1318" i="4"/>
  <c r="Q1319" i="4"/>
  <c r="W1319" i="4"/>
  <c r="Q1320" i="4"/>
  <c r="W1320" i="4"/>
  <c r="Q1321" i="4"/>
  <c r="W1321" i="4"/>
  <c r="Q1322" i="4"/>
  <c r="W1322" i="4"/>
  <c r="Q1323" i="4"/>
  <c r="W1323" i="4"/>
  <c r="Q1324" i="4"/>
  <c r="W1324" i="4"/>
  <c r="Q1325" i="4"/>
  <c r="W1325" i="4"/>
  <c r="Q1326" i="4"/>
  <c r="W1326" i="4"/>
  <c r="Q1327" i="4"/>
  <c r="W1327" i="4"/>
  <c r="Q1328" i="4"/>
  <c r="W1328" i="4"/>
  <c r="Q1329" i="4"/>
  <c r="W1329" i="4"/>
  <c r="Q1330" i="4"/>
  <c r="W1330" i="4"/>
  <c r="Q1331" i="4"/>
  <c r="W1331" i="4"/>
  <c r="Q1332" i="4"/>
  <c r="W1332" i="4"/>
  <c r="Q1333" i="4"/>
  <c r="W1333" i="4"/>
  <c r="Q1334" i="4"/>
  <c r="W1334" i="4"/>
  <c r="Q1335" i="4"/>
  <c r="W1335" i="4"/>
  <c r="Q1336" i="4"/>
  <c r="W1336" i="4"/>
  <c r="Q1337" i="4"/>
  <c r="W1337" i="4"/>
  <c r="Q1338" i="4"/>
  <c r="W1338" i="4"/>
  <c r="Q1339" i="4"/>
  <c r="W1339" i="4"/>
  <c r="Q1340" i="4"/>
  <c r="W1340" i="4"/>
  <c r="Q1341" i="4"/>
  <c r="W1341" i="4"/>
  <c r="Q1342" i="4"/>
  <c r="W1342" i="4"/>
  <c r="Q1343" i="4"/>
  <c r="W1343" i="4"/>
  <c r="Q1344" i="4"/>
  <c r="W1344" i="4"/>
  <c r="Q1345" i="4"/>
  <c r="W1345" i="4"/>
  <c r="Q1346" i="4"/>
  <c r="W1346" i="4"/>
  <c r="Q1347" i="4"/>
  <c r="W1347" i="4"/>
  <c r="Q1348" i="4"/>
  <c r="W1348" i="4"/>
  <c r="Q1349" i="4"/>
  <c r="W1349" i="4"/>
  <c r="Q1350" i="4"/>
  <c r="W1350" i="4"/>
  <c r="Q1351" i="4"/>
  <c r="W1351" i="4"/>
  <c r="Q1352" i="4"/>
  <c r="W1352" i="4"/>
  <c r="Q1353" i="4"/>
  <c r="W1353" i="4"/>
  <c r="Q1354" i="4"/>
  <c r="W1354" i="4"/>
  <c r="Q1355" i="4"/>
  <c r="W1355" i="4"/>
  <c r="Q1356" i="4"/>
  <c r="W1356" i="4"/>
  <c r="Q1357" i="4"/>
  <c r="W1357" i="4"/>
  <c r="Q1358" i="4"/>
  <c r="W1358" i="4"/>
  <c r="Q1359" i="4"/>
  <c r="W1359" i="4"/>
  <c r="Q1360" i="4"/>
  <c r="W1360" i="4"/>
  <c r="Q1361" i="4"/>
  <c r="W1361" i="4"/>
  <c r="Q1362" i="4"/>
  <c r="W1362" i="4"/>
  <c r="Q1363" i="4"/>
  <c r="W1363" i="4"/>
  <c r="Q1364" i="4"/>
  <c r="W1364" i="4"/>
  <c r="Q1365" i="4"/>
  <c r="W1365" i="4"/>
  <c r="Q1366" i="4"/>
  <c r="W1366" i="4"/>
  <c r="Q1367" i="4"/>
  <c r="W1367" i="4"/>
  <c r="Q1368" i="4"/>
  <c r="W1368" i="4"/>
  <c r="Q1369" i="4"/>
  <c r="W1369" i="4"/>
  <c r="Q1370" i="4"/>
  <c r="W1370" i="4"/>
  <c r="Q1371" i="4"/>
  <c r="W1371" i="4"/>
  <c r="Q1372" i="4"/>
  <c r="W1372" i="4"/>
  <c r="Q1373" i="4"/>
  <c r="W1373" i="4"/>
  <c r="Q1374" i="4"/>
  <c r="W1374" i="4"/>
  <c r="Q1375" i="4"/>
  <c r="W1375" i="4"/>
  <c r="Q1376" i="4"/>
  <c r="W1376" i="4"/>
  <c r="Q1377" i="4"/>
  <c r="W1377" i="4"/>
  <c r="Q1378" i="4"/>
  <c r="W1378" i="4"/>
  <c r="Q1379" i="4"/>
  <c r="W1379" i="4"/>
  <c r="Q1380" i="4"/>
  <c r="W1380" i="4"/>
  <c r="Q1381" i="4"/>
  <c r="W1381" i="4"/>
  <c r="Q1382" i="4"/>
  <c r="W1382" i="4"/>
  <c r="Q1383" i="4"/>
  <c r="W1383" i="4"/>
  <c r="Q1384" i="4"/>
  <c r="W1384" i="4"/>
  <c r="Q1385" i="4"/>
  <c r="W1385" i="4"/>
  <c r="Q1386" i="4"/>
  <c r="W1386" i="4"/>
  <c r="Q1387" i="4"/>
  <c r="W1387" i="4"/>
  <c r="Q1388" i="4"/>
  <c r="W1388" i="4"/>
  <c r="Q1389" i="4"/>
  <c r="W1389" i="4"/>
  <c r="Q1390" i="4"/>
  <c r="W1390" i="4"/>
  <c r="Q1391" i="4"/>
  <c r="W1391" i="4"/>
  <c r="Q1392" i="4"/>
  <c r="W1392" i="4"/>
  <c r="Q1393" i="4"/>
  <c r="W1393" i="4"/>
  <c r="Q1394" i="4"/>
  <c r="W1394" i="4"/>
  <c r="Q1395" i="4"/>
  <c r="W1395" i="4"/>
  <c r="Q1396" i="4"/>
  <c r="W1396" i="4"/>
  <c r="Q1397" i="4"/>
  <c r="W1397" i="4"/>
  <c r="Q1398" i="4"/>
  <c r="W1398" i="4"/>
  <c r="Q1399" i="4"/>
  <c r="W1399" i="4"/>
  <c r="Q1400" i="4"/>
  <c r="W1400" i="4"/>
  <c r="Q1401" i="4"/>
  <c r="W1401" i="4"/>
  <c r="Q1402" i="4"/>
  <c r="W1402" i="4"/>
  <c r="Q1403" i="4"/>
  <c r="W1403" i="4"/>
  <c r="Q1404" i="4"/>
  <c r="W1404" i="4"/>
  <c r="Q1405" i="4"/>
  <c r="W1405" i="4"/>
  <c r="Q1406" i="4"/>
  <c r="W1406" i="4"/>
  <c r="Q1407" i="4"/>
  <c r="W1407" i="4"/>
  <c r="Q1408" i="4"/>
  <c r="W1408" i="4"/>
  <c r="Q1409" i="4"/>
  <c r="W1409" i="4"/>
  <c r="Q1410" i="4"/>
  <c r="W1410" i="4"/>
  <c r="Q1411" i="4"/>
  <c r="W1411" i="4"/>
  <c r="Q1412" i="4"/>
  <c r="W1412" i="4"/>
  <c r="Q1413" i="4"/>
  <c r="W1413" i="4"/>
  <c r="Q1414" i="4"/>
  <c r="W1414" i="4"/>
  <c r="Q1415" i="4"/>
  <c r="W1415" i="4"/>
  <c r="Q1416" i="4"/>
  <c r="W1416" i="4"/>
  <c r="Q1417" i="4"/>
  <c r="W1417" i="4"/>
  <c r="Q1418" i="4"/>
  <c r="W1418" i="4"/>
  <c r="Q1419" i="4"/>
  <c r="W1419" i="4"/>
  <c r="Q1420" i="4"/>
  <c r="W1420" i="4"/>
  <c r="Q1421" i="4"/>
  <c r="W1421" i="4"/>
  <c r="Q1422" i="4"/>
  <c r="W1422" i="4"/>
  <c r="Q1423" i="4"/>
  <c r="W1423" i="4"/>
  <c r="Q1424" i="4"/>
  <c r="W1424" i="4"/>
  <c r="Q1425" i="4"/>
  <c r="W1425" i="4"/>
  <c r="Q1426" i="4"/>
  <c r="W1426" i="4"/>
  <c r="Q1427" i="4"/>
  <c r="W1427" i="4"/>
  <c r="Q1428" i="4"/>
  <c r="W1428" i="4"/>
  <c r="Q1429" i="4"/>
  <c r="W1429" i="4"/>
  <c r="Q1430" i="4"/>
  <c r="W1430" i="4"/>
  <c r="Q1431" i="4"/>
  <c r="W1431" i="4"/>
  <c r="Q1432" i="4"/>
  <c r="W1432" i="4"/>
  <c r="Q1433" i="4"/>
  <c r="W1433" i="4"/>
  <c r="Q1434" i="4"/>
  <c r="W1434" i="4"/>
  <c r="Q1435" i="4"/>
  <c r="W1435" i="4"/>
  <c r="Q1436" i="4"/>
  <c r="W1436" i="4"/>
  <c r="Q1437" i="4"/>
  <c r="W1437" i="4"/>
  <c r="Q1438" i="4"/>
  <c r="W1438" i="4"/>
  <c r="Q1439" i="4"/>
  <c r="W1439" i="4"/>
  <c r="Q1440" i="4"/>
  <c r="W1440" i="4"/>
  <c r="Q1441" i="4"/>
  <c r="W1441" i="4"/>
  <c r="Q1442" i="4"/>
  <c r="W1442" i="4"/>
  <c r="Q1443" i="4"/>
  <c r="W1443" i="4"/>
  <c r="Q1444" i="4"/>
  <c r="W1444" i="4"/>
  <c r="Q1445" i="4"/>
  <c r="W1445" i="4"/>
  <c r="Q1446" i="4"/>
  <c r="W1446" i="4"/>
  <c r="Q1447" i="4"/>
  <c r="W1447" i="4"/>
  <c r="Q1448" i="4"/>
  <c r="W1448" i="4"/>
  <c r="Q1449" i="4"/>
  <c r="W1449" i="4"/>
  <c r="Q1450" i="4"/>
  <c r="W1450" i="4"/>
  <c r="Q1451" i="4"/>
  <c r="W1451" i="4"/>
  <c r="Q1452" i="4"/>
  <c r="W1452" i="4"/>
  <c r="Q1453" i="4"/>
  <c r="W1453" i="4"/>
  <c r="Q1454" i="4"/>
  <c r="W1454" i="4"/>
  <c r="Q1455" i="4"/>
  <c r="W1455" i="4"/>
  <c r="Q1456" i="4"/>
  <c r="W1456" i="4"/>
  <c r="Q1457" i="4"/>
  <c r="W1457" i="4"/>
  <c r="Q1458" i="4"/>
  <c r="W1458" i="4"/>
  <c r="Q1459" i="4"/>
  <c r="W1459" i="4"/>
  <c r="Q1460" i="4"/>
  <c r="W1460" i="4"/>
  <c r="Q1461" i="4"/>
  <c r="W1461" i="4"/>
  <c r="Q1462" i="4"/>
  <c r="W1462" i="4"/>
  <c r="Q1463" i="4"/>
  <c r="W1463" i="4"/>
  <c r="Q1464" i="4"/>
  <c r="W1464" i="4"/>
  <c r="Q1465" i="4"/>
  <c r="W1465" i="4"/>
  <c r="Q1466" i="4"/>
  <c r="W1466" i="4"/>
  <c r="Q1467" i="4"/>
  <c r="W1467" i="4"/>
  <c r="Q1468" i="4"/>
  <c r="W1468" i="4"/>
  <c r="Q1469" i="4"/>
  <c r="W1469" i="4"/>
  <c r="Q1470" i="4"/>
  <c r="W1470" i="4"/>
  <c r="Q1471" i="4"/>
  <c r="W1471" i="4"/>
  <c r="Q1472" i="4"/>
  <c r="W1472" i="4"/>
  <c r="Q1473" i="4"/>
  <c r="W1473" i="4"/>
  <c r="Q1474" i="4"/>
  <c r="W1474" i="4"/>
  <c r="Q1475" i="4"/>
  <c r="W1475" i="4"/>
  <c r="Q1476" i="4"/>
  <c r="W1476" i="4"/>
  <c r="Q1477" i="4"/>
  <c r="W1477" i="4"/>
  <c r="Q1478" i="4"/>
  <c r="W1478" i="4"/>
  <c r="Q1479" i="4"/>
  <c r="W1479" i="4"/>
  <c r="Q1480" i="4"/>
  <c r="W1480" i="4"/>
  <c r="Q1481" i="4"/>
  <c r="W1481" i="4"/>
  <c r="Q1482" i="4"/>
  <c r="W1482" i="4"/>
  <c r="Q1483" i="4"/>
  <c r="W1483" i="4"/>
  <c r="Q1484" i="4"/>
  <c r="W1484" i="4"/>
  <c r="Q1485" i="4"/>
  <c r="W1485" i="4"/>
  <c r="Q1486" i="4"/>
  <c r="W1486" i="4"/>
  <c r="Q1487" i="4"/>
  <c r="W1487" i="4"/>
  <c r="Q1488" i="4"/>
  <c r="W1488" i="4"/>
  <c r="Q1489" i="4"/>
  <c r="W1489" i="4"/>
  <c r="Q1490" i="4"/>
  <c r="W1490" i="4"/>
  <c r="Q1491" i="4"/>
  <c r="W1491" i="4"/>
  <c r="Q1492" i="4"/>
  <c r="W1492" i="4"/>
  <c r="Q1493" i="4"/>
  <c r="W1493" i="4"/>
  <c r="Q1494" i="4"/>
  <c r="W1494" i="4"/>
  <c r="Q1495" i="4"/>
  <c r="W1495" i="4"/>
  <c r="Q1496" i="4"/>
  <c r="W1496" i="4"/>
  <c r="Q1497" i="4"/>
  <c r="W1497" i="4"/>
  <c r="Q1498" i="4"/>
  <c r="W1498" i="4"/>
  <c r="Q1499" i="4"/>
  <c r="W1499" i="4"/>
  <c r="Q1500" i="4"/>
  <c r="W1500" i="4"/>
  <c r="Q1501" i="4"/>
  <c r="W1501" i="4"/>
  <c r="Q1502" i="4"/>
  <c r="W1502" i="4"/>
  <c r="Q1503" i="4"/>
  <c r="W1503" i="4"/>
  <c r="Q1504" i="4"/>
  <c r="W1504" i="4"/>
  <c r="Q1505" i="4"/>
  <c r="W1505" i="4"/>
  <c r="Q1506" i="4"/>
  <c r="W1506" i="4"/>
  <c r="Q1507" i="4"/>
  <c r="W1507" i="4"/>
  <c r="Q1508" i="4"/>
  <c r="W1508" i="4"/>
  <c r="Q1509" i="4"/>
  <c r="W1509" i="4"/>
  <c r="Q1510" i="4"/>
  <c r="W1510" i="4"/>
  <c r="Q1511" i="4"/>
  <c r="W1511" i="4"/>
  <c r="Q1512" i="4"/>
  <c r="W1512" i="4"/>
  <c r="Q1513" i="4"/>
  <c r="W1513" i="4"/>
  <c r="Q1514" i="4"/>
  <c r="W1514" i="4"/>
  <c r="Q1515" i="4"/>
  <c r="W1515" i="4"/>
  <c r="Q1516" i="4"/>
  <c r="W1516" i="4"/>
  <c r="Q1517" i="4"/>
  <c r="W1517" i="4"/>
  <c r="Q1518" i="4"/>
  <c r="W1518" i="4"/>
  <c r="Q1519" i="4"/>
  <c r="W1519" i="4"/>
  <c r="Q1520" i="4"/>
  <c r="W1520" i="4"/>
  <c r="Q1521" i="4"/>
  <c r="W1521" i="4"/>
  <c r="Q1522" i="4"/>
  <c r="W1522" i="4"/>
  <c r="Q1523" i="4"/>
  <c r="W1523" i="4"/>
  <c r="Q1524" i="4"/>
  <c r="W1524" i="4"/>
  <c r="Q1525" i="4"/>
  <c r="W1525" i="4"/>
  <c r="Q1526" i="4"/>
  <c r="W1526" i="4"/>
  <c r="Q1527" i="4"/>
  <c r="W1527" i="4"/>
  <c r="Q1528" i="4"/>
  <c r="W1528" i="4"/>
  <c r="Q1529" i="4"/>
  <c r="W1529" i="4"/>
  <c r="Q1530" i="4"/>
  <c r="W1530" i="4"/>
  <c r="Q1531" i="4"/>
  <c r="W1531" i="4"/>
  <c r="Q1532" i="4"/>
  <c r="W1532" i="4"/>
  <c r="Q1533" i="4"/>
  <c r="W1533" i="4"/>
  <c r="Q1534" i="4"/>
  <c r="W1534" i="4"/>
  <c r="Q1535" i="4"/>
  <c r="W1535" i="4"/>
  <c r="Q1536" i="4"/>
  <c r="W1536" i="4"/>
  <c r="Q1537" i="4"/>
  <c r="W1537" i="4"/>
  <c r="Q1538" i="4"/>
  <c r="W1538" i="4"/>
  <c r="Q1539" i="4"/>
  <c r="W1539" i="4"/>
  <c r="Q1540" i="4"/>
  <c r="W1540" i="4"/>
  <c r="Q1541" i="4"/>
  <c r="W1541" i="4"/>
  <c r="Q1542" i="4"/>
  <c r="W1542" i="4"/>
  <c r="Q1543" i="4"/>
  <c r="W1543" i="4"/>
  <c r="Q1544" i="4"/>
  <c r="W1544" i="4"/>
  <c r="Q1545" i="4"/>
  <c r="W1545" i="4"/>
  <c r="Q1546" i="4"/>
  <c r="W1546" i="4"/>
  <c r="Q1547" i="4"/>
  <c r="W1547" i="4"/>
  <c r="Q1548" i="4"/>
  <c r="W1548" i="4"/>
  <c r="Q1549" i="4"/>
  <c r="W1549" i="4"/>
  <c r="Q1550" i="4"/>
  <c r="W1550" i="4"/>
  <c r="Q1551" i="4"/>
  <c r="W1551" i="4"/>
  <c r="Q1552" i="4"/>
  <c r="W1552" i="4"/>
  <c r="Q1553" i="4"/>
  <c r="W1553" i="4"/>
  <c r="Q1554" i="4"/>
  <c r="W1554" i="4"/>
  <c r="Q1555" i="4"/>
  <c r="W1555" i="4"/>
  <c r="Q1556" i="4"/>
  <c r="W1556" i="4"/>
  <c r="Q1557" i="4"/>
  <c r="W1557" i="4"/>
  <c r="Q1558" i="4"/>
  <c r="W1558" i="4"/>
  <c r="Q1559" i="4"/>
  <c r="W1559" i="4"/>
  <c r="Q1560" i="4"/>
  <c r="W1560" i="4"/>
  <c r="Q1561" i="4"/>
  <c r="W1561" i="4"/>
  <c r="Q1562" i="4"/>
  <c r="W1562" i="4"/>
  <c r="Q1563" i="4"/>
  <c r="W1563" i="4"/>
  <c r="Q1564" i="4"/>
  <c r="W1564" i="4"/>
  <c r="Q1565" i="4"/>
  <c r="W1565" i="4"/>
  <c r="Q1566" i="4"/>
  <c r="W1566" i="4"/>
  <c r="Q1567" i="4"/>
  <c r="W1567" i="4"/>
  <c r="Q1568" i="4"/>
  <c r="W1568" i="4"/>
  <c r="Q1569" i="4"/>
  <c r="W1569" i="4"/>
  <c r="Q1570" i="4"/>
  <c r="W1570" i="4"/>
  <c r="Q1571" i="4"/>
  <c r="W1571" i="4"/>
  <c r="Q1572" i="4"/>
  <c r="W1572" i="4"/>
  <c r="Q1573" i="4"/>
  <c r="W1573" i="4"/>
  <c r="Q1574" i="4"/>
  <c r="W1574" i="4"/>
  <c r="Q1575" i="4"/>
  <c r="W1575" i="4"/>
  <c r="Q1576" i="4"/>
  <c r="W1576" i="4"/>
  <c r="Q1577" i="4"/>
  <c r="W1577" i="4"/>
  <c r="Q1578" i="4"/>
  <c r="W1578" i="4"/>
  <c r="Q1579" i="4"/>
  <c r="W1579" i="4"/>
  <c r="Q1580" i="4"/>
  <c r="W1580" i="4"/>
  <c r="Q1581" i="4"/>
  <c r="W1581" i="4"/>
  <c r="Q1582" i="4"/>
  <c r="W1582" i="4"/>
  <c r="Q1583" i="4"/>
  <c r="W1583" i="4"/>
  <c r="Q1584" i="4"/>
  <c r="W1584" i="4"/>
  <c r="Q1585" i="4"/>
  <c r="W1585" i="4"/>
  <c r="Q1586" i="4"/>
  <c r="W1586" i="4"/>
  <c r="Q1587" i="4"/>
  <c r="W1587" i="4"/>
  <c r="Q1588" i="4"/>
  <c r="W1588" i="4"/>
  <c r="Q1589" i="4"/>
  <c r="W1589" i="4"/>
  <c r="Q1590" i="4"/>
  <c r="W1590" i="4"/>
  <c r="Q1591" i="4"/>
  <c r="W1591" i="4"/>
  <c r="Q1592" i="4"/>
  <c r="W1592" i="4"/>
  <c r="Q1593" i="4"/>
  <c r="W1593" i="4"/>
  <c r="Q1594" i="4"/>
  <c r="W1594" i="4"/>
  <c r="Q1595" i="4"/>
  <c r="W1595" i="4"/>
  <c r="Q1596" i="4"/>
  <c r="W1596" i="4"/>
  <c r="Q1597" i="4"/>
  <c r="W1597" i="4"/>
  <c r="Q1598" i="4"/>
  <c r="W1598" i="4"/>
  <c r="Q1599" i="4"/>
  <c r="W1599" i="4"/>
  <c r="Q1600" i="4"/>
  <c r="W1600" i="4"/>
  <c r="Q1601" i="4"/>
  <c r="W1601" i="4"/>
  <c r="Q1602" i="4"/>
  <c r="W1602" i="4"/>
  <c r="Q1603" i="4"/>
  <c r="W1603" i="4"/>
  <c r="Q1604" i="4"/>
  <c r="W1604" i="4"/>
  <c r="Q1605" i="4"/>
  <c r="W1605" i="4"/>
  <c r="Q1606" i="4"/>
  <c r="W1606" i="4"/>
  <c r="Q1607" i="4"/>
  <c r="W1607" i="4"/>
  <c r="Q1608" i="4"/>
  <c r="W1608" i="4"/>
  <c r="Q1609" i="4"/>
  <c r="W1609" i="4"/>
  <c r="Q1610" i="4"/>
  <c r="W1610" i="4"/>
  <c r="Q1611" i="4"/>
  <c r="W1611" i="4"/>
  <c r="Q1612" i="4"/>
  <c r="W1612" i="4"/>
  <c r="Q1613" i="4"/>
  <c r="W1613" i="4"/>
  <c r="Q1614" i="4"/>
  <c r="W1614" i="4"/>
  <c r="Q1615" i="4"/>
  <c r="W1615" i="4"/>
  <c r="Q1616" i="4"/>
  <c r="W1616" i="4"/>
  <c r="Q1617" i="4"/>
  <c r="W1617" i="4"/>
  <c r="Q1618" i="4"/>
  <c r="W1618" i="4"/>
  <c r="Q1619" i="4"/>
  <c r="W1619" i="4"/>
  <c r="Q1620" i="4"/>
  <c r="W1620" i="4"/>
  <c r="Q1621" i="4"/>
  <c r="W1621" i="4"/>
  <c r="Q1622" i="4"/>
  <c r="W1622" i="4"/>
  <c r="Q1623" i="4"/>
  <c r="W1623" i="4"/>
  <c r="Q1624" i="4"/>
  <c r="W1624" i="4"/>
  <c r="Q1625" i="4"/>
  <c r="W1625" i="4"/>
  <c r="Q1626" i="4"/>
  <c r="W1626" i="4"/>
  <c r="Q1627" i="4"/>
  <c r="W1627" i="4"/>
  <c r="Q1628" i="4"/>
  <c r="W1628" i="4"/>
  <c r="Q1629" i="4"/>
  <c r="W1629" i="4"/>
  <c r="Q1630" i="4"/>
  <c r="W1630" i="4"/>
  <c r="Q1631" i="4"/>
  <c r="W1631" i="4"/>
  <c r="Q1632" i="4"/>
  <c r="W1632" i="4"/>
  <c r="Q1633" i="4"/>
  <c r="W1633" i="4"/>
  <c r="Q1634" i="4"/>
  <c r="W1634" i="4"/>
  <c r="Q1635" i="4"/>
  <c r="W1635" i="4"/>
  <c r="Q1636" i="4"/>
  <c r="W1636" i="4"/>
  <c r="Q1637" i="4"/>
  <c r="W1637" i="4"/>
  <c r="Q1638" i="4"/>
  <c r="W1638" i="4"/>
  <c r="Q1639" i="4"/>
  <c r="W1639" i="4"/>
  <c r="Q1640" i="4"/>
  <c r="W1640" i="4"/>
  <c r="Q1641" i="4"/>
  <c r="W1641" i="4"/>
  <c r="Q1642" i="4"/>
  <c r="W1642" i="4"/>
  <c r="Q1643" i="4"/>
  <c r="W1643" i="4"/>
  <c r="Q1644" i="4"/>
  <c r="W1644" i="4"/>
  <c r="Q1645" i="4"/>
  <c r="W1645" i="4"/>
  <c r="Q1646" i="4"/>
  <c r="W1646" i="4"/>
  <c r="Q1647" i="4"/>
  <c r="W1647" i="4"/>
  <c r="Q1648" i="4"/>
  <c r="W1648" i="4"/>
  <c r="Q1649" i="4"/>
  <c r="W1649" i="4"/>
  <c r="Q1650" i="4"/>
  <c r="W1650" i="4"/>
  <c r="Q1651" i="4"/>
  <c r="W1651" i="4"/>
  <c r="Q1652" i="4"/>
  <c r="W1652" i="4"/>
  <c r="Q1653" i="4"/>
  <c r="W1653" i="4"/>
  <c r="Q1654" i="4"/>
  <c r="W1654" i="4"/>
  <c r="Q1655" i="4"/>
  <c r="W1655" i="4"/>
  <c r="Q1656" i="4"/>
  <c r="W1656" i="4"/>
  <c r="Q1657" i="4"/>
  <c r="W1657" i="4"/>
  <c r="Q1658" i="4"/>
  <c r="W1658" i="4"/>
  <c r="Q1659" i="4"/>
  <c r="W1659" i="4"/>
  <c r="Q1660" i="4"/>
  <c r="W1660" i="4"/>
  <c r="Q1661" i="4"/>
  <c r="W1661" i="4"/>
  <c r="Q1662" i="4"/>
  <c r="W1662" i="4"/>
  <c r="Q1663" i="4"/>
  <c r="W1663" i="4"/>
  <c r="Q1664" i="4"/>
  <c r="W1664" i="4"/>
  <c r="Q1665" i="4"/>
  <c r="W1665" i="4"/>
  <c r="Q1666" i="4"/>
  <c r="W1666" i="4"/>
  <c r="Q1667" i="4"/>
  <c r="W1667" i="4"/>
  <c r="Q1668" i="4"/>
  <c r="W1668" i="4"/>
  <c r="Q1669" i="4"/>
  <c r="W1669" i="4"/>
  <c r="Q1670" i="4"/>
  <c r="W1670" i="4"/>
  <c r="Q1671" i="4"/>
  <c r="W1671" i="4"/>
  <c r="Q1672" i="4"/>
  <c r="W1672" i="4"/>
  <c r="Q1673" i="4"/>
  <c r="W1673" i="4"/>
  <c r="Q1674" i="4"/>
  <c r="W1674" i="4"/>
  <c r="Q1675" i="4"/>
  <c r="W1675" i="4"/>
  <c r="Q1676" i="4"/>
  <c r="W1676" i="4"/>
  <c r="Q1677" i="4"/>
  <c r="W1677" i="4"/>
  <c r="Q1678" i="4"/>
  <c r="W1678" i="4"/>
  <c r="Q1679" i="4"/>
  <c r="W1679" i="4"/>
  <c r="Q1680" i="4"/>
  <c r="W1680" i="4"/>
  <c r="Q1681" i="4"/>
  <c r="W1681" i="4"/>
  <c r="Q1682" i="4"/>
  <c r="W1682" i="4"/>
  <c r="Q1683" i="4"/>
  <c r="W1683" i="4"/>
  <c r="Q1684" i="4"/>
  <c r="W1684" i="4"/>
  <c r="Q1685" i="4"/>
  <c r="W1685" i="4"/>
  <c r="Q1686" i="4"/>
  <c r="W1686" i="4"/>
  <c r="Q1687" i="4"/>
  <c r="W1687" i="4"/>
  <c r="Q1688" i="4"/>
  <c r="W1688" i="4"/>
  <c r="Q1689" i="4"/>
  <c r="W1689" i="4"/>
  <c r="Q1690" i="4"/>
  <c r="W1690" i="4"/>
  <c r="Q1691" i="4"/>
  <c r="W1691" i="4"/>
  <c r="Q1692" i="4"/>
  <c r="W1692" i="4"/>
  <c r="Q1693" i="4"/>
  <c r="W1693" i="4"/>
  <c r="Q1694" i="4"/>
  <c r="W1694" i="4"/>
  <c r="Q1695" i="4"/>
  <c r="W1695" i="4"/>
  <c r="Q1696" i="4"/>
  <c r="W1696" i="4"/>
  <c r="Q1697" i="4"/>
  <c r="W1697" i="4"/>
  <c r="Q1698" i="4"/>
  <c r="W1698" i="4"/>
  <c r="Q1699" i="4"/>
  <c r="W1699" i="4"/>
  <c r="Q1700" i="4"/>
  <c r="W1700" i="4"/>
  <c r="Q1701" i="4"/>
  <c r="W1701" i="4"/>
  <c r="Q1702" i="4"/>
  <c r="W1702" i="4"/>
  <c r="Q1703" i="4"/>
  <c r="W1703" i="4"/>
  <c r="Q1704" i="4"/>
  <c r="W1704" i="4"/>
  <c r="Q1705" i="4"/>
  <c r="W1705" i="4"/>
  <c r="Q1706" i="4"/>
  <c r="W1706" i="4"/>
  <c r="Q1707" i="4"/>
  <c r="W1707" i="4"/>
  <c r="Q1708" i="4"/>
  <c r="W1708" i="4"/>
  <c r="Q1709" i="4"/>
  <c r="W1709" i="4"/>
  <c r="Q1710" i="4"/>
  <c r="W1710" i="4"/>
  <c r="Q1711" i="4"/>
  <c r="W1711" i="4"/>
  <c r="Q1712" i="4"/>
  <c r="W1712" i="4"/>
  <c r="Q1713" i="4"/>
  <c r="W1713" i="4"/>
  <c r="Q1714" i="4"/>
  <c r="W1714" i="4"/>
  <c r="Q1715" i="4"/>
  <c r="W1715" i="4"/>
  <c r="Q1716" i="4"/>
  <c r="W1716" i="4"/>
  <c r="Q1717" i="4"/>
  <c r="W1717" i="4"/>
  <c r="Q1718" i="4"/>
  <c r="W1718" i="4"/>
  <c r="Q1719" i="4"/>
  <c r="W1719" i="4"/>
  <c r="Q1720" i="4"/>
  <c r="W1720" i="4"/>
  <c r="Q1721" i="4"/>
  <c r="W1721" i="4"/>
  <c r="Q1722" i="4"/>
  <c r="W1722" i="4"/>
  <c r="Q1723" i="4"/>
  <c r="W1723" i="4"/>
  <c r="Q1724" i="4"/>
  <c r="W1724" i="4"/>
  <c r="Q1725" i="4"/>
  <c r="W1725" i="4"/>
  <c r="Q1726" i="4"/>
  <c r="W1726" i="4"/>
  <c r="Q1727" i="4"/>
  <c r="W1727" i="4"/>
  <c r="Q1728" i="4"/>
  <c r="W1728" i="4"/>
  <c r="Q1729" i="4"/>
  <c r="W1729" i="4"/>
  <c r="Q1730" i="4"/>
  <c r="W1730" i="4"/>
  <c r="Q1731" i="4"/>
  <c r="W1731" i="4"/>
  <c r="Q1732" i="4"/>
  <c r="W1732" i="4"/>
  <c r="Q1733" i="4"/>
  <c r="W1733" i="4"/>
  <c r="Q1734" i="4"/>
  <c r="W1734" i="4"/>
  <c r="Q1735" i="4"/>
  <c r="W1735" i="4"/>
  <c r="Q1736" i="4"/>
  <c r="W1736" i="4"/>
  <c r="Q1737" i="4"/>
  <c r="W1737" i="4"/>
  <c r="Q1738" i="4"/>
  <c r="W1738" i="4"/>
  <c r="Q1739" i="4"/>
  <c r="W1739" i="4"/>
  <c r="Q1740" i="4"/>
  <c r="W1740" i="4"/>
  <c r="Q1741" i="4"/>
  <c r="W1741" i="4"/>
  <c r="Q1742" i="4"/>
  <c r="W1742" i="4"/>
  <c r="Q1743" i="4"/>
  <c r="W1743" i="4"/>
  <c r="Q1744" i="4"/>
  <c r="W1744" i="4"/>
  <c r="Q1745" i="4"/>
  <c r="W1745" i="4"/>
  <c r="Q1746" i="4"/>
  <c r="W1746" i="4"/>
  <c r="Q1747" i="4"/>
  <c r="W1747" i="4"/>
  <c r="Q1748" i="4"/>
  <c r="W1748" i="4"/>
  <c r="Q1749" i="4"/>
  <c r="W1749" i="4"/>
  <c r="Q1750" i="4"/>
  <c r="W1750" i="4"/>
  <c r="Q1751" i="4"/>
  <c r="W1751" i="4"/>
  <c r="Q1752" i="4"/>
  <c r="W1752" i="4"/>
  <c r="Q1753" i="4"/>
  <c r="W1753" i="4"/>
  <c r="Q1754" i="4"/>
  <c r="W1754" i="4"/>
  <c r="Q1755" i="4"/>
  <c r="W1755" i="4"/>
  <c r="Q1756" i="4"/>
  <c r="W1756" i="4"/>
  <c r="Q1757" i="4"/>
  <c r="W1757" i="4"/>
  <c r="Q1758" i="4"/>
  <c r="W1758" i="4"/>
  <c r="Q1759" i="4"/>
  <c r="W1759" i="4"/>
  <c r="Q1760" i="4"/>
  <c r="W1760" i="4"/>
  <c r="Q1761" i="4"/>
  <c r="W1761" i="4"/>
  <c r="Q1762" i="4"/>
  <c r="W1762" i="4"/>
  <c r="Q1763" i="4"/>
  <c r="W1763" i="4"/>
  <c r="Q1764" i="4"/>
  <c r="W1764" i="4"/>
  <c r="Q1765" i="4"/>
  <c r="W1765" i="4"/>
  <c r="Q1766" i="4"/>
  <c r="W1766" i="4"/>
  <c r="Q1767" i="4"/>
  <c r="W1767" i="4"/>
  <c r="Q1768" i="4"/>
  <c r="W1768" i="4"/>
  <c r="Q1769" i="4"/>
  <c r="W1769" i="4"/>
  <c r="Q1770" i="4"/>
  <c r="W1770" i="4"/>
  <c r="Q1771" i="4"/>
  <c r="W1771" i="4"/>
  <c r="Q1772" i="4"/>
  <c r="W1772" i="4"/>
  <c r="Q1773" i="4"/>
  <c r="W1773" i="4"/>
  <c r="Q1774" i="4"/>
  <c r="W1774" i="4"/>
  <c r="Q1775" i="4"/>
  <c r="W1775" i="4"/>
  <c r="Q1776" i="4"/>
  <c r="W1776" i="4"/>
  <c r="Q1777" i="4"/>
  <c r="W1777" i="4"/>
  <c r="Q1778" i="4"/>
  <c r="W1778" i="4"/>
  <c r="Q1779" i="4"/>
  <c r="W1779" i="4"/>
  <c r="Q1780" i="4"/>
  <c r="W1780" i="4"/>
  <c r="Q1781" i="4"/>
  <c r="W1781" i="4"/>
  <c r="Q1782" i="4"/>
  <c r="W1782" i="4"/>
  <c r="Q1783" i="4"/>
  <c r="W1783" i="4"/>
  <c r="Q1784" i="4"/>
  <c r="W1784" i="4"/>
  <c r="Q1785" i="4"/>
  <c r="W1785" i="4"/>
  <c r="Q1786" i="4"/>
  <c r="W1786" i="4"/>
  <c r="Q1787" i="4"/>
  <c r="W1787" i="4"/>
  <c r="Q1788" i="4"/>
  <c r="W1788" i="4"/>
  <c r="Q1789" i="4"/>
  <c r="W1789" i="4"/>
  <c r="Q1790" i="4"/>
  <c r="W1790" i="4"/>
  <c r="Q1791" i="4"/>
  <c r="W1791" i="4"/>
  <c r="Q1792" i="4"/>
  <c r="W1792" i="4"/>
  <c r="Q1793" i="4"/>
  <c r="W1793" i="4"/>
  <c r="Q1794" i="4"/>
  <c r="W1794" i="4"/>
  <c r="Q1795" i="4"/>
  <c r="W1795" i="4"/>
  <c r="Q1796" i="4"/>
  <c r="W1796" i="4"/>
  <c r="Q1797" i="4"/>
  <c r="W1797" i="4"/>
  <c r="Q1798" i="4"/>
  <c r="W1798" i="4"/>
  <c r="Q1799" i="4"/>
  <c r="W1799" i="4"/>
  <c r="Q1800" i="4"/>
  <c r="W1800" i="4"/>
  <c r="Q1801" i="4"/>
  <c r="W1801" i="4"/>
  <c r="Q1802" i="4"/>
  <c r="W1802" i="4"/>
  <c r="Q1803" i="4"/>
  <c r="W1803" i="4"/>
  <c r="Q1804" i="4"/>
  <c r="W1804" i="4"/>
  <c r="Q1805" i="4"/>
  <c r="W1805" i="4"/>
  <c r="Q1806" i="4"/>
  <c r="W1806" i="4"/>
  <c r="Q1807" i="4"/>
  <c r="W1807" i="4"/>
  <c r="Q1808" i="4"/>
  <c r="W1808" i="4"/>
  <c r="Q1809" i="4"/>
  <c r="W1809" i="4"/>
  <c r="Q1810" i="4"/>
  <c r="W1810" i="4"/>
  <c r="Q1811" i="4"/>
  <c r="W1811" i="4"/>
  <c r="Q1812" i="4"/>
  <c r="W1812" i="4"/>
  <c r="Q1813" i="4"/>
  <c r="W1813" i="4"/>
  <c r="Q1814" i="4"/>
  <c r="W1814" i="4"/>
  <c r="Q1815" i="4"/>
  <c r="W1815" i="4"/>
  <c r="Q1816" i="4"/>
  <c r="W1816" i="4"/>
  <c r="Q1817" i="4"/>
  <c r="W1817" i="4"/>
  <c r="Q1818" i="4"/>
  <c r="W1818" i="4"/>
  <c r="Q1819" i="4"/>
  <c r="W1819" i="4"/>
  <c r="Q1820" i="4"/>
  <c r="W1820" i="4"/>
  <c r="Q1821" i="4"/>
  <c r="W1821" i="4"/>
  <c r="Q1822" i="4"/>
  <c r="W1822" i="4"/>
  <c r="Q1823" i="4"/>
  <c r="W1823" i="4"/>
  <c r="Q1824" i="4"/>
  <c r="W1824" i="4"/>
  <c r="Q1825" i="4"/>
  <c r="W1825" i="4"/>
  <c r="Q1826" i="4"/>
  <c r="W1826" i="4"/>
  <c r="Q1827" i="4"/>
  <c r="W1827" i="4"/>
  <c r="Q1828" i="4"/>
  <c r="W1828" i="4"/>
  <c r="Q1829" i="4"/>
  <c r="W1829" i="4"/>
  <c r="Q1830" i="4"/>
  <c r="W1830" i="4"/>
  <c r="Q1831" i="4"/>
  <c r="W1831" i="4"/>
  <c r="Q1832" i="4"/>
  <c r="W1832" i="4"/>
  <c r="Q1833" i="4"/>
  <c r="W1833" i="4"/>
  <c r="Q1834" i="4"/>
  <c r="W1834" i="4"/>
  <c r="Q1835" i="4"/>
  <c r="W1835" i="4"/>
  <c r="Q1836" i="4"/>
  <c r="W1836" i="4"/>
  <c r="Q1837" i="4"/>
  <c r="W1837" i="4"/>
  <c r="Q1838" i="4"/>
  <c r="W1838" i="4"/>
  <c r="Q1839" i="4"/>
  <c r="W1839" i="4"/>
  <c r="Q1840" i="4"/>
  <c r="W1840" i="4"/>
  <c r="Q1841" i="4"/>
  <c r="W1841" i="4"/>
  <c r="Q1842" i="4"/>
  <c r="W1842" i="4"/>
  <c r="Q1843" i="4"/>
  <c r="W1843" i="4"/>
  <c r="Q1844" i="4"/>
  <c r="W1844" i="4"/>
  <c r="Q1845" i="4"/>
  <c r="W1845" i="4"/>
  <c r="Q1846" i="4"/>
  <c r="W1846" i="4"/>
  <c r="Q1847" i="4"/>
  <c r="W1847" i="4"/>
  <c r="Q1848" i="4"/>
  <c r="W1848" i="4"/>
  <c r="Q1849" i="4"/>
  <c r="W1849" i="4"/>
  <c r="Q1850" i="4"/>
  <c r="W1850" i="4"/>
  <c r="Q1851" i="4"/>
  <c r="W1851" i="4"/>
  <c r="Q1852" i="4"/>
  <c r="W1852" i="4"/>
  <c r="Q1853" i="4"/>
  <c r="W1853" i="4"/>
  <c r="Q1854" i="4"/>
  <c r="W1854" i="4"/>
  <c r="Q1855" i="4"/>
  <c r="W1855" i="4"/>
  <c r="Q1856" i="4"/>
  <c r="W1856" i="4"/>
  <c r="Q1857" i="4"/>
  <c r="W1857" i="4"/>
  <c r="Q1858" i="4"/>
  <c r="W1858" i="4"/>
  <c r="Q1859" i="4"/>
  <c r="W1859" i="4"/>
  <c r="Q1860" i="4"/>
  <c r="W1860" i="4"/>
  <c r="Q1861" i="4"/>
  <c r="W1861" i="4"/>
  <c r="Q1862" i="4"/>
  <c r="W1862" i="4"/>
  <c r="Q1863" i="4"/>
  <c r="W1863" i="4"/>
  <c r="Q1864" i="4"/>
  <c r="W1864" i="4"/>
  <c r="Q1865" i="4"/>
  <c r="W1865" i="4"/>
  <c r="Q1866" i="4"/>
  <c r="W1866" i="4"/>
  <c r="Q1867" i="4"/>
  <c r="W1867" i="4"/>
  <c r="Q1868" i="4"/>
  <c r="W1868" i="4"/>
  <c r="Q1869" i="4"/>
  <c r="W1869" i="4"/>
  <c r="Q1870" i="4"/>
  <c r="W1870" i="4"/>
  <c r="Q1871" i="4"/>
  <c r="W1871" i="4"/>
  <c r="Q1872" i="4"/>
  <c r="W1872" i="4"/>
  <c r="Q1873" i="4"/>
  <c r="W1873" i="4"/>
  <c r="Q1874" i="4"/>
  <c r="W1874" i="4"/>
  <c r="Q1875" i="4"/>
  <c r="W1875" i="4"/>
  <c r="Q1876" i="4"/>
  <c r="W1876" i="4"/>
  <c r="Q1877" i="4"/>
  <c r="W1877" i="4"/>
  <c r="Q1878" i="4"/>
  <c r="W1878" i="4"/>
  <c r="Q1879" i="4"/>
  <c r="W1879" i="4"/>
  <c r="Q1880" i="4"/>
  <c r="W1880" i="4"/>
  <c r="Q1881" i="4"/>
  <c r="W1881" i="4"/>
  <c r="Q1882" i="4"/>
  <c r="W1882" i="4"/>
  <c r="Q1883" i="4"/>
  <c r="W1883" i="4"/>
  <c r="Q1884" i="4"/>
  <c r="W1884" i="4"/>
  <c r="Q1885" i="4"/>
  <c r="W1885" i="4"/>
  <c r="Q1886" i="4"/>
  <c r="W1886" i="4"/>
  <c r="Q1887" i="4"/>
  <c r="W1887" i="4"/>
  <c r="Q1888" i="4"/>
  <c r="W1888" i="4"/>
  <c r="Q1889" i="4"/>
  <c r="W1889" i="4"/>
  <c r="Q1890" i="4"/>
  <c r="W1890" i="4"/>
  <c r="Q1891" i="4"/>
  <c r="W1891" i="4"/>
  <c r="Q1892" i="4"/>
  <c r="W1892" i="4"/>
  <c r="Q1893" i="4"/>
  <c r="W1893" i="4"/>
  <c r="Q1894" i="4"/>
  <c r="W1894" i="4"/>
  <c r="Q1895" i="4"/>
  <c r="W1895" i="4"/>
  <c r="Q1896" i="4"/>
  <c r="W1896" i="4"/>
  <c r="Q1897" i="4"/>
  <c r="W1897" i="4"/>
  <c r="Q1898" i="4"/>
  <c r="W1898" i="4"/>
  <c r="Q1899" i="4"/>
  <c r="W1899" i="4"/>
  <c r="Q1900" i="4"/>
  <c r="W1900" i="4"/>
  <c r="Q1901" i="4"/>
  <c r="W1901" i="4"/>
  <c r="Q1902" i="4"/>
  <c r="W1902" i="4"/>
  <c r="Q1903" i="4"/>
  <c r="W1903" i="4"/>
  <c r="Q1904" i="4"/>
  <c r="W1904" i="4"/>
  <c r="Q1905" i="4"/>
  <c r="W1905" i="4"/>
  <c r="Q1906" i="4"/>
  <c r="W1906" i="4"/>
  <c r="Q1907" i="4"/>
  <c r="W1907" i="4"/>
  <c r="Q1908" i="4"/>
  <c r="W1908" i="4"/>
  <c r="Q1909" i="4"/>
  <c r="W1909" i="4"/>
  <c r="Q1910" i="4"/>
  <c r="W1910" i="4"/>
  <c r="Q1911" i="4"/>
  <c r="W1911" i="4"/>
  <c r="Q1912" i="4"/>
  <c r="W1912" i="4"/>
  <c r="Q1913" i="4"/>
  <c r="W1913" i="4"/>
  <c r="Q1914" i="4"/>
  <c r="W1914" i="4"/>
  <c r="Q1915" i="4"/>
  <c r="W1915" i="4"/>
  <c r="Q1916" i="4"/>
  <c r="W1916" i="4"/>
  <c r="Q1917" i="4"/>
  <c r="W1917" i="4"/>
  <c r="Q1918" i="4"/>
  <c r="W1918" i="4"/>
  <c r="Q1919" i="4"/>
  <c r="W1919" i="4"/>
  <c r="Q1920" i="4"/>
  <c r="W1920" i="4"/>
  <c r="Q1921" i="4"/>
  <c r="W1921" i="4"/>
  <c r="Q1922" i="4"/>
  <c r="W1922" i="4"/>
  <c r="Q1923" i="4"/>
  <c r="W1923" i="4"/>
  <c r="Q1924" i="4"/>
  <c r="W1924" i="4"/>
  <c r="Q1925" i="4"/>
  <c r="W1925" i="4"/>
  <c r="Q1926" i="4"/>
  <c r="W1926" i="4"/>
  <c r="Q1927" i="4"/>
  <c r="W1927" i="4"/>
  <c r="Q1928" i="4"/>
  <c r="W1928" i="4"/>
  <c r="Q1929" i="4"/>
  <c r="W1929" i="4"/>
  <c r="Q1930" i="4"/>
  <c r="W1930" i="4"/>
  <c r="Q1931" i="4"/>
  <c r="W1931" i="4"/>
  <c r="Q1932" i="4"/>
  <c r="W1932" i="4"/>
  <c r="Q1933" i="4"/>
  <c r="W1933" i="4"/>
  <c r="Q1934" i="4"/>
  <c r="W1934" i="4"/>
  <c r="Q1935" i="4"/>
  <c r="W1935" i="4"/>
  <c r="Q1936" i="4"/>
  <c r="W1936" i="4"/>
  <c r="Q1937" i="4"/>
  <c r="W1937" i="4"/>
  <c r="Q1938" i="4"/>
  <c r="W1938" i="4"/>
  <c r="Q1939" i="4"/>
  <c r="W1939" i="4"/>
  <c r="Q1940" i="4"/>
  <c r="W1940" i="4"/>
  <c r="Q1941" i="4"/>
  <c r="W1941" i="4"/>
  <c r="Q1942" i="4"/>
  <c r="W1942" i="4"/>
  <c r="Q1943" i="4"/>
  <c r="W1943" i="4"/>
  <c r="Q1944" i="4"/>
  <c r="W1944" i="4"/>
  <c r="Q1945" i="4"/>
  <c r="W1945" i="4"/>
  <c r="X12" i="4"/>
  <c r="X13" i="4"/>
  <c r="X14" i="4"/>
  <c r="X15" i="4"/>
  <c r="X16" i="4"/>
  <c r="X17" i="4"/>
  <c r="X18" i="4"/>
  <c r="X19" i="4"/>
  <c r="X20" i="4"/>
  <c r="X21" i="4"/>
  <c r="X22" i="4"/>
  <c r="X23" i="4"/>
  <c r="X24" i="4"/>
  <c r="X25" i="4"/>
  <c r="X26" i="4"/>
  <c r="X27" i="4"/>
  <c r="X28" i="4"/>
  <c r="X29" i="4"/>
  <c r="X30" i="4"/>
  <c r="X31" i="4"/>
  <c r="X32" i="4"/>
  <c r="X33" i="4"/>
  <c r="X34" i="4"/>
  <c r="X35" i="4"/>
  <c r="X36" i="4"/>
  <c r="X37" i="4"/>
  <c r="X38" i="4"/>
  <c r="X39" i="4"/>
  <c r="X40" i="4"/>
  <c r="X41" i="4"/>
  <c r="X42" i="4"/>
  <c r="X43" i="4"/>
  <c r="X44" i="4"/>
  <c r="X45" i="4"/>
  <c r="X46" i="4"/>
  <c r="X47" i="4"/>
  <c r="X48" i="4"/>
  <c r="X49" i="4"/>
  <c r="X50" i="4"/>
  <c r="X51" i="4"/>
  <c r="X52" i="4"/>
  <c r="X53" i="4"/>
  <c r="X54" i="4"/>
  <c r="X55" i="4"/>
  <c r="X56" i="4"/>
  <c r="X57" i="4"/>
  <c r="X58" i="4"/>
  <c r="X59" i="4"/>
  <c r="X60" i="4"/>
  <c r="X61" i="4"/>
  <c r="X62" i="4"/>
  <c r="X63" i="4"/>
  <c r="X64" i="4"/>
  <c r="X65" i="4"/>
  <c r="X66" i="4"/>
  <c r="X67" i="4"/>
  <c r="X68" i="4"/>
  <c r="X69" i="4"/>
  <c r="X70" i="4"/>
  <c r="X71" i="4"/>
  <c r="X72" i="4"/>
  <c r="X73" i="4"/>
  <c r="X74" i="4"/>
  <c r="X75" i="4"/>
  <c r="X76" i="4"/>
  <c r="X77" i="4"/>
  <c r="X78" i="4"/>
  <c r="X79" i="4"/>
  <c r="X80" i="4"/>
  <c r="X81" i="4"/>
  <c r="X82" i="4"/>
  <c r="X83" i="4"/>
  <c r="X84" i="4"/>
  <c r="X85" i="4"/>
  <c r="X86" i="4"/>
  <c r="X87" i="4"/>
  <c r="X88" i="4"/>
  <c r="X89" i="4"/>
  <c r="X90" i="4"/>
  <c r="X91" i="4"/>
  <c r="X92" i="4"/>
  <c r="X93" i="4"/>
  <c r="X94" i="4"/>
  <c r="X95" i="4"/>
  <c r="X96" i="4"/>
  <c r="X97" i="4"/>
  <c r="X98" i="4"/>
  <c r="X99" i="4"/>
  <c r="X100" i="4"/>
  <c r="X101" i="4"/>
  <c r="X102" i="4"/>
  <c r="X103" i="4"/>
  <c r="X104" i="4"/>
  <c r="X105" i="4"/>
  <c r="X106" i="4"/>
  <c r="X107" i="4"/>
  <c r="X108" i="4"/>
  <c r="X109" i="4"/>
  <c r="X110" i="4"/>
  <c r="X111" i="4"/>
  <c r="X112" i="4"/>
  <c r="X113" i="4"/>
  <c r="X114" i="4"/>
  <c r="X115" i="4"/>
  <c r="X116" i="4"/>
  <c r="X117" i="4"/>
  <c r="X118" i="4"/>
  <c r="X119" i="4"/>
  <c r="X120" i="4"/>
  <c r="X121" i="4"/>
  <c r="X122" i="4"/>
  <c r="X123" i="4"/>
  <c r="X124" i="4"/>
  <c r="X125" i="4"/>
  <c r="X126" i="4"/>
  <c r="X127" i="4"/>
  <c r="X128" i="4"/>
  <c r="X129" i="4"/>
  <c r="X130" i="4"/>
  <c r="X131" i="4"/>
  <c r="X132" i="4"/>
  <c r="X133" i="4"/>
  <c r="X134" i="4"/>
  <c r="X135" i="4"/>
  <c r="X136" i="4"/>
  <c r="X137" i="4"/>
  <c r="X138" i="4"/>
  <c r="X139" i="4"/>
  <c r="X140" i="4"/>
  <c r="X141" i="4"/>
  <c r="X142" i="4"/>
  <c r="X143" i="4"/>
  <c r="X144" i="4"/>
  <c r="X145" i="4"/>
  <c r="X146" i="4"/>
  <c r="X147" i="4"/>
  <c r="X148" i="4"/>
  <c r="X149" i="4"/>
  <c r="X150" i="4"/>
  <c r="X151" i="4"/>
  <c r="X152" i="4"/>
  <c r="X153" i="4"/>
  <c r="X154" i="4"/>
  <c r="X155" i="4"/>
  <c r="X156" i="4"/>
  <c r="X157" i="4"/>
  <c r="X158" i="4"/>
  <c r="X159" i="4"/>
  <c r="X160" i="4"/>
  <c r="X161" i="4"/>
  <c r="X162" i="4"/>
  <c r="X163" i="4"/>
  <c r="X164" i="4"/>
  <c r="X165" i="4"/>
  <c r="X166" i="4"/>
  <c r="X167" i="4"/>
  <c r="X168" i="4"/>
  <c r="X169" i="4"/>
  <c r="X170" i="4"/>
  <c r="X171" i="4"/>
  <c r="X172" i="4"/>
  <c r="X173" i="4"/>
  <c r="X174" i="4"/>
  <c r="X175" i="4"/>
  <c r="X176" i="4"/>
  <c r="X177" i="4"/>
  <c r="X178" i="4"/>
  <c r="X179" i="4"/>
  <c r="X180" i="4"/>
  <c r="X181" i="4"/>
  <c r="X182" i="4"/>
  <c r="X183" i="4"/>
  <c r="X184" i="4"/>
  <c r="X185" i="4"/>
  <c r="X186" i="4"/>
  <c r="X187" i="4"/>
  <c r="X188" i="4"/>
  <c r="X189" i="4"/>
  <c r="X190" i="4"/>
  <c r="X191" i="4"/>
  <c r="X192" i="4"/>
  <c r="X193" i="4"/>
  <c r="X194" i="4"/>
  <c r="X195" i="4"/>
  <c r="X196" i="4"/>
  <c r="X197" i="4"/>
  <c r="X198" i="4"/>
  <c r="X199" i="4"/>
  <c r="X200" i="4"/>
  <c r="X201" i="4"/>
  <c r="X202" i="4"/>
  <c r="X203" i="4"/>
  <c r="X204" i="4"/>
  <c r="X205" i="4"/>
  <c r="X206" i="4"/>
  <c r="X207" i="4"/>
  <c r="X208" i="4"/>
  <c r="X209" i="4"/>
  <c r="X210" i="4"/>
  <c r="X211" i="4"/>
  <c r="X212" i="4"/>
  <c r="X213" i="4"/>
  <c r="X214" i="4"/>
  <c r="X215" i="4"/>
  <c r="X216" i="4"/>
  <c r="X217" i="4"/>
  <c r="X218" i="4"/>
  <c r="X219" i="4"/>
  <c r="X220" i="4"/>
  <c r="X221" i="4"/>
  <c r="X222" i="4"/>
  <c r="X223" i="4"/>
  <c r="X224" i="4"/>
  <c r="X225" i="4"/>
  <c r="X226" i="4"/>
  <c r="X227" i="4"/>
  <c r="X228" i="4"/>
  <c r="X229" i="4"/>
  <c r="X230" i="4"/>
  <c r="X231" i="4"/>
  <c r="X232" i="4"/>
  <c r="X233" i="4"/>
  <c r="X234" i="4"/>
  <c r="X235" i="4"/>
  <c r="X236" i="4"/>
  <c r="X237" i="4"/>
  <c r="X238" i="4"/>
  <c r="X239" i="4"/>
  <c r="X240" i="4"/>
  <c r="X241" i="4"/>
  <c r="X242" i="4"/>
  <c r="X243" i="4"/>
  <c r="X244" i="4"/>
  <c r="X245" i="4"/>
  <c r="X246" i="4"/>
  <c r="X247" i="4"/>
  <c r="X248" i="4"/>
  <c r="X249" i="4"/>
  <c r="X250" i="4"/>
  <c r="X251" i="4"/>
  <c r="X252" i="4"/>
  <c r="X253" i="4"/>
  <c r="X254" i="4"/>
  <c r="X255" i="4"/>
  <c r="X256" i="4"/>
  <c r="X257" i="4"/>
  <c r="X258" i="4"/>
  <c r="X259" i="4"/>
  <c r="X260" i="4"/>
  <c r="X261" i="4"/>
  <c r="X262" i="4"/>
  <c r="X263" i="4"/>
  <c r="X264" i="4"/>
  <c r="X265" i="4"/>
  <c r="X266" i="4"/>
  <c r="X267" i="4"/>
  <c r="X268" i="4"/>
  <c r="X269" i="4"/>
  <c r="X270" i="4"/>
  <c r="X271" i="4"/>
  <c r="X272" i="4"/>
  <c r="X273" i="4"/>
  <c r="X274" i="4"/>
  <c r="X275" i="4"/>
  <c r="X276" i="4"/>
  <c r="X277" i="4"/>
  <c r="X278" i="4"/>
  <c r="X279" i="4"/>
  <c r="X280" i="4"/>
  <c r="X281" i="4"/>
  <c r="X282" i="4"/>
  <c r="X283" i="4"/>
  <c r="X284" i="4"/>
  <c r="X285" i="4"/>
  <c r="X286" i="4"/>
  <c r="X287" i="4"/>
  <c r="X288" i="4"/>
  <c r="X289" i="4"/>
  <c r="X290" i="4"/>
  <c r="X291" i="4"/>
  <c r="X292" i="4"/>
  <c r="X293" i="4"/>
  <c r="X294" i="4"/>
  <c r="X295" i="4"/>
  <c r="X296" i="4"/>
  <c r="X297" i="4"/>
  <c r="X298" i="4"/>
  <c r="X299" i="4"/>
  <c r="X300" i="4"/>
  <c r="X301" i="4"/>
  <c r="X302" i="4"/>
  <c r="X303" i="4"/>
  <c r="X304" i="4"/>
  <c r="X305" i="4"/>
  <c r="X306" i="4"/>
  <c r="X307" i="4"/>
  <c r="X308" i="4"/>
  <c r="X309" i="4"/>
  <c r="X310" i="4"/>
  <c r="X311" i="4"/>
  <c r="X312" i="4"/>
  <c r="X313" i="4"/>
  <c r="X314" i="4"/>
  <c r="X315" i="4"/>
  <c r="X316" i="4"/>
  <c r="X317" i="4"/>
  <c r="X318" i="4"/>
  <c r="X319" i="4"/>
  <c r="X320" i="4"/>
  <c r="X321" i="4"/>
  <c r="X322" i="4"/>
  <c r="X323" i="4"/>
  <c r="X324" i="4"/>
  <c r="X325" i="4"/>
  <c r="X326" i="4"/>
  <c r="X327" i="4"/>
  <c r="X328" i="4"/>
  <c r="X329" i="4"/>
  <c r="X330" i="4"/>
  <c r="X331" i="4"/>
  <c r="X332" i="4"/>
  <c r="X333" i="4"/>
  <c r="X334" i="4"/>
  <c r="X335" i="4"/>
  <c r="X336" i="4"/>
  <c r="X337" i="4"/>
  <c r="X338" i="4"/>
  <c r="X339" i="4"/>
  <c r="X340" i="4"/>
  <c r="X341" i="4"/>
  <c r="X342" i="4"/>
  <c r="X343" i="4"/>
  <c r="X344" i="4"/>
  <c r="X345" i="4"/>
  <c r="X346" i="4"/>
  <c r="X347" i="4"/>
  <c r="X348" i="4"/>
  <c r="X349" i="4"/>
  <c r="X350" i="4"/>
  <c r="X351" i="4"/>
  <c r="X352" i="4"/>
  <c r="X353" i="4"/>
  <c r="X354" i="4"/>
  <c r="X355" i="4"/>
  <c r="X356" i="4"/>
  <c r="X357" i="4"/>
  <c r="X358" i="4"/>
  <c r="X359" i="4"/>
  <c r="X360" i="4"/>
  <c r="X361" i="4"/>
  <c r="X362" i="4"/>
  <c r="X363" i="4"/>
  <c r="X364" i="4"/>
  <c r="X365" i="4"/>
  <c r="X366" i="4"/>
  <c r="X367" i="4"/>
  <c r="X368" i="4"/>
  <c r="X369" i="4"/>
  <c r="X370" i="4"/>
  <c r="X371" i="4"/>
  <c r="X372" i="4"/>
  <c r="X373" i="4"/>
  <c r="X374" i="4"/>
  <c r="X375" i="4"/>
  <c r="X376" i="4"/>
  <c r="X377" i="4"/>
  <c r="X378" i="4"/>
  <c r="X379" i="4"/>
  <c r="X380" i="4"/>
  <c r="X381" i="4"/>
  <c r="X382" i="4"/>
  <c r="X383" i="4"/>
  <c r="X384" i="4"/>
  <c r="X385" i="4"/>
  <c r="X386" i="4"/>
  <c r="X387" i="4"/>
  <c r="X388" i="4"/>
  <c r="X389" i="4"/>
  <c r="X390" i="4"/>
  <c r="X391" i="4"/>
  <c r="X392" i="4"/>
  <c r="X393" i="4"/>
  <c r="X394" i="4"/>
  <c r="X395" i="4"/>
  <c r="X396" i="4"/>
  <c r="X397" i="4"/>
  <c r="X398" i="4"/>
  <c r="X399" i="4"/>
  <c r="X400" i="4"/>
  <c r="X401" i="4"/>
  <c r="X402" i="4"/>
  <c r="X403" i="4"/>
  <c r="X404" i="4"/>
  <c r="X405" i="4"/>
  <c r="X406" i="4"/>
  <c r="X407" i="4"/>
  <c r="X408" i="4"/>
  <c r="X409" i="4"/>
  <c r="X410" i="4"/>
  <c r="X411" i="4"/>
  <c r="X412" i="4"/>
  <c r="X413" i="4"/>
  <c r="X414" i="4"/>
  <c r="X415" i="4"/>
  <c r="X416" i="4"/>
  <c r="X417" i="4"/>
  <c r="X418" i="4"/>
  <c r="X419" i="4"/>
  <c r="X420" i="4"/>
  <c r="X421" i="4"/>
  <c r="X422" i="4"/>
  <c r="X423" i="4"/>
  <c r="X424" i="4"/>
  <c r="X425" i="4"/>
  <c r="X426" i="4"/>
  <c r="X427" i="4"/>
  <c r="X428" i="4"/>
  <c r="X429" i="4"/>
  <c r="X430" i="4"/>
  <c r="X431" i="4"/>
  <c r="X432" i="4"/>
  <c r="X433" i="4"/>
  <c r="X434" i="4"/>
  <c r="X435" i="4"/>
  <c r="X436" i="4"/>
  <c r="X437" i="4"/>
  <c r="X438" i="4"/>
  <c r="X439" i="4"/>
  <c r="X440" i="4"/>
  <c r="X441" i="4"/>
  <c r="X442" i="4"/>
  <c r="X443" i="4"/>
  <c r="X444" i="4"/>
  <c r="X445" i="4"/>
  <c r="X446" i="4"/>
  <c r="X447" i="4"/>
  <c r="X448" i="4"/>
  <c r="X449" i="4"/>
  <c r="X450" i="4"/>
  <c r="X451" i="4"/>
  <c r="X452" i="4"/>
  <c r="X453" i="4"/>
  <c r="X454" i="4"/>
  <c r="X455" i="4"/>
  <c r="X456" i="4"/>
  <c r="X457" i="4"/>
  <c r="X458" i="4"/>
  <c r="X459" i="4"/>
  <c r="X460" i="4"/>
  <c r="X461" i="4"/>
  <c r="X462" i="4"/>
  <c r="X463" i="4"/>
  <c r="X464" i="4"/>
  <c r="X465" i="4"/>
  <c r="X466" i="4"/>
  <c r="X467" i="4"/>
  <c r="X468" i="4"/>
  <c r="X469" i="4"/>
  <c r="X470" i="4"/>
  <c r="X471" i="4"/>
  <c r="X472" i="4"/>
  <c r="X473" i="4"/>
  <c r="X474" i="4"/>
  <c r="X475" i="4"/>
  <c r="X476" i="4"/>
  <c r="X477" i="4"/>
  <c r="X478" i="4"/>
  <c r="X479" i="4"/>
  <c r="X480" i="4"/>
  <c r="X481" i="4"/>
  <c r="X482" i="4"/>
  <c r="X483" i="4"/>
  <c r="X484" i="4"/>
  <c r="X485" i="4"/>
  <c r="X486" i="4"/>
  <c r="X487" i="4"/>
  <c r="X488" i="4"/>
  <c r="X489" i="4"/>
  <c r="X490" i="4"/>
  <c r="X491" i="4"/>
  <c r="X492" i="4"/>
  <c r="X493" i="4"/>
  <c r="X494" i="4"/>
  <c r="X495" i="4"/>
  <c r="X496" i="4"/>
  <c r="X497" i="4"/>
  <c r="X498" i="4"/>
  <c r="X499" i="4"/>
  <c r="X500" i="4"/>
  <c r="X501" i="4"/>
  <c r="X502" i="4"/>
  <c r="X503" i="4"/>
  <c r="X504" i="4"/>
  <c r="X505" i="4"/>
  <c r="X506" i="4"/>
  <c r="X507" i="4"/>
  <c r="X508" i="4"/>
  <c r="X509" i="4"/>
  <c r="X510" i="4"/>
  <c r="X511" i="4"/>
  <c r="X512" i="4"/>
  <c r="X513" i="4"/>
  <c r="X514" i="4"/>
  <c r="X515" i="4"/>
  <c r="X516" i="4"/>
  <c r="X517" i="4"/>
  <c r="X518" i="4"/>
  <c r="X519" i="4"/>
  <c r="X520" i="4"/>
  <c r="X521" i="4"/>
  <c r="X522" i="4"/>
  <c r="X523" i="4"/>
  <c r="X524" i="4"/>
  <c r="X525" i="4"/>
  <c r="X526" i="4"/>
  <c r="X527" i="4"/>
  <c r="X528" i="4"/>
  <c r="X529" i="4"/>
  <c r="X530" i="4"/>
  <c r="X531" i="4"/>
  <c r="X532" i="4"/>
  <c r="X533" i="4"/>
  <c r="X534" i="4"/>
  <c r="X535" i="4"/>
  <c r="X536" i="4"/>
  <c r="X537" i="4"/>
  <c r="X538" i="4"/>
  <c r="X539" i="4"/>
  <c r="X540" i="4"/>
  <c r="X541" i="4"/>
  <c r="X542" i="4"/>
  <c r="X543" i="4"/>
  <c r="X544" i="4"/>
  <c r="X545" i="4"/>
  <c r="X546" i="4"/>
  <c r="X547" i="4"/>
  <c r="X548" i="4"/>
  <c r="X549" i="4"/>
  <c r="X550" i="4"/>
  <c r="X551" i="4"/>
  <c r="X552" i="4"/>
  <c r="X553" i="4"/>
  <c r="X554" i="4"/>
  <c r="X555" i="4"/>
  <c r="X556" i="4"/>
  <c r="X557" i="4"/>
  <c r="X558" i="4"/>
  <c r="X559" i="4"/>
  <c r="X560" i="4"/>
  <c r="X561" i="4"/>
  <c r="X562" i="4"/>
  <c r="X563" i="4"/>
  <c r="X564" i="4"/>
  <c r="X565" i="4"/>
  <c r="X566" i="4"/>
  <c r="X567" i="4"/>
  <c r="X568" i="4"/>
  <c r="X569" i="4"/>
  <c r="X570" i="4"/>
  <c r="X571" i="4"/>
  <c r="X572" i="4"/>
  <c r="X573" i="4"/>
  <c r="X574" i="4"/>
  <c r="X575" i="4"/>
  <c r="X576" i="4"/>
  <c r="X577" i="4"/>
  <c r="X578" i="4"/>
  <c r="X579" i="4"/>
  <c r="X580" i="4"/>
  <c r="X581" i="4"/>
  <c r="X582" i="4"/>
  <c r="X583" i="4"/>
  <c r="X584" i="4"/>
  <c r="X585" i="4"/>
  <c r="X586" i="4"/>
  <c r="X587" i="4"/>
  <c r="X588" i="4"/>
  <c r="X589" i="4"/>
  <c r="X590" i="4"/>
  <c r="X591" i="4"/>
  <c r="X592" i="4"/>
  <c r="X593" i="4"/>
  <c r="X594" i="4"/>
  <c r="X595" i="4"/>
  <c r="X596" i="4"/>
  <c r="X597" i="4"/>
  <c r="X598" i="4"/>
  <c r="X599" i="4"/>
  <c r="X600" i="4"/>
  <c r="X601" i="4"/>
  <c r="X602" i="4"/>
  <c r="X603" i="4"/>
  <c r="X604" i="4"/>
  <c r="X605" i="4"/>
  <c r="X606" i="4"/>
  <c r="X607" i="4"/>
  <c r="X608" i="4"/>
  <c r="X609" i="4"/>
  <c r="X610" i="4"/>
  <c r="X611" i="4"/>
  <c r="X612" i="4"/>
  <c r="X613" i="4"/>
  <c r="X614" i="4"/>
  <c r="X615" i="4"/>
  <c r="X616" i="4"/>
  <c r="X617" i="4"/>
  <c r="X618" i="4"/>
  <c r="X619" i="4"/>
  <c r="X620" i="4"/>
  <c r="X621" i="4"/>
  <c r="X622" i="4"/>
  <c r="X623" i="4"/>
  <c r="X624" i="4"/>
  <c r="X625" i="4"/>
  <c r="X626" i="4"/>
  <c r="X627" i="4"/>
  <c r="X628" i="4"/>
  <c r="X629" i="4"/>
  <c r="X630" i="4"/>
  <c r="X631" i="4"/>
  <c r="X632" i="4"/>
  <c r="X633" i="4"/>
  <c r="X634" i="4"/>
  <c r="X635" i="4"/>
  <c r="X636" i="4"/>
  <c r="X637" i="4"/>
  <c r="X638" i="4"/>
  <c r="X639" i="4"/>
  <c r="X640" i="4"/>
  <c r="X641" i="4"/>
  <c r="X642" i="4"/>
  <c r="X643" i="4"/>
  <c r="X644" i="4"/>
  <c r="X645" i="4"/>
  <c r="X646" i="4"/>
  <c r="X647" i="4"/>
  <c r="X648" i="4"/>
  <c r="X649" i="4"/>
  <c r="X650" i="4"/>
  <c r="X651" i="4"/>
  <c r="X652" i="4"/>
  <c r="X653" i="4"/>
  <c r="X654" i="4"/>
  <c r="X655" i="4"/>
  <c r="X656" i="4"/>
  <c r="X657" i="4"/>
  <c r="X658" i="4"/>
  <c r="X659" i="4"/>
  <c r="X660" i="4"/>
  <c r="X661" i="4"/>
  <c r="X662" i="4"/>
  <c r="X663" i="4"/>
  <c r="X664" i="4"/>
  <c r="X665" i="4"/>
  <c r="X666" i="4"/>
  <c r="X667" i="4"/>
  <c r="X668" i="4"/>
  <c r="X669" i="4"/>
  <c r="X670" i="4"/>
  <c r="X671" i="4"/>
  <c r="X672" i="4"/>
  <c r="X673" i="4"/>
  <c r="X674" i="4"/>
  <c r="X675" i="4"/>
  <c r="X676" i="4"/>
  <c r="X677" i="4"/>
  <c r="X678" i="4"/>
  <c r="X679" i="4"/>
  <c r="X680" i="4"/>
  <c r="X681" i="4"/>
  <c r="X682" i="4"/>
  <c r="X683" i="4"/>
  <c r="X684" i="4"/>
  <c r="X685" i="4"/>
  <c r="X686" i="4"/>
  <c r="X687" i="4"/>
  <c r="X688" i="4"/>
  <c r="X689" i="4"/>
  <c r="X690" i="4"/>
  <c r="X691" i="4"/>
  <c r="X692" i="4"/>
  <c r="X693" i="4"/>
  <c r="X694" i="4"/>
  <c r="X695" i="4"/>
  <c r="X696" i="4"/>
  <c r="X697" i="4"/>
  <c r="X698" i="4"/>
  <c r="X699" i="4"/>
  <c r="X700" i="4"/>
  <c r="X701" i="4"/>
  <c r="X702" i="4"/>
  <c r="X703" i="4"/>
  <c r="X704" i="4"/>
  <c r="X705" i="4"/>
  <c r="X706" i="4"/>
  <c r="X707" i="4"/>
  <c r="X708" i="4"/>
  <c r="X709" i="4"/>
  <c r="X710" i="4"/>
  <c r="X711" i="4"/>
  <c r="X712" i="4"/>
  <c r="X713" i="4"/>
  <c r="X714" i="4"/>
  <c r="X715" i="4"/>
  <c r="X716" i="4"/>
  <c r="X717" i="4"/>
  <c r="X718" i="4"/>
  <c r="X719" i="4"/>
  <c r="X720" i="4"/>
  <c r="X721" i="4"/>
  <c r="X722" i="4"/>
  <c r="X723" i="4"/>
  <c r="X724" i="4"/>
  <c r="X725" i="4"/>
  <c r="X726" i="4"/>
  <c r="X727" i="4"/>
  <c r="X728" i="4"/>
  <c r="X729" i="4"/>
  <c r="X730" i="4"/>
  <c r="X731" i="4"/>
  <c r="X732" i="4"/>
  <c r="X733" i="4"/>
  <c r="X734" i="4"/>
  <c r="X735" i="4"/>
  <c r="X736" i="4"/>
  <c r="X737" i="4"/>
  <c r="X738" i="4"/>
  <c r="X739" i="4"/>
  <c r="X740" i="4"/>
  <c r="X741" i="4"/>
  <c r="X742" i="4"/>
  <c r="X743" i="4"/>
  <c r="X744" i="4"/>
  <c r="X745" i="4"/>
  <c r="X746" i="4"/>
  <c r="X747" i="4"/>
  <c r="X748" i="4"/>
  <c r="X749" i="4"/>
  <c r="X750" i="4"/>
  <c r="X751" i="4"/>
  <c r="X752" i="4"/>
  <c r="X753" i="4"/>
  <c r="X754" i="4"/>
  <c r="X755" i="4"/>
  <c r="X756" i="4"/>
  <c r="X757" i="4"/>
  <c r="X758" i="4"/>
  <c r="X759" i="4"/>
  <c r="X760" i="4"/>
  <c r="X761" i="4"/>
  <c r="X762" i="4"/>
  <c r="X763" i="4"/>
  <c r="X764" i="4"/>
  <c r="X765" i="4"/>
  <c r="X766" i="4"/>
  <c r="X767" i="4"/>
  <c r="X768" i="4"/>
  <c r="X769" i="4"/>
  <c r="X770" i="4"/>
  <c r="X771" i="4"/>
  <c r="X772" i="4"/>
  <c r="X773" i="4"/>
  <c r="X774" i="4"/>
  <c r="X775" i="4"/>
  <c r="X776" i="4"/>
  <c r="X777" i="4"/>
  <c r="X778" i="4"/>
  <c r="X779" i="4"/>
  <c r="X780" i="4"/>
  <c r="X781" i="4"/>
  <c r="X782" i="4"/>
  <c r="X783" i="4"/>
  <c r="X784" i="4"/>
  <c r="X785" i="4"/>
  <c r="X786" i="4"/>
  <c r="X787" i="4"/>
  <c r="X788" i="4"/>
  <c r="X789" i="4"/>
  <c r="X790" i="4"/>
  <c r="X791" i="4"/>
  <c r="X792" i="4"/>
  <c r="X793" i="4"/>
  <c r="X794" i="4"/>
  <c r="X795" i="4"/>
  <c r="X796" i="4"/>
  <c r="X797" i="4"/>
  <c r="X798" i="4"/>
  <c r="X799" i="4"/>
  <c r="X800" i="4"/>
  <c r="X801" i="4"/>
  <c r="X802" i="4"/>
  <c r="X803" i="4"/>
  <c r="X804" i="4"/>
  <c r="X805" i="4"/>
  <c r="X806" i="4"/>
  <c r="X807" i="4"/>
  <c r="X808" i="4"/>
  <c r="X809" i="4"/>
  <c r="X810" i="4"/>
  <c r="X811" i="4"/>
  <c r="X812" i="4"/>
  <c r="X813" i="4"/>
  <c r="X814" i="4"/>
  <c r="X815" i="4"/>
  <c r="X816" i="4"/>
  <c r="X817" i="4"/>
  <c r="X818" i="4"/>
  <c r="X819" i="4"/>
  <c r="X820" i="4"/>
  <c r="X821" i="4"/>
  <c r="X822" i="4"/>
  <c r="X823" i="4"/>
  <c r="X824" i="4"/>
  <c r="X825" i="4"/>
  <c r="X826" i="4"/>
  <c r="X827" i="4"/>
  <c r="X828" i="4"/>
  <c r="X829" i="4"/>
  <c r="X830" i="4"/>
  <c r="X831" i="4"/>
  <c r="X832" i="4"/>
  <c r="X833" i="4"/>
  <c r="X834" i="4"/>
  <c r="X835" i="4"/>
  <c r="X836" i="4"/>
  <c r="X837" i="4"/>
  <c r="X838" i="4"/>
  <c r="X839" i="4"/>
  <c r="X840" i="4"/>
  <c r="X841" i="4"/>
  <c r="X842" i="4"/>
  <c r="X843" i="4"/>
  <c r="X844" i="4"/>
  <c r="X845" i="4"/>
  <c r="X846" i="4"/>
  <c r="X847" i="4"/>
  <c r="X848" i="4"/>
  <c r="X849" i="4"/>
  <c r="X850" i="4"/>
  <c r="X851" i="4"/>
  <c r="X852" i="4"/>
  <c r="X853" i="4"/>
  <c r="X854" i="4"/>
  <c r="X855" i="4"/>
  <c r="X856" i="4"/>
  <c r="X857" i="4"/>
  <c r="X858" i="4"/>
  <c r="X859" i="4"/>
  <c r="X860" i="4"/>
  <c r="X861" i="4"/>
  <c r="X862" i="4"/>
  <c r="X863" i="4"/>
  <c r="X864" i="4"/>
  <c r="X865" i="4"/>
  <c r="X866" i="4"/>
  <c r="X867" i="4"/>
  <c r="X868" i="4"/>
  <c r="X869" i="4"/>
  <c r="X870" i="4"/>
  <c r="X871" i="4"/>
  <c r="X872" i="4"/>
  <c r="X873" i="4"/>
  <c r="X874" i="4"/>
  <c r="X875" i="4"/>
  <c r="X876" i="4"/>
  <c r="X877" i="4"/>
  <c r="X878" i="4"/>
  <c r="X879" i="4"/>
  <c r="X880" i="4"/>
  <c r="X881" i="4"/>
  <c r="X882" i="4"/>
  <c r="X883" i="4"/>
  <c r="X884" i="4"/>
  <c r="X885" i="4"/>
  <c r="X886" i="4"/>
  <c r="X887" i="4"/>
  <c r="X888" i="4"/>
  <c r="X889" i="4"/>
  <c r="X890" i="4"/>
  <c r="X891" i="4"/>
  <c r="X892" i="4"/>
  <c r="X893" i="4"/>
  <c r="X894" i="4"/>
  <c r="X895" i="4"/>
  <c r="X896" i="4"/>
  <c r="X897" i="4"/>
  <c r="X898" i="4"/>
  <c r="X899" i="4"/>
  <c r="X900" i="4"/>
  <c r="X901" i="4"/>
  <c r="X902" i="4"/>
  <c r="X903" i="4"/>
  <c r="X904" i="4"/>
  <c r="X905" i="4"/>
  <c r="X906" i="4"/>
  <c r="X907" i="4"/>
  <c r="X908" i="4"/>
  <c r="X909" i="4"/>
  <c r="X910" i="4"/>
  <c r="X911" i="4"/>
  <c r="X912" i="4"/>
  <c r="X913" i="4"/>
  <c r="X914" i="4"/>
  <c r="X915" i="4"/>
  <c r="X916" i="4"/>
  <c r="X917" i="4"/>
  <c r="X918" i="4"/>
  <c r="X919" i="4"/>
  <c r="X920" i="4"/>
  <c r="X921" i="4"/>
  <c r="X922" i="4"/>
  <c r="X923" i="4"/>
  <c r="X924" i="4"/>
  <c r="X925" i="4"/>
  <c r="X926" i="4"/>
  <c r="X927" i="4"/>
  <c r="X928" i="4"/>
  <c r="X929" i="4"/>
  <c r="X930" i="4"/>
  <c r="X931" i="4"/>
  <c r="X932" i="4"/>
  <c r="X933" i="4"/>
  <c r="X934" i="4"/>
  <c r="X935" i="4"/>
  <c r="X936" i="4"/>
  <c r="X937" i="4"/>
  <c r="X938" i="4"/>
  <c r="X939" i="4"/>
  <c r="X940" i="4"/>
  <c r="X941" i="4"/>
  <c r="X942" i="4"/>
  <c r="X943" i="4"/>
  <c r="X944" i="4"/>
  <c r="X945" i="4"/>
  <c r="X946" i="4"/>
  <c r="X947" i="4"/>
  <c r="X948" i="4"/>
  <c r="X949" i="4"/>
  <c r="X950" i="4"/>
  <c r="X951" i="4"/>
  <c r="X952" i="4"/>
  <c r="X953" i="4"/>
  <c r="X954" i="4"/>
  <c r="X955" i="4"/>
  <c r="X956" i="4"/>
  <c r="X957" i="4"/>
  <c r="X958" i="4"/>
  <c r="X959" i="4"/>
  <c r="X960" i="4"/>
  <c r="X961" i="4"/>
  <c r="X962" i="4"/>
  <c r="X963" i="4"/>
  <c r="X964" i="4"/>
  <c r="X965" i="4"/>
  <c r="X966" i="4"/>
  <c r="X967" i="4"/>
  <c r="X968" i="4"/>
  <c r="X969" i="4"/>
  <c r="X970" i="4"/>
  <c r="X971" i="4"/>
  <c r="X972" i="4"/>
  <c r="X973" i="4"/>
  <c r="X974" i="4"/>
  <c r="X975" i="4"/>
  <c r="X976" i="4"/>
  <c r="X977" i="4"/>
  <c r="X978" i="4"/>
  <c r="X979" i="4"/>
  <c r="X980" i="4"/>
  <c r="X981" i="4"/>
  <c r="X982" i="4"/>
  <c r="X983" i="4"/>
  <c r="X984" i="4"/>
  <c r="X985" i="4"/>
  <c r="X986" i="4"/>
  <c r="X987" i="4"/>
  <c r="X988" i="4"/>
  <c r="X989" i="4"/>
  <c r="X990" i="4"/>
  <c r="X991" i="4"/>
  <c r="X992" i="4"/>
  <c r="X993" i="4"/>
  <c r="X994" i="4"/>
  <c r="X995" i="4"/>
  <c r="X996" i="4"/>
  <c r="X997" i="4"/>
  <c r="X998" i="4"/>
  <c r="X999" i="4"/>
  <c r="X1000" i="4"/>
  <c r="X1001" i="4"/>
  <c r="X1002" i="4"/>
  <c r="X1003" i="4"/>
  <c r="X1004" i="4"/>
  <c r="X1005" i="4"/>
  <c r="X1006" i="4"/>
  <c r="X1007" i="4"/>
  <c r="X1008" i="4"/>
  <c r="X1009" i="4"/>
  <c r="X1010" i="4"/>
  <c r="X1011" i="4"/>
  <c r="X1012" i="4"/>
  <c r="X1013" i="4"/>
  <c r="X1014" i="4"/>
  <c r="X1015" i="4"/>
  <c r="X1016" i="4"/>
  <c r="X1017" i="4"/>
  <c r="X1018" i="4"/>
  <c r="X1019" i="4"/>
  <c r="X1020" i="4"/>
  <c r="X1021" i="4"/>
  <c r="X1022" i="4"/>
  <c r="X1023" i="4"/>
  <c r="X1024" i="4"/>
  <c r="X1025" i="4"/>
  <c r="X1026" i="4"/>
  <c r="X1027" i="4"/>
  <c r="X1028" i="4"/>
  <c r="X1029" i="4"/>
  <c r="X1030" i="4"/>
  <c r="X1031" i="4"/>
  <c r="X1032" i="4"/>
  <c r="X1033" i="4"/>
  <c r="X1034" i="4"/>
  <c r="X1035" i="4"/>
  <c r="X1036" i="4"/>
  <c r="X1037" i="4"/>
  <c r="X1038" i="4"/>
  <c r="X1039" i="4"/>
  <c r="X1040" i="4"/>
  <c r="X1041" i="4"/>
  <c r="X1042" i="4"/>
  <c r="X1043" i="4"/>
  <c r="X1044" i="4"/>
  <c r="X1045" i="4"/>
  <c r="X1046" i="4"/>
  <c r="X1047" i="4"/>
  <c r="X1048" i="4"/>
  <c r="X1049" i="4"/>
  <c r="X1050" i="4"/>
  <c r="X1051" i="4"/>
  <c r="X1052" i="4"/>
  <c r="X1053" i="4"/>
  <c r="X1054" i="4"/>
  <c r="X1055" i="4"/>
  <c r="X1056" i="4"/>
  <c r="X1057" i="4"/>
  <c r="X1058" i="4"/>
  <c r="X1059" i="4"/>
  <c r="X1060" i="4"/>
  <c r="X1061" i="4"/>
  <c r="X1062" i="4"/>
  <c r="X1063" i="4"/>
  <c r="X1064" i="4"/>
  <c r="X1065" i="4"/>
  <c r="X1066" i="4"/>
  <c r="X1067" i="4"/>
  <c r="X1068" i="4"/>
  <c r="X1069" i="4"/>
  <c r="X1070" i="4"/>
  <c r="X1071" i="4"/>
  <c r="X1072" i="4"/>
  <c r="X1073" i="4"/>
  <c r="X1074" i="4"/>
  <c r="X1075" i="4"/>
  <c r="X1076" i="4"/>
  <c r="X1077" i="4"/>
  <c r="X1078" i="4"/>
  <c r="X1079" i="4"/>
  <c r="X1080" i="4"/>
  <c r="X1081" i="4"/>
  <c r="X1082" i="4"/>
  <c r="X1083" i="4"/>
  <c r="X1084" i="4"/>
  <c r="X1085" i="4"/>
  <c r="X1086" i="4"/>
  <c r="X1087" i="4"/>
  <c r="X1088" i="4"/>
  <c r="X1089" i="4"/>
  <c r="X1090" i="4"/>
  <c r="X1091" i="4"/>
  <c r="X1092" i="4"/>
  <c r="X1093" i="4"/>
  <c r="X1094" i="4"/>
  <c r="X1095" i="4"/>
  <c r="X1096" i="4"/>
  <c r="X1097" i="4"/>
  <c r="X1098" i="4"/>
  <c r="X1099" i="4"/>
  <c r="X1100" i="4"/>
  <c r="X1101" i="4"/>
  <c r="X1102" i="4"/>
  <c r="X1103" i="4"/>
  <c r="X1104" i="4"/>
  <c r="X1105" i="4"/>
  <c r="X1106" i="4"/>
  <c r="X1107" i="4"/>
  <c r="X1108" i="4"/>
  <c r="X1109" i="4"/>
  <c r="X1110" i="4"/>
  <c r="X1111" i="4"/>
  <c r="X1112" i="4"/>
  <c r="X1113" i="4"/>
  <c r="X1114" i="4"/>
  <c r="X1115" i="4"/>
  <c r="X1116" i="4"/>
  <c r="X1117" i="4"/>
  <c r="X1118" i="4"/>
  <c r="X1119" i="4"/>
  <c r="X1120" i="4"/>
  <c r="X1121" i="4"/>
  <c r="X1122" i="4"/>
  <c r="X1123" i="4"/>
  <c r="X1124" i="4"/>
  <c r="X1125" i="4"/>
  <c r="X1126" i="4"/>
  <c r="X1127" i="4"/>
  <c r="X1128" i="4"/>
  <c r="X1129" i="4"/>
  <c r="X1130" i="4"/>
  <c r="X1131" i="4"/>
  <c r="X1132" i="4"/>
  <c r="X1133" i="4"/>
  <c r="X1134" i="4"/>
  <c r="X1135" i="4"/>
  <c r="X1136" i="4"/>
  <c r="X1137" i="4"/>
  <c r="X1138" i="4"/>
  <c r="X1139" i="4"/>
  <c r="X1140" i="4"/>
  <c r="X1141" i="4"/>
  <c r="X1142" i="4"/>
  <c r="X1143" i="4"/>
  <c r="X1144" i="4"/>
  <c r="X1145" i="4"/>
  <c r="X1146" i="4"/>
  <c r="X1147" i="4"/>
  <c r="X1148" i="4"/>
  <c r="X1149" i="4"/>
  <c r="X1150" i="4"/>
  <c r="X1151" i="4"/>
  <c r="X1152" i="4"/>
  <c r="X1153" i="4"/>
  <c r="X1154" i="4"/>
  <c r="X1155" i="4"/>
  <c r="X1156" i="4"/>
  <c r="X1157" i="4"/>
  <c r="X1158" i="4"/>
  <c r="X1159" i="4"/>
  <c r="X1160" i="4"/>
  <c r="X1161" i="4"/>
  <c r="X1162" i="4"/>
  <c r="X1163" i="4"/>
  <c r="X1164" i="4"/>
  <c r="X1165" i="4"/>
  <c r="X1166" i="4"/>
  <c r="X1167" i="4"/>
  <c r="X1168" i="4"/>
  <c r="X1169" i="4"/>
  <c r="X1170" i="4"/>
  <c r="X1171" i="4"/>
  <c r="X1172" i="4"/>
  <c r="X1173" i="4"/>
  <c r="X1174" i="4"/>
  <c r="X1175" i="4"/>
  <c r="X1176" i="4"/>
  <c r="X1177" i="4"/>
  <c r="X1178" i="4"/>
  <c r="X1179" i="4"/>
  <c r="X1180" i="4"/>
  <c r="X1181" i="4"/>
  <c r="X1182" i="4"/>
  <c r="X1183" i="4"/>
  <c r="X1184" i="4"/>
  <c r="X1185" i="4"/>
  <c r="X1186" i="4"/>
  <c r="X1187" i="4"/>
  <c r="X1188" i="4"/>
  <c r="X1189" i="4"/>
  <c r="X1190" i="4"/>
  <c r="X1191" i="4"/>
  <c r="X1192" i="4"/>
  <c r="X1193" i="4"/>
  <c r="X1194" i="4"/>
  <c r="X1195" i="4"/>
  <c r="X1196" i="4"/>
  <c r="X1197" i="4"/>
  <c r="X1198" i="4"/>
  <c r="X1199" i="4"/>
  <c r="X1200" i="4"/>
  <c r="X1201" i="4"/>
  <c r="X1202" i="4"/>
  <c r="X1203" i="4"/>
  <c r="X1204" i="4"/>
  <c r="X1205" i="4"/>
  <c r="X1206" i="4"/>
  <c r="X1207" i="4"/>
  <c r="X1208" i="4"/>
  <c r="X1209" i="4"/>
  <c r="X1210" i="4"/>
  <c r="X1211" i="4"/>
  <c r="X1212" i="4"/>
  <c r="X1213" i="4"/>
  <c r="X1214" i="4"/>
  <c r="X1215" i="4"/>
  <c r="X1216" i="4"/>
  <c r="X1217" i="4"/>
  <c r="X1218" i="4"/>
  <c r="X1219" i="4"/>
  <c r="X1220" i="4"/>
  <c r="X1221" i="4"/>
  <c r="X1222" i="4"/>
  <c r="X1223" i="4"/>
  <c r="X1224" i="4"/>
  <c r="X1225" i="4"/>
  <c r="X1226" i="4"/>
  <c r="X1227" i="4"/>
  <c r="X1228" i="4"/>
  <c r="X1229" i="4"/>
  <c r="X1230" i="4"/>
  <c r="X1231" i="4"/>
  <c r="X1232" i="4"/>
  <c r="X1233" i="4"/>
  <c r="X1234" i="4"/>
  <c r="X1235" i="4"/>
  <c r="X1236" i="4"/>
  <c r="X1237" i="4"/>
  <c r="X1238" i="4"/>
  <c r="X1239" i="4"/>
  <c r="X1240" i="4"/>
  <c r="X1241" i="4"/>
  <c r="X1242" i="4"/>
  <c r="X1243" i="4"/>
  <c r="X1244" i="4"/>
  <c r="X1245" i="4"/>
  <c r="X1246" i="4"/>
  <c r="X1247" i="4"/>
  <c r="X1248" i="4"/>
  <c r="X1249" i="4"/>
  <c r="X1250" i="4"/>
  <c r="X1251" i="4"/>
  <c r="X1252" i="4"/>
  <c r="X1253" i="4"/>
  <c r="X1254" i="4"/>
  <c r="X1255" i="4"/>
  <c r="X1256" i="4"/>
  <c r="X1257" i="4"/>
  <c r="X1258" i="4"/>
  <c r="X1259" i="4"/>
  <c r="X1260" i="4"/>
  <c r="X1261" i="4"/>
  <c r="X1262" i="4"/>
  <c r="X1263" i="4"/>
  <c r="X1264" i="4"/>
  <c r="X1265" i="4"/>
  <c r="X1266" i="4"/>
  <c r="X1267" i="4"/>
  <c r="X1268" i="4"/>
  <c r="X1269" i="4"/>
  <c r="X1270" i="4"/>
  <c r="X1271" i="4"/>
  <c r="X1272" i="4"/>
  <c r="X1273" i="4"/>
  <c r="X1274" i="4"/>
  <c r="X1275" i="4"/>
  <c r="X1276" i="4"/>
  <c r="X1277" i="4"/>
  <c r="X1278" i="4"/>
  <c r="X1279" i="4"/>
  <c r="X1280" i="4"/>
  <c r="X1281" i="4"/>
  <c r="X1282" i="4"/>
  <c r="X1283" i="4"/>
  <c r="X1284" i="4"/>
  <c r="X1285" i="4"/>
  <c r="X1286" i="4"/>
  <c r="X1287" i="4"/>
  <c r="X1288" i="4"/>
  <c r="X1289" i="4"/>
  <c r="X1290" i="4"/>
  <c r="X1291" i="4"/>
  <c r="X1292" i="4"/>
  <c r="X1293" i="4"/>
  <c r="X1294" i="4"/>
  <c r="X1295" i="4"/>
  <c r="X1296" i="4"/>
  <c r="X1297" i="4"/>
  <c r="X1298" i="4"/>
  <c r="X1299" i="4"/>
  <c r="X1300" i="4"/>
  <c r="X1301" i="4"/>
  <c r="X1302" i="4"/>
  <c r="X1303" i="4"/>
  <c r="X1304" i="4"/>
  <c r="X1305" i="4"/>
  <c r="X1306" i="4"/>
  <c r="X1307" i="4"/>
  <c r="X1308" i="4"/>
  <c r="X1309" i="4"/>
  <c r="X1310" i="4"/>
  <c r="X1311" i="4"/>
  <c r="X1312" i="4"/>
  <c r="X1313" i="4"/>
  <c r="X1314" i="4"/>
  <c r="X1315" i="4"/>
  <c r="X1316" i="4"/>
  <c r="X1317" i="4"/>
  <c r="X1318" i="4"/>
  <c r="X1319" i="4"/>
  <c r="X1320" i="4"/>
  <c r="X1321" i="4"/>
  <c r="X1322" i="4"/>
  <c r="X1323" i="4"/>
  <c r="X1324" i="4"/>
  <c r="X1325" i="4"/>
  <c r="X1326" i="4"/>
  <c r="X1327" i="4"/>
  <c r="X1328" i="4"/>
  <c r="X1329" i="4"/>
  <c r="X1330" i="4"/>
  <c r="X1331" i="4"/>
  <c r="X1332" i="4"/>
  <c r="X1333" i="4"/>
  <c r="X1334" i="4"/>
  <c r="X1335" i="4"/>
  <c r="X1336" i="4"/>
  <c r="X1337" i="4"/>
  <c r="X1338" i="4"/>
  <c r="X1339" i="4"/>
  <c r="X1340" i="4"/>
  <c r="X1341" i="4"/>
  <c r="X1342" i="4"/>
  <c r="X1343" i="4"/>
  <c r="X1344" i="4"/>
  <c r="X1345" i="4"/>
  <c r="X1346" i="4"/>
  <c r="X1347" i="4"/>
  <c r="X1348" i="4"/>
  <c r="X1349" i="4"/>
  <c r="X1350" i="4"/>
  <c r="X1351" i="4"/>
  <c r="X1352" i="4"/>
  <c r="X1353" i="4"/>
  <c r="X1354" i="4"/>
  <c r="X1355" i="4"/>
  <c r="X1356" i="4"/>
  <c r="X1357" i="4"/>
  <c r="X1358" i="4"/>
  <c r="X1359" i="4"/>
  <c r="X1360" i="4"/>
  <c r="X1361" i="4"/>
  <c r="X1362" i="4"/>
  <c r="X1363" i="4"/>
  <c r="X1364" i="4"/>
  <c r="X1365" i="4"/>
  <c r="X1366" i="4"/>
  <c r="X1367" i="4"/>
  <c r="X1368" i="4"/>
  <c r="X1369" i="4"/>
  <c r="X1370" i="4"/>
  <c r="X1371" i="4"/>
  <c r="X1372" i="4"/>
  <c r="X1373" i="4"/>
  <c r="X1374" i="4"/>
  <c r="X1375" i="4"/>
  <c r="X1376" i="4"/>
  <c r="X1377" i="4"/>
  <c r="X1378" i="4"/>
  <c r="X1379" i="4"/>
  <c r="X1380" i="4"/>
  <c r="X1381" i="4"/>
  <c r="X1382" i="4"/>
  <c r="X1383" i="4"/>
  <c r="X1384" i="4"/>
  <c r="X1385" i="4"/>
  <c r="X1386" i="4"/>
  <c r="X1387" i="4"/>
  <c r="X1388" i="4"/>
  <c r="X1389" i="4"/>
  <c r="X1390" i="4"/>
  <c r="X1391" i="4"/>
  <c r="X1392" i="4"/>
  <c r="X1393" i="4"/>
  <c r="X1394" i="4"/>
  <c r="X1395" i="4"/>
  <c r="X1396" i="4"/>
  <c r="X1397" i="4"/>
  <c r="X1398" i="4"/>
  <c r="X1399" i="4"/>
  <c r="X1400" i="4"/>
  <c r="X1401" i="4"/>
  <c r="X1402" i="4"/>
  <c r="X1403" i="4"/>
  <c r="X1404" i="4"/>
  <c r="X1405" i="4"/>
  <c r="X1406" i="4"/>
  <c r="X1407" i="4"/>
  <c r="X1408" i="4"/>
  <c r="X1409" i="4"/>
  <c r="X1410" i="4"/>
  <c r="X1411" i="4"/>
  <c r="X1412" i="4"/>
  <c r="X1413" i="4"/>
  <c r="X1414" i="4"/>
  <c r="X1415" i="4"/>
  <c r="X1416" i="4"/>
  <c r="X1417" i="4"/>
  <c r="X1418" i="4"/>
  <c r="X1419" i="4"/>
  <c r="X1420" i="4"/>
  <c r="X1421" i="4"/>
  <c r="X1422" i="4"/>
  <c r="X1423" i="4"/>
  <c r="X1424" i="4"/>
  <c r="X1425" i="4"/>
  <c r="X1426" i="4"/>
  <c r="X1427" i="4"/>
  <c r="X1428" i="4"/>
  <c r="X1429" i="4"/>
  <c r="X1430" i="4"/>
  <c r="X1431" i="4"/>
  <c r="X1432" i="4"/>
  <c r="X1433" i="4"/>
  <c r="X1434" i="4"/>
  <c r="X1435" i="4"/>
  <c r="X1436" i="4"/>
  <c r="X1437" i="4"/>
  <c r="X1438" i="4"/>
  <c r="X1439" i="4"/>
  <c r="X1440" i="4"/>
  <c r="X1441" i="4"/>
  <c r="X1442" i="4"/>
  <c r="X1443" i="4"/>
  <c r="X1444" i="4"/>
  <c r="X1445" i="4"/>
  <c r="X1446" i="4"/>
  <c r="X1447" i="4"/>
  <c r="X1448" i="4"/>
  <c r="X1449" i="4"/>
  <c r="X1450" i="4"/>
  <c r="X1451" i="4"/>
  <c r="X1452" i="4"/>
  <c r="X1453" i="4"/>
  <c r="X1454" i="4"/>
  <c r="X1455" i="4"/>
  <c r="X1456" i="4"/>
  <c r="X1457" i="4"/>
  <c r="X1458" i="4"/>
  <c r="X1459" i="4"/>
  <c r="X1460" i="4"/>
  <c r="X1461" i="4"/>
  <c r="X1462" i="4"/>
  <c r="X1463" i="4"/>
  <c r="X1464" i="4"/>
  <c r="X1465" i="4"/>
  <c r="X1466" i="4"/>
  <c r="X1467" i="4"/>
  <c r="X1468" i="4"/>
  <c r="X1469" i="4"/>
  <c r="X1470" i="4"/>
  <c r="X1471" i="4"/>
  <c r="X1472" i="4"/>
  <c r="X1473" i="4"/>
  <c r="X1474" i="4"/>
  <c r="X1475" i="4"/>
  <c r="X1476" i="4"/>
  <c r="X1477" i="4"/>
  <c r="X1478" i="4"/>
  <c r="X1479" i="4"/>
  <c r="X1480" i="4"/>
  <c r="X1481" i="4"/>
  <c r="X1482" i="4"/>
  <c r="X1483" i="4"/>
  <c r="X1484" i="4"/>
  <c r="X1485" i="4"/>
  <c r="X1486" i="4"/>
  <c r="X1487" i="4"/>
  <c r="X1488" i="4"/>
  <c r="X1489" i="4"/>
  <c r="X1490" i="4"/>
  <c r="X1491" i="4"/>
  <c r="X1492" i="4"/>
  <c r="X1493" i="4"/>
  <c r="X1494" i="4"/>
  <c r="X1495" i="4"/>
  <c r="X1496" i="4"/>
  <c r="X1497" i="4"/>
  <c r="X1498" i="4"/>
  <c r="X1499" i="4"/>
  <c r="X1500" i="4"/>
  <c r="X1501" i="4"/>
  <c r="X1502" i="4"/>
  <c r="X1503" i="4"/>
  <c r="X1504" i="4"/>
  <c r="X1505" i="4"/>
  <c r="X1506" i="4"/>
  <c r="X1507" i="4"/>
  <c r="X1508" i="4"/>
  <c r="X1509" i="4"/>
  <c r="X1510" i="4"/>
  <c r="X1511" i="4"/>
  <c r="X1512" i="4"/>
  <c r="X1513" i="4"/>
  <c r="X1514" i="4"/>
  <c r="X1515" i="4"/>
  <c r="X1516" i="4"/>
  <c r="X1517" i="4"/>
  <c r="X1518" i="4"/>
  <c r="X1519" i="4"/>
  <c r="X1520" i="4"/>
  <c r="X1521" i="4"/>
  <c r="X1522" i="4"/>
  <c r="X1523" i="4"/>
  <c r="X1524" i="4"/>
  <c r="X1525" i="4"/>
  <c r="X1526" i="4"/>
  <c r="X1527" i="4"/>
  <c r="X1528" i="4"/>
  <c r="X1529" i="4"/>
  <c r="X1530" i="4"/>
  <c r="X1531" i="4"/>
  <c r="X1532" i="4"/>
  <c r="X1533" i="4"/>
  <c r="X1534" i="4"/>
  <c r="X1535" i="4"/>
  <c r="X1536" i="4"/>
  <c r="X1537" i="4"/>
  <c r="X1538" i="4"/>
  <c r="X1539" i="4"/>
  <c r="X1540" i="4"/>
  <c r="X1541" i="4"/>
  <c r="X1542" i="4"/>
  <c r="X1543" i="4"/>
  <c r="X1544" i="4"/>
  <c r="X1545" i="4"/>
  <c r="X1546" i="4"/>
  <c r="X1547" i="4"/>
  <c r="X1548" i="4"/>
  <c r="X1549" i="4"/>
  <c r="X1550" i="4"/>
  <c r="X1551" i="4"/>
  <c r="X1552" i="4"/>
  <c r="X1553" i="4"/>
  <c r="X1554" i="4"/>
  <c r="X1555" i="4"/>
  <c r="X1556" i="4"/>
  <c r="X1557" i="4"/>
  <c r="X1558" i="4"/>
  <c r="X1559" i="4"/>
  <c r="X1560" i="4"/>
  <c r="X1561" i="4"/>
  <c r="X1562" i="4"/>
  <c r="X1563" i="4"/>
  <c r="X1564" i="4"/>
  <c r="X1565" i="4"/>
  <c r="X1566" i="4"/>
  <c r="X1567" i="4"/>
  <c r="X1568" i="4"/>
  <c r="X1569" i="4"/>
  <c r="X1570" i="4"/>
  <c r="X1571" i="4"/>
  <c r="X1572" i="4"/>
  <c r="X1573" i="4"/>
  <c r="X1574" i="4"/>
  <c r="X1575" i="4"/>
  <c r="X1576" i="4"/>
  <c r="X1577" i="4"/>
  <c r="X1578" i="4"/>
  <c r="X1579" i="4"/>
  <c r="X1580" i="4"/>
  <c r="X1581" i="4"/>
  <c r="X1582" i="4"/>
  <c r="X1583" i="4"/>
  <c r="X1584" i="4"/>
  <c r="X1585" i="4"/>
  <c r="X1586" i="4"/>
  <c r="X1587" i="4"/>
  <c r="X1588" i="4"/>
  <c r="X1589" i="4"/>
  <c r="X1590" i="4"/>
  <c r="X1591" i="4"/>
  <c r="X1592" i="4"/>
  <c r="X1593" i="4"/>
  <c r="X1594" i="4"/>
  <c r="X1595" i="4"/>
  <c r="X1596" i="4"/>
  <c r="X1597" i="4"/>
  <c r="X1598" i="4"/>
  <c r="X1599" i="4"/>
  <c r="X1600" i="4"/>
  <c r="X1601" i="4"/>
  <c r="X1602" i="4"/>
  <c r="X1603" i="4"/>
  <c r="X1604" i="4"/>
  <c r="X1605" i="4"/>
  <c r="X1606" i="4"/>
  <c r="X1607" i="4"/>
  <c r="X1608" i="4"/>
  <c r="X1609" i="4"/>
  <c r="X1610" i="4"/>
  <c r="X1611" i="4"/>
  <c r="X1612" i="4"/>
  <c r="X1613" i="4"/>
  <c r="X1614" i="4"/>
  <c r="X1615" i="4"/>
  <c r="X1616" i="4"/>
  <c r="X1617" i="4"/>
  <c r="X1618" i="4"/>
  <c r="X1619" i="4"/>
  <c r="X1620" i="4"/>
  <c r="X1621" i="4"/>
  <c r="X1622" i="4"/>
  <c r="X1623" i="4"/>
  <c r="X1624" i="4"/>
  <c r="X1625" i="4"/>
  <c r="X1626" i="4"/>
  <c r="X1627" i="4"/>
  <c r="X1628" i="4"/>
  <c r="X1629" i="4"/>
  <c r="X1630" i="4"/>
  <c r="X1631" i="4"/>
  <c r="X1632" i="4"/>
  <c r="X1633" i="4"/>
  <c r="X1634" i="4"/>
  <c r="X1635" i="4"/>
  <c r="X1636" i="4"/>
  <c r="X1637" i="4"/>
  <c r="X1638" i="4"/>
  <c r="X1639" i="4"/>
  <c r="X1640" i="4"/>
  <c r="X1641" i="4"/>
  <c r="X1642" i="4"/>
  <c r="X1643" i="4"/>
  <c r="X1644" i="4"/>
  <c r="X1645" i="4"/>
  <c r="X1646" i="4"/>
  <c r="X1647" i="4"/>
  <c r="X1648" i="4"/>
  <c r="X1649" i="4"/>
  <c r="X1650" i="4"/>
  <c r="X1651" i="4"/>
  <c r="X1652" i="4"/>
  <c r="X1653" i="4"/>
  <c r="X1654" i="4"/>
  <c r="X1655" i="4"/>
  <c r="X1656" i="4"/>
  <c r="X1657" i="4"/>
  <c r="X1658" i="4"/>
  <c r="X1659" i="4"/>
  <c r="X1660" i="4"/>
  <c r="X1661" i="4"/>
  <c r="X1662" i="4"/>
  <c r="X1663" i="4"/>
  <c r="X1664" i="4"/>
  <c r="X1665" i="4"/>
  <c r="X1666" i="4"/>
  <c r="X1667" i="4"/>
  <c r="X1668" i="4"/>
  <c r="X1669" i="4"/>
  <c r="X1670" i="4"/>
  <c r="X1671" i="4"/>
  <c r="X1672" i="4"/>
  <c r="X1673" i="4"/>
  <c r="X1674" i="4"/>
  <c r="X1675" i="4"/>
  <c r="X1676" i="4"/>
  <c r="X1677" i="4"/>
  <c r="X1678" i="4"/>
  <c r="X1679" i="4"/>
  <c r="X1680" i="4"/>
  <c r="X1681" i="4"/>
  <c r="X1682" i="4"/>
  <c r="X1683" i="4"/>
  <c r="X1684" i="4"/>
  <c r="X1685" i="4"/>
  <c r="X1686" i="4"/>
  <c r="X1687" i="4"/>
  <c r="X1688" i="4"/>
  <c r="X1689" i="4"/>
  <c r="X1690" i="4"/>
  <c r="X1691" i="4"/>
  <c r="X1692" i="4"/>
  <c r="X1693" i="4"/>
  <c r="X1694" i="4"/>
  <c r="X1695" i="4"/>
  <c r="X1696" i="4"/>
  <c r="X1697" i="4"/>
  <c r="X1698" i="4"/>
  <c r="X1699" i="4"/>
  <c r="X1700" i="4"/>
  <c r="X1701" i="4"/>
  <c r="X1702" i="4"/>
  <c r="X1703" i="4"/>
  <c r="X1704" i="4"/>
  <c r="X1705" i="4"/>
  <c r="X1706" i="4"/>
  <c r="X1707" i="4"/>
  <c r="X1708" i="4"/>
  <c r="X1709" i="4"/>
  <c r="X1710" i="4"/>
  <c r="X1711" i="4"/>
  <c r="X1712" i="4"/>
  <c r="X1713" i="4"/>
  <c r="X1714" i="4"/>
  <c r="X1715" i="4"/>
  <c r="X1716" i="4"/>
  <c r="X1717" i="4"/>
  <c r="X1718" i="4"/>
  <c r="X1719" i="4"/>
  <c r="X1720" i="4"/>
  <c r="X1721" i="4"/>
  <c r="X1722" i="4"/>
  <c r="X1723" i="4"/>
  <c r="X1724" i="4"/>
  <c r="X1725" i="4"/>
  <c r="X1726" i="4"/>
  <c r="X1727" i="4"/>
  <c r="X1728" i="4"/>
  <c r="X1729" i="4"/>
  <c r="X1730" i="4"/>
  <c r="X1731" i="4"/>
  <c r="X1732" i="4"/>
  <c r="X1733" i="4"/>
  <c r="X1734" i="4"/>
  <c r="X1735" i="4"/>
  <c r="X1736" i="4"/>
  <c r="X1737" i="4"/>
  <c r="X1738" i="4"/>
  <c r="X1739" i="4"/>
  <c r="X1740" i="4"/>
  <c r="X1741" i="4"/>
  <c r="X1742" i="4"/>
  <c r="X1743" i="4"/>
  <c r="X1744" i="4"/>
  <c r="X1745" i="4"/>
  <c r="X1746" i="4"/>
  <c r="X1747" i="4"/>
  <c r="X1748" i="4"/>
  <c r="X1749" i="4"/>
  <c r="X1750" i="4"/>
  <c r="X1751" i="4"/>
  <c r="X1752" i="4"/>
  <c r="X1753" i="4"/>
  <c r="X1754" i="4"/>
  <c r="X1755" i="4"/>
  <c r="X1756" i="4"/>
  <c r="X1757" i="4"/>
  <c r="X1758" i="4"/>
  <c r="X1759" i="4"/>
  <c r="X1760" i="4"/>
  <c r="X1761" i="4"/>
  <c r="X1762" i="4"/>
  <c r="X1763" i="4"/>
  <c r="X1764" i="4"/>
  <c r="X1765" i="4"/>
  <c r="X1766" i="4"/>
  <c r="X1767" i="4"/>
  <c r="X1768" i="4"/>
  <c r="X1769" i="4"/>
  <c r="X1770" i="4"/>
  <c r="X1771" i="4"/>
  <c r="X1772" i="4"/>
  <c r="X1773" i="4"/>
  <c r="X1774" i="4"/>
  <c r="X1775" i="4"/>
  <c r="X1776" i="4"/>
  <c r="X1777" i="4"/>
  <c r="X1778" i="4"/>
  <c r="X1779" i="4"/>
  <c r="X1780" i="4"/>
  <c r="X1781" i="4"/>
  <c r="X1782" i="4"/>
  <c r="X1783" i="4"/>
  <c r="X1784" i="4"/>
  <c r="X1785" i="4"/>
  <c r="X1786" i="4"/>
  <c r="X1787" i="4"/>
  <c r="X1788" i="4"/>
  <c r="X1789" i="4"/>
  <c r="X1790" i="4"/>
  <c r="X1791" i="4"/>
  <c r="X1792" i="4"/>
  <c r="X1793" i="4"/>
  <c r="X1794" i="4"/>
  <c r="X1795" i="4"/>
  <c r="X1796" i="4"/>
  <c r="X1797" i="4"/>
  <c r="X1798" i="4"/>
  <c r="X1799" i="4"/>
  <c r="X1800" i="4"/>
  <c r="X1801" i="4"/>
  <c r="X1802" i="4"/>
  <c r="X1803" i="4"/>
  <c r="X1804" i="4"/>
  <c r="X1805" i="4"/>
  <c r="X1806" i="4"/>
  <c r="X1807" i="4"/>
  <c r="X1808" i="4"/>
  <c r="X1809" i="4"/>
  <c r="X1810" i="4"/>
  <c r="X1811" i="4"/>
  <c r="X1812" i="4"/>
  <c r="X1813" i="4"/>
  <c r="X1814" i="4"/>
  <c r="X1815" i="4"/>
  <c r="X1816" i="4"/>
  <c r="X1817" i="4"/>
  <c r="X1818" i="4"/>
  <c r="X1819" i="4"/>
  <c r="X1820" i="4"/>
  <c r="X1821" i="4"/>
  <c r="X1822" i="4"/>
  <c r="X1823" i="4"/>
  <c r="X1824" i="4"/>
  <c r="X1825" i="4"/>
  <c r="X1826" i="4"/>
  <c r="X1827" i="4"/>
  <c r="X1828" i="4"/>
  <c r="X1829" i="4"/>
  <c r="X1830" i="4"/>
  <c r="X1831" i="4"/>
  <c r="X1832" i="4"/>
  <c r="X1833" i="4"/>
  <c r="X1834" i="4"/>
  <c r="X1835" i="4"/>
  <c r="X1836" i="4"/>
  <c r="X1837" i="4"/>
  <c r="X1838" i="4"/>
  <c r="X1839" i="4"/>
  <c r="X1840" i="4"/>
  <c r="X1841" i="4"/>
  <c r="X1842" i="4"/>
  <c r="X1843" i="4"/>
  <c r="X1844" i="4"/>
  <c r="X1845" i="4"/>
  <c r="X1846" i="4"/>
  <c r="X1847" i="4"/>
  <c r="X1848" i="4"/>
  <c r="X1849" i="4"/>
  <c r="X1850" i="4"/>
  <c r="X1851" i="4"/>
  <c r="X1852" i="4"/>
  <c r="X1853" i="4"/>
  <c r="X1854" i="4"/>
  <c r="X1855" i="4"/>
  <c r="X1856" i="4"/>
  <c r="X1857" i="4"/>
  <c r="X1858" i="4"/>
  <c r="X1859" i="4"/>
  <c r="X1860" i="4"/>
  <c r="X1861" i="4"/>
  <c r="X1862" i="4"/>
  <c r="X1863" i="4"/>
  <c r="X1864" i="4"/>
  <c r="X1865" i="4"/>
  <c r="X1866" i="4"/>
  <c r="X1867" i="4"/>
  <c r="X1868" i="4"/>
  <c r="X1869" i="4"/>
  <c r="X1870" i="4"/>
  <c r="X1871" i="4"/>
  <c r="X1872" i="4"/>
  <c r="X1873" i="4"/>
  <c r="X1874" i="4"/>
  <c r="X1875" i="4"/>
  <c r="X1876" i="4"/>
  <c r="X1877" i="4"/>
  <c r="X1878" i="4"/>
  <c r="X1879" i="4"/>
  <c r="X1880" i="4"/>
  <c r="X1881" i="4"/>
  <c r="X1882" i="4"/>
  <c r="X1883" i="4"/>
  <c r="X1884" i="4"/>
  <c r="X1885" i="4"/>
  <c r="X1886" i="4"/>
  <c r="X1887" i="4"/>
  <c r="X1888" i="4"/>
  <c r="X1889" i="4"/>
  <c r="X1890" i="4"/>
  <c r="X1891" i="4"/>
  <c r="X1892" i="4"/>
  <c r="X1893" i="4"/>
  <c r="X1894" i="4"/>
  <c r="X1895" i="4"/>
  <c r="X1896" i="4"/>
  <c r="X1897" i="4"/>
  <c r="X1898" i="4"/>
  <c r="X1899" i="4"/>
  <c r="X1900" i="4"/>
  <c r="X1901" i="4"/>
  <c r="X1902" i="4"/>
  <c r="X1903" i="4"/>
  <c r="X1904" i="4"/>
  <c r="X1905" i="4"/>
  <c r="X1906" i="4"/>
  <c r="X1907" i="4"/>
  <c r="X1908" i="4"/>
  <c r="X1909" i="4"/>
  <c r="X1910" i="4"/>
  <c r="X1911" i="4"/>
  <c r="X1912" i="4"/>
  <c r="X1913" i="4"/>
  <c r="X1914" i="4"/>
  <c r="X1915" i="4"/>
  <c r="X1916" i="4"/>
  <c r="X1917" i="4"/>
  <c r="X1918" i="4"/>
  <c r="X1919" i="4"/>
  <c r="X1920" i="4"/>
  <c r="X1921" i="4"/>
  <c r="X1922" i="4"/>
  <c r="X1923" i="4"/>
  <c r="X1924" i="4"/>
  <c r="X1925" i="4"/>
  <c r="X1926" i="4"/>
  <c r="X1927" i="4"/>
  <c r="X1928" i="4"/>
  <c r="X1929" i="4"/>
  <c r="X1930" i="4"/>
  <c r="X1931" i="4"/>
  <c r="X1932" i="4"/>
  <c r="X1933" i="4"/>
  <c r="X1934" i="4"/>
  <c r="X1935" i="4"/>
  <c r="X1936" i="4"/>
  <c r="X1937" i="4"/>
  <c r="X1938" i="4"/>
  <c r="X1939" i="4"/>
  <c r="X1940" i="4"/>
  <c r="X1941" i="4"/>
  <c r="X1942" i="4"/>
  <c r="X1943" i="4"/>
  <c r="X1944" i="4"/>
  <c r="X1945" i="4"/>
  <c r="D14" i="6"/>
  <c r="Y12" i="4"/>
  <c r="Y13" i="4"/>
  <c r="Y14" i="4"/>
  <c r="Y15" i="4"/>
  <c r="Y16" i="4"/>
  <c r="Y17" i="4"/>
  <c r="Y18" i="4"/>
  <c r="Y19" i="4"/>
  <c r="Y20" i="4"/>
  <c r="Y21" i="4"/>
  <c r="Y22" i="4"/>
  <c r="Y23" i="4"/>
  <c r="Y24" i="4"/>
  <c r="Y25" i="4"/>
  <c r="Y26" i="4"/>
  <c r="Y27" i="4"/>
  <c r="Y28" i="4"/>
  <c r="Y29" i="4"/>
  <c r="Y30" i="4"/>
  <c r="Y31" i="4"/>
  <c r="Y32" i="4"/>
  <c r="Y33" i="4"/>
  <c r="Y34" i="4"/>
  <c r="Y35" i="4"/>
  <c r="Y36" i="4"/>
  <c r="Y37" i="4"/>
  <c r="Y38" i="4"/>
  <c r="Y39" i="4"/>
  <c r="Y40" i="4"/>
  <c r="Y41" i="4"/>
  <c r="Y42" i="4"/>
  <c r="Y43" i="4"/>
  <c r="Y44" i="4"/>
  <c r="Y45" i="4"/>
  <c r="Y46" i="4"/>
  <c r="Y47" i="4"/>
  <c r="Y48" i="4"/>
  <c r="Y49" i="4"/>
  <c r="Y50" i="4"/>
  <c r="Y51" i="4"/>
  <c r="Y52" i="4"/>
  <c r="Y53" i="4"/>
  <c r="Y54" i="4"/>
  <c r="Y55" i="4"/>
  <c r="Y56" i="4"/>
  <c r="Y57" i="4"/>
  <c r="Y58" i="4"/>
  <c r="Y59" i="4"/>
  <c r="Y60" i="4"/>
  <c r="Y61" i="4"/>
  <c r="Y62" i="4"/>
  <c r="Y63" i="4"/>
  <c r="Y64" i="4"/>
  <c r="Y65" i="4"/>
  <c r="Y66" i="4"/>
  <c r="Y67" i="4"/>
  <c r="Y68" i="4"/>
  <c r="Y69" i="4"/>
  <c r="Y70" i="4"/>
  <c r="Y71" i="4"/>
  <c r="Y72" i="4"/>
  <c r="Y73" i="4"/>
  <c r="Y74" i="4"/>
  <c r="Y75" i="4"/>
  <c r="Y76" i="4"/>
  <c r="Y77" i="4"/>
  <c r="Y78" i="4"/>
  <c r="Y79" i="4"/>
  <c r="Y80" i="4"/>
  <c r="Y81" i="4"/>
  <c r="Y82" i="4"/>
  <c r="Y83" i="4"/>
  <c r="Y84" i="4"/>
  <c r="Y85" i="4"/>
  <c r="Y86" i="4"/>
  <c r="Y87" i="4"/>
  <c r="Y88" i="4"/>
  <c r="Y89" i="4"/>
  <c r="Y90" i="4"/>
  <c r="Y91" i="4"/>
  <c r="Y92" i="4"/>
  <c r="Y93" i="4"/>
  <c r="Y94" i="4"/>
  <c r="Y95" i="4"/>
  <c r="Y96" i="4"/>
  <c r="Y97" i="4"/>
  <c r="Y98" i="4"/>
  <c r="Y99" i="4"/>
  <c r="Y100" i="4"/>
  <c r="Y101" i="4"/>
  <c r="Y102" i="4"/>
  <c r="Y103" i="4"/>
  <c r="Y104" i="4"/>
  <c r="Y105" i="4"/>
  <c r="Y106" i="4"/>
  <c r="Y107" i="4"/>
  <c r="Y108" i="4"/>
  <c r="Y109" i="4"/>
  <c r="Y110" i="4"/>
  <c r="Y111" i="4"/>
  <c r="Y112" i="4"/>
  <c r="Y113" i="4"/>
  <c r="Y114" i="4"/>
  <c r="Y115" i="4"/>
  <c r="Y116" i="4"/>
  <c r="Y117" i="4"/>
  <c r="Y118" i="4"/>
  <c r="Y119" i="4"/>
  <c r="Y120" i="4"/>
  <c r="Y121" i="4"/>
  <c r="Y122" i="4"/>
  <c r="Y123" i="4"/>
  <c r="Y124" i="4"/>
  <c r="Y125" i="4"/>
  <c r="Y126" i="4"/>
  <c r="Y127" i="4"/>
  <c r="Y128" i="4"/>
  <c r="Y129" i="4"/>
  <c r="Y130" i="4"/>
  <c r="Y131" i="4"/>
  <c r="Y132" i="4"/>
  <c r="Y133" i="4"/>
  <c r="Y134" i="4"/>
  <c r="Y135" i="4"/>
  <c r="Y136" i="4"/>
  <c r="Y137" i="4"/>
  <c r="Y138" i="4"/>
  <c r="Y139" i="4"/>
  <c r="Y140" i="4"/>
  <c r="Y141" i="4"/>
  <c r="Y142" i="4"/>
  <c r="Y143" i="4"/>
  <c r="Y144" i="4"/>
  <c r="Y145" i="4"/>
  <c r="Y146" i="4"/>
  <c r="Y147" i="4"/>
  <c r="Y148" i="4"/>
  <c r="Y149" i="4"/>
  <c r="Y150" i="4"/>
  <c r="Y151" i="4"/>
  <c r="Y152" i="4"/>
  <c r="Y153" i="4"/>
  <c r="Y154" i="4"/>
  <c r="Y155" i="4"/>
  <c r="Y156" i="4"/>
  <c r="Y157" i="4"/>
  <c r="Y158" i="4"/>
  <c r="Y159" i="4"/>
  <c r="Y160" i="4"/>
  <c r="Y161" i="4"/>
  <c r="Y162" i="4"/>
  <c r="Y163" i="4"/>
  <c r="Y164" i="4"/>
  <c r="Y165" i="4"/>
  <c r="Y166" i="4"/>
  <c r="Y167" i="4"/>
  <c r="Y168" i="4"/>
  <c r="Y169" i="4"/>
  <c r="Y170" i="4"/>
  <c r="Y171" i="4"/>
  <c r="Y172" i="4"/>
  <c r="Y173" i="4"/>
  <c r="Y174" i="4"/>
  <c r="Y175" i="4"/>
  <c r="Y176" i="4"/>
  <c r="Y177" i="4"/>
  <c r="Y178" i="4"/>
  <c r="Y179" i="4"/>
  <c r="Y180" i="4"/>
  <c r="Y181" i="4"/>
  <c r="Y182" i="4"/>
  <c r="Y183" i="4"/>
  <c r="Y184" i="4"/>
  <c r="Y185" i="4"/>
  <c r="Y186" i="4"/>
  <c r="Y187" i="4"/>
  <c r="Y188" i="4"/>
  <c r="Y189" i="4"/>
  <c r="Y190" i="4"/>
  <c r="Y191" i="4"/>
  <c r="Y192" i="4"/>
  <c r="Y193" i="4"/>
  <c r="Y194" i="4"/>
  <c r="Y195" i="4"/>
  <c r="Y196" i="4"/>
  <c r="Y197" i="4"/>
  <c r="Y198" i="4"/>
  <c r="Y199" i="4"/>
  <c r="Y200" i="4"/>
  <c r="Y201" i="4"/>
  <c r="Y202" i="4"/>
  <c r="Y203" i="4"/>
  <c r="Y204" i="4"/>
  <c r="Y205" i="4"/>
  <c r="Y206" i="4"/>
  <c r="Y207" i="4"/>
  <c r="Y208" i="4"/>
  <c r="Y209" i="4"/>
  <c r="Y210" i="4"/>
  <c r="Y211" i="4"/>
  <c r="Y212" i="4"/>
  <c r="Y213" i="4"/>
  <c r="Y214" i="4"/>
  <c r="Y215" i="4"/>
  <c r="Y216" i="4"/>
  <c r="Y217" i="4"/>
  <c r="Y218" i="4"/>
  <c r="Y219" i="4"/>
  <c r="Y220" i="4"/>
  <c r="Y221" i="4"/>
  <c r="Y222" i="4"/>
  <c r="Y223" i="4"/>
  <c r="Y224" i="4"/>
  <c r="Y225" i="4"/>
  <c r="Y226" i="4"/>
  <c r="Y227" i="4"/>
  <c r="Y228" i="4"/>
  <c r="Y229" i="4"/>
  <c r="Y230" i="4"/>
  <c r="Y231" i="4"/>
  <c r="Y232" i="4"/>
  <c r="Y233" i="4"/>
  <c r="Y234" i="4"/>
  <c r="Y235" i="4"/>
  <c r="Y236" i="4"/>
  <c r="Y237" i="4"/>
  <c r="Y238" i="4"/>
  <c r="Y239" i="4"/>
  <c r="Y240" i="4"/>
  <c r="Y241" i="4"/>
  <c r="Y242" i="4"/>
  <c r="Y243" i="4"/>
  <c r="Y244" i="4"/>
  <c r="Y245" i="4"/>
  <c r="Y246" i="4"/>
  <c r="Y247" i="4"/>
  <c r="Y248" i="4"/>
  <c r="Y249" i="4"/>
  <c r="Y250" i="4"/>
  <c r="Y251" i="4"/>
  <c r="Y252" i="4"/>
  <c r="Y253" i="4"/>
  <c r="Y254" i="4"/>
  <c r="Y255" i="4"/>
  <c r="Y256" i="4"/>
  <c r="Y257" i="4"/>
  <c r="Y258" i="4"/>
  <c r="Y259" i="4"/>
  <c r="Y260" i="4"/>
  <c r="Y261" i="4"/>
  <c r="Y262" i="4"/>
  <c r="Y263" i="4"/>
  <c r="Y264" i="4"/>
  <c r="Y265" i="4"/>
  <c r="Y266" i="4"/>
  <c r="Y267" i="4"/>
  <c r="Y268" i="4"/>
  <c r="Y269" i="4"/>
  <c r="Y270" i="4"/>
  <c r="Y271" i="4"/>
  <c r="Y272" i="4"/>
  <c r="Y273" i="4"/>
  <c r="Y274" i="4"/>
  <c r="Y275" i="4"/>
  <c r="Y276" i="4"/>
  <c r="Y277" i="4"/>
  <c r="Y278" i="4"/>
  <c r="Y279" i="4"/>
  <c r="Y280" i="4"/>
  <c r="Y281" i="4"/>
  <c r="Y282" i="4"/>
  <c r="Y283" i="4"/>
  <c r="Y284" i="4"/>
  <c r="Y285" i="4"/>
  <c r="Y286" i="4"/>
  <c r="Y287" i="4"/>
  <c r="Y288" i="4"/>
  <c r="Y289" i="4"/>
  <c r="Y290" i="4"/>
  <c r="Y291" i="4"/>
  <c r="Y292" i="4"/>
  <c r="Y293" i="4"/>
  <c r="Y294" i="4"/>
  <c r="Y295" i="4"/>
  <c r="Y296" i="4"/>
  <c r="Y297" i="4"/>
  <c r="Y298" i="4"/>
  <c r="Y299" i="4"/>
  <c r="Y300" i="4"/>
  <c r="Y301" i="4"/>
  <c r="Y302" i="4"/>
  <c r="Y303" i="4"/>
  <c r="Y304" i="4"/>
  <c r="Y305" i="4"/>
  <c r="Y306" i="4"/>
  <c r="Y307" i="4"/>
  <c r="Y308" i="4"/>
  <c r="Y309" i="4"/>
  <c r="Y310" i="4"/>
  <c r="Y311" i="4"/>
  <c r="Y312" i="4"/>
  <c r="Y313" i="4"/>
  <c r="Y314" i="4"/>
  <c r="Y315" i="4"/>
  <c r="Y316" i="4"/>
  <c r="Y317" i="4"/>
  <c r="Y318" i="4"/>
  <c r="Y319" i="4"/>
  <c r="Y320" i="4"/>
  <c r="Y321" i="4"/>
  <c r="Y322" i="4"/>
  <c r="Y323" i="4"/>
  <c r="Y324" i="4"/>
  <c r="Y325" i="4"/>
  <c r="Y326" i="4"/>
  <c r="Y327" i="4"/>
  <c r="Y328" i="4"/>
  <c r="Y329" i="4"/>
  <c r="Y330" i="4"/>
  <c r="Y331" i="4"/>
  <c r="Y332" i="4"/>
  <c r="Y333" i="4"/>
  <c r="Y334" i="4"/>
  <c r="Y335" i="4"/>
  <c r="Y336" i="4"/>
  <c r="Y337" i="4"/>
  <c r="Y338" i="4"/>
  <c r="Y339" i="4"/>
  <c r="Y340" i="4"/>
  <c r="Y341" i="4"/>
  <c r="Y342" i="4"/>
  <c r="Y343" i="4"/>
  <c r="Y344" i="4"/>
  <c r="Y345" i="4"/>
  <c r="Y346" i="4"/>
  <c r="Y347" i="4"/>
  <c r="Y348" i="4"/>
  <c r="Y349" i="4"/>
  <c r="Y350" i="4"/>
  <c r="Y351" i="4"/>
  <c r="Y352" i="4"/>
  <c r="Y353" i="4"/>
  <c r="Y354" i="4"/>
  <c r="Y355" i="4"/>
  <c r="Y356" i="4"/>
  <c r="Y357" i="4"/>
  <c r="Y358" i="4"/>
  <c r="Y359" i="4"/>
  <c r="Y360" i="4"/>
  <c r="Y361" i="4"/>
  <c r="Y362" i="4"/>
  <c r="Y363" i="4"/>
  <c r="Y364" i="4"/>
  <c r="Y365" i="4"/>
  <c r="Y366" i="4"/>
  <c r="Y367" i="4"/>
  <c r="Y368" i="4"/>
  <c r="Y369" i="4"/>
  <c r="Y370" i="4"/>
  <c r="Y371" i="4"/>
  <c r="Y372" i="4"/>
  <c r="Y373" i="4"/>
  <c r="Y374" i="4"/>
  <c r="Y375" i="4"/>
  <c r="Y376" i="4"/>
  <c r="Y377" i="4"/>
  <c r="Y378" i="4"/>
  <c r="Y379" i="4"/>
  <c r="Y380" i="4"/>
  <c r="Y381" i="4"/>
  <c r="Y382" i="4"/>
  <c r="Y383" i="4"/>
  <c r="Y384" i="4"/>
  <c r="Y385" i="4"/>
  <c r="Y386" i="4"/>
  <c r="Y387" i="4"/>
  <c r="Y388" i="4"/>
  <c r="Y389" i="4"/>
  <c r="Y390" i="4"/>
  <c r="Y391" i="4"/>
  <c r="Y392" i="4"/>
  <c r="Y393" i="4"/>
  <c r="Y394" i="4"/>
  <c r="Y395" i="4"/>
  <c r="Y396" i="4"/>
  <c r="Y397" i="4"/>
  <c r="Y398" i="4"/>
  <c r="Y399" i="4"/>
  <c r="Y400" i="4"/>
  <c r="Y401" i="4"/>
  <c r="Y402" i="4"/>
  <c r="Y403" i="4"/>
  <c r="Y404" i="4"/>
  <c r="Y405" i="4"/>
  <c r="Y406" i="4"/>
  <c r="Y407" i="4"/>
  <c r="Y408" i="4"/>
  <c r="Y409" i="4"/>
  <c r="Y410" i="4"/>
  <c r="Y411" i="4"/>
  <c r="Y412" i="4"/>
  <c r="Y413" i="4"/>
  <c r="Y414" i="4"/>
  <c r="Y415" i="4"/>
  <c r="Y416" i="4"/>
  <c r="Y417" i="4"/>
  <c r="Y418" i="4"/>
  <c r="Y419" i="4"/>
  <c r="Y420" i="4"/>
  <c r="Y421" i="4"/>
  <c r="Y422" i="4"/>
  <c r="Y423" i="4"/>
  <c r="Y424" i="4"/>
  <c r="Y425" i="4"/>
  <c r="Y426" i="4"/>
  <c r="Y427" i="4"/>
  <c r="Y428" i="4"/>
  <c r="Y429" i="4"/>
  <c r="Y430" i="4"/>
  <c r="Y431" i="4"/>
  <c r="Y432" i="4"/>
  <c r="Y433" i="4"/>
  <c r="Y434" i="4"/>
  <c r="Y435" i="4"/>
  <c r="Y436" i="4"/>
  <c r="Y437" i="4"/>
  <c r="Y438" i="4"/>
  <c r="Y439" i="4"/>
  <c r="Y440" i="4"/>
  <c r="Y441" i="4"/>
  <c r="Y442" i="4"/>
  <c r="Y443" i="4"/>
  <c r="Y444" i="4"/>
  <c r="Y445" i="4"/>
  <c r="Y446" i="4"/>
  <c r="Y447" i="4"/>
  <c r="Y448" i="4"/>
  <c r="Y449" i="4"/>
  <c r="Y450" i="4"/>
  <c r="Y451" i="4"/>
  <c r="Y452" i="4"/>
  <c r="Y453" i="4"/>
  <c r="Y454" i="4"/>
  <c r="Y455" i="4"/>
  <c r="Y456" i="4"/>
  <c r="Y457" i="4"/>
  <c r="Y458" i="4"/>
  <c r="Y459" i="4"/>
  <c r="Y460" i="4"/>
  <c r="Y461" i="4"/>
  <c r="Y462" i="4"/>
  <c r="Y463" i="4"/>
  <c r="Y464" i="4"/>
  <c r="Y465" i="4"/>
  <c r="Y466" i="4"/>
  <c r="Y467" i="4"/>
  <c r="Y468" i="4"/>
  <c r="Y469" i="4"/>
  <c r="Y470" i="4"/>
  <c r="Y471" i="4"/>
  <c r="Y472" i="4"/>
  <c r="Y473" i="4"/>
  <c r="Y474" i="4"/>
  <c r="Y475" i="4"/>
  <c r="Y476" i="4"/>
  <c r="Y477" i="4"/>
  <c r="Y478" i="4"/>
  <c r="Y479" i="4"/>
  <c r="Y480" i="4"/>
  <c r="Y481" i="4"/>
  <c r="Y482" i="4"/>
  <c r="Y483" i="4"/>
  <c r="Y484" i="4"/>
  <c r="Y485" i="4"/>
  <c r="Y486" i="4"/>
  <c r="Y487" i="4"/>
  <c r="Y488" i="4"/>
  <c r="Y489" i="4"/>
  <c r="Y490" i="4"/>
  <c r="Y491" i="4"/>
  <c r="Y492" i="4"/>
  <c r="Y493" i="4"/>
  <c r="Y494" i="4"/>
  <c r="Y495" i="4"/>
  <c r="Y496" i="4"/>
  <c r="Y497" i="4"/>
  <c r="Y498" i="4"/>
  <c r="Y499" i="4"/>
  <c r="Y500" i="4"/>
  <c r="Y501" i="4"/>
  <c r="Y502" i="4"/>
  <c r="Y503" i="4"/>
  <c r="Y504" i="4"/>
  <c r="Y505" i="4"/>
  <c r="Y506" i="4"/>
  <c r="Y507" i="4"/>
  <c r="Y508" i="4"/>
  <c r="Y509" i="4"/>
  <c r="Y510" i="4"/>
  <c r="Y511" i="4"/>
  <c r="Y512" i="4"/>
  <c r="Y513" i="4"/>
  <c r="Y514" i="4"/>
  <c r="Y515" i="4"/>
  <c r="Y516" i="4"/>
  <c r="Y517" i="4"/>
  <c r="Y518" i="4"/>
  <c r="Y519" i="4"/>
  <c r="Y520" i="4"/>
  <c r="Y521" i="4"/>
  <c r="Y522" i="4"/>
  <c r="Y523" i="4"/>
  <c r="Y524" i="4"/>
  <c r="Y525" i="4"/>
  <c r="Y526" i="4"/>
  <c r="Y527" i="4"/>
  <c r="Y528" i="4"/>
  <c r="Y529" i="4"/>
  <c r="Y530" i="4"/>
  <c r="Y531" i="4"/>
  <c r="Y532" i="4"/>
  <c r="Y533" i="4"/>
  <c r="Y534" i="4"/>
  <c r="Y535" i="4"/>
  <c r="Y536" i="4"/>
  <c r="Y537" i="4"/>
  <c r="Y538" i="4"/>
  <c r="Y539" i="4"/>
  <c r="Y540" i="4"/>
  <c r="Y541" i="4"/>
  <c r="Y542" i="4"/>
  <c r="Y543" i="4"/>
  <c r="Y544" i="4"/>
  <c r="Y545" i="4"/>
  <c r="Y546" i="4"/>
  <c r="Y547" i="4"/>
  <c r="Y548" i="4"/>
  <c r="Y549" i="4"/>
  <c r="Y550" i="4"/>
  <c r="Y551" i="4"/>
  <c r="Y552" i="4"/>
  <c r="Y553" i="4"/>
  <c r="Y554" i="4"/>
  <c r="Y555" i="4"/>
  <c r="Y556" i="4"/>
  <c r="Y557" i="4"/>
  <c r="Y558" i="4"/>
  <c r="Y559" i="4"/>
  <c r="Y560" i="4"/>
  <c r="Y561" i="4"/>
  <c r="Y562" i="4"/>
  <c r="Y563" i="4"/>
  <c r="Y564" i="4"/>
  <c r="Y565" i="4"/>
  <c r="Y566" i="4"/>
  <c r="Y567" i="4"/>
  <c r="Y568" i="4"/>
  <c r="Y569" i="4"/>
  <c r="Y570" i="4"/>
  <c r="Y571" i="4"/>
  <c r="Y572" i="4"/>
  <c r="Y573" i="4"/>
  <c r="Y574" i="4"/>
  <c r="Y575" i="4"/>
  <c r="Y576" i="4"/>
  <c r="Y577" i="4"/>
  <c r="Y578" i="4"/>
  <c r="Y579" i="4"/>
  <c r="Y580" i="4"/>
  <c r="Y581" i="4"/>
  <c r="Y582" i="4"/>
  <c r="Y583" i="4"/>
  <c r="Y584" i="4"/>
  <c r="Y585" i="4"/>
  <c r="Y586" i="4"/>
  <c r="Y587" i="4"/>
  <c r="Y588" i="4"/>
  <c r="Y589" i="4"/>
  <c r="Y590" i="4"/>
  <c r="Y591" i="4"/>
  <c r="Y592" i="4"/>
  <c r="Y593" i="4"/>
  <c r="Y594" i="4"/>
  <c r="Y595" i="4"/>
  <c r="Y596" i="4"/>
  <c r="Y597" i="4"/>
  <c r="Y598" i="4"/>
  <c r="Y599" i="4"/>
  <c r="Y600" i="4"/>
  <c r="Y601" i="4"/>
  <c r="Y602" i="4"/>
  <c r="Y603" i="4"/>
  <c r="Y604" i="4"/>
  <c r="Y605" i="4"/>
  <c r="Y606" i="4"/>
  <c r="Y607" i="4"/>
  <c r="Y608" i="4"/>
  <c r="Y609" i="4"/>
  <c r="Y610" i="4"/>
  <c r="Y611" i="4"/>
  <c r="Y612" i="4"/>
  <c r="Y613" i="4"/>
  <c r="Y614" i="4"/>
  <c r="Y615" i="4"/>
  <c r="Y616" i="4"/>
  <c r="Y617" i="4"/>
  <c r="Y618" i="4"/>
  <c r="Y619" i="4"/>
  <c r="Y620" i="4"/>
  <c r="Y621" i="4"/>
  <c r="Y622" i="4"/>
  <c r="Y623" i="4"/>
  <c r="Y624" i="4"/>
  <c r="Y625" i="4"/>
  <c r="Y626" i="4"/>
  <c r="Y627" i="4"/>
  <c r="Y628" i="4"/>
  <c r="Y629" i="4"/>
  <c r="Y630" i="4"/>
  <c r="Y631" i="4"/>
  <c r="Y632" i="4"/>
  <c r="Y633" i="4"/>
  <c r="Y634" i="4"/>
  <c r="Y635" i="4"/>
  <c r="Y636" i="4"/>
  <c r="Y637" i="4"/>
  <c r="Y638" i="4"/>
  <c r="Y639" i="4"/>
  <c r="Y640" i="4"/>
  <c r="Y641" i="4"/>
  <c r="Y642" i="4"/>
  <c r="Y643" i="4"/>
  <c r="Y644" i="4"/>
  <c r="Y645" i="4"/>
  <c r="Y646" i="4"/>
  <c r="Y647" i="4"/>
  <c r="Y648" i="4"/>
  <c r="Y649" i="4"/>
  <c r="Y650" i="4"/>
  <c r="Y651" i="4"/>
  <c r="Y652" i="4"/>
  <c r="Y653" i="4"/>
  <c r="Y654" i="4"/>
  <c r="Y655" i="4"/>
  <c r="Y656" i="4"/>
  <c r="Y657" i="4"/>
  <c r="Y658" i="4"/>
  <c r="Y659" i="4"/>
  <c r="Y660" i="4"/>
  <c r="Y661" i="4"/>
  <c r="Y662" i="4"/>
  <c r="Y663" i="4"/>
  <c r="Y664" i="4"/>
  <c r="Y665" i="4"/>
  <c r="Y666" i="4"/>
  <c r="Y667" i="4"/>
  <c r="Y668" i="4"/>
  <c r="Y669" i="4"/>
  <c r="Y670" i="4"/>
  <c r="Y671" i="4"/>
  <c r="Y672" i="4"/>
  <c r="Y673" i="4"/>
  <c r="Y674" i="4"/>
  <c r="Y675" i="4"/>
  <c r="Y676" i="4"/>
  <c r="Y677" i="4"/>
  <c r="Y678" i="4"/>
  <c r="Y679" i="4"/>
  <c r="Y680" i="4"/>
  <c r="Y681" i="4"/>
  <c r="Y682" i="4"/>
  <c r="Y683" i="4"/>
  <c r="Y684" i="4"/>
  <c r="Y685" i="4"/>
  <c r="Y686" i="4"/>
  <c r="Y687" i="4"/>
  <c r="Y688" i="4"/>
  <c r="Y689" i="4"/>
  <c r="Y690" i="4"/>
  <c r="Y691" i="4"/>
  <c r="Y692" i="4"/>
  <c r="Y693" i="4"/>
  <c r="Y694" i="4"/>
  <c r="Y695" i="4"/>
  <c r="Y696" i="4"/>
  <c r="Y697" i="4"/>
  <c r="Y698" i="4"/>
  <c r="Y699" i="4"/>
  <c r="Y700" i="4"/>
  <c r="Y701" i="4"/>
  <c r="Y702" i="4"/>
  <c r="Y703" i="4"/>
  <c r="Y704" i="4"/>
  <c r="Y705" i="4"/>
  <c r="Y706" i="4"/>
  <c r="Y707" i="4"/>
  <c r="Y708" i="4"/>
  <c r="Y709" i="4"/>
  <c r="Y710" i="4"/>
  <c r="Y711" i="4"/>
  <c r="Y712" i="4"/>
  <c r="Y713" i="4"/>
  <c r="Y714" i="4"/>
  <c r="Y715" i="4"/>
  <c r="Y716" i="4"/>
  <c r="Y717" i="4"/>
  <c r="Y718" i="4"/>
  <c r="Y719" i="4"/>
  <c r="Y720" i="4"/>
  <c r="Y721" i="4"/>
  <c r="Y722" i="4"/>
  <c r="Y723" i="4"/>
  <c r="Y724" i="4"/>
  <c r="Y725" i="4"/>
  <c r="Y726" i="4"/>
  <c r="Y727" i="4"/>
  <c r="Y728" i="4"/>
  <c r="Y729" i="4"/>
  <c r="Y730" i="4"/>
  <c r="Y731" i="4"/>
  <c r="Y732" i="4"/>
  <c r="Y733" i="4"/>
  <c r="Y734" i="4"/>
  <c r="Y735" i="4"/>
  <c r="Y736" i="4"/>
  <c r="Y737" i="4"/>
  <c r="Y738" i="4"/>
  <c r="Y739" i="4"/>
  <c r="Y740" i="4"/>
  <c r="Y741" i="4"/>
  <c r="Y742" i="4"/>
  <c r="Y743" i="4"/>
  <c r="Y744" i="4"/>
  <c r="Y745" i="4"/>
  <c r="Y746" i="4"/>
  <c r="Y747" i="4"/>
  <c r="Y748" i="4"/>
  <c r="Y749" i="4"/>
  <c r="Y750" i="4"/>
  <c r="Y751" i="4"/>
  <c r="Y752" i="4"/>
  <c r="Y753" i="4"/>
  <c r="Y754" i="4"/>
  <c r="Y755" i="4"/>
  <c r="Y756" i="4"/>
  <c r="Y757" i="4"/>
  <c r="Y758" i="4"/>
  <c r="Y759" i="4"/>
  <c r="Y760" i="4"/>
  <c r="Y761" i="4"/>
  <c r="Y762" i="4"/>
  <c r="Y763" i="4"/>
  <c r="Y764" i="4"/>
  <c r="Y765" i="4"/>
  <c r="Y766" i="4"/>
  <c r="Y767" i="4"/>
  <c r="Y768" i="4"/>
  <c r="Y769" i="4"/>
  <c r="Y770" i="4"/>
  <c r="Y771" i="4"/>
  <c r="Y772" i="4"/>
  <c r="Y773" i="4"/>
  <c r="Y774" i="4"/>
  <c r="Y775" i="4"/>
  <c r="Y776" i="4"/>
  <c r="Y777" i="4"/>
  <c r="Y778" i="4"/>
  <c r="Y779" i="4"/>
  <c r="Y780" i="4"/>
  <c r="Y781" i="4"/>
  <c r="Y782" i="4"/>
  <c r="Y783" i="4"/>
  <c r="Y784" i="4"/>
  <c r="Y785" i="4"/>
  <c r="Y786" i="4"/>
  <c r="Y787" i="4"/>
  <c r="Y788" i="4"/>
  <c r="Y789" i="4"/>
  <c r="Y790" i="4"/>
  <c r="Y791" i="4"/>
  <c r="Y792" i="4"/>
  <c r="Y793" i="4"/>
  <c r="Y794" i="4"/>
  <c r="Y795" i="4"/>
  <c r="Y796" i="4"/>
  <c r="Y797" i="4"/>
  <c r="Y798" i="4"/>
  <c r="Y799" i="4"/>
  <c r="Y800" i="4"/>
  <c r="Y801" i="4"/>
  <c r="Y802" i="4"/>
  <c r="Y803" i="4"/>
  <c r="Y804" i="4"/>
  <c r="Y805" i="4"/>
  <c r="Y806" i="4"/>
  <c r="Y807" i="4"/>
  <c r="Y808" i="4"/>
  <c r="Y809" i="4"/>
  <c r="Y810" i="4"/>
  <c r="Y811" i="4"/>
  <c r="Y812" i="4"/>
  <c r="Y813" i="4"/>
  <c r="Y814" i="4"/>
  <c r="Y815" i="4"/>
  <c r="Y816" i="4"/>
  <c r="Y817" i="4"/>
  <c r="Y818" i="4"/>
  <c r="Y819" i="4"/>
  <c r="Y820" i="4"/>
  <c r="Y821" i="4"/>
  <c r="Y822" i="4"/>
  <c r="Y823" i="4"/>
  <c r="Y824" i="4"/>
  <c r="Y825" i="4"/>
  <c r="Y826" i="4"/>
  <c r="Y827" i="4"/>
  <c r="Y828" i="4"/>
  <c r="Y829" i="4"/>
  <c r="Y830" i="4"/>
  <c r="Y831" i="4"/>
  <c r="Y832" i="4"/>
  <c r="Y833" i="4"/>
  <c r="Y834" i="4"/>
  <c r="Y835" i="4"/>
  <c r="Y836" i="4"/>
  <c r="Y837" i="4"/>
  <c r="Y838" i="4"/>
  <c r="Y839" i="4"/>
  <c r="Y840" i="4"/>
  <c r="Y841" i="4"/>
  <c r="Y842" i="4"/>
  <c r="Y843" i="4"/>
  <c r="Y844" i="4"/>
  <c r="Y845" i="4"/>
  <c r="Y846" i="4"/>
  <c r="Y847" i="4"/>
  <c r="Y848" i="4"/>
  <c r="Y849" i="4"/>
  <c r="Y850" i="4"/>
  <c r="Y851" i="4"/>
  <c r="Y852" i="4"/>
  <c r="Y853" i="4"/>
  <c r="Y854" i="4"/>
  <c r="Y855" i="4"/>
  <c r="Y856" i="4"/>
  <c r="Y857" i="4"/>
  <c r="Y858" i="4"/>
  <c r="Y859" i="4"/>
  <c r="Y860" i="4"/>
  <c r="Y861" i="4"/>
  <c r="Y862" i="4"/>
  <c r="Y863" i="4"/>
  <c r="Y864" i="4"/>
  <c r="Y865" i="4"/>
  <c r="Y866" i="4"/>
  <c r="Y867" i="4"/>
  <c r="Y868" i="4"/>
  <c r="Y869" i="4"/>
  <c r="Y870" i="4"/>
  <c r="Y871" i="4"/>
  <c r="Y872" i="4"/>
  <c r="Y873" i="4"/>
  <c r="Y874" i="4"/>
  <c r="Y875" i="4"/>
  <c r="Y876" i="4"/>
  <c r="Y877" i="4"/>
  <c r="Y878" i="4"/>
  <c r="Y879" i="4"/>
  <c r="Y880" i="4"/>
  <c r="Y881" i="4"/>
  <c r="Y882" i="4"/>
  <c r="Y883" i="4"/>
  <c r="Y884" i="4"/>
  <c r="Y885" i="4"/>
  <c r="Y886" i="4"/>
  <c r="Y887" i="4"/>
  <c r="Y888" i="4"/>
  <c r="Y889" i="4"/>
  <c r="Y890" i="4"/>
  <c r="Y891" i="4"/>
  <c r="Y892" i="4"/>
  <c r="Y893" i="4"/>
  <c r="Y894" i="4"/>
  <c r="Y895" i="4"/>
  <c r="Y896" i="4"/>
  <c r="Y897" i="4"/>
  <c r="Y898" i="4"/>
  <c r="Y899" i="4"/>
  <c r="Y900" i="4"/>
  <c r="Y901" i="4"/>
  <c r="Y902" i="4"/>
  <c r="Y903" i="4"/>
  <c r="Y904" i="4"/>
  <c r="Y905" i="4"/>
  <c r="Y906" i="4"/>
  <c r="Y907" i="4"/>
  <c r="Y908" i="4"/>
  <c r="Y909" i="4"/>
  <c r="Y910" i="4"/>
  <c r="Y911" i="4"/>
  <c r="Y912" i="4"/>
  <c r="Y913" i="4"/>
  <c r="Y914" i="4"/>
  <c r="Y915" i="4"/>
  <c r="Y916" i="4"/>
  <c r="Y917" i="4"/>
  <c r="Y918" i="4"/>
  <c r="Y919" i="4"/>
  <c r="Y920" i="4"/>
  <c r="Y921" i="4"/>
  <c r="Y922" i="4"/>
  <c r="Y923" i="4"/>
  <c r="Y924" i="4"/>
  <c r="Y925" i="4"/>
  <c r="Y926" i="4"/>
  <c r="Y927" i="4"/>
  <c r="Y928" i="4"/>
  <c r="Y929" i="4"/>
  <c r="Y930" i="4"/>
  <c r="Y931" i="4"/>
  <c r="Y932" i="4"/>
  <c r="Y933" i="4"/>
  <c r="Y934" i="4"/>
  <c r="Y935" i="4"/>
  <c r="Y936" i="4"/>
  <c r="Y937" i="4"/>
  <c r="Y938" i="4"/>
  <c r="Y939" i="4"/>
  <c r="Y940" i="4"/>
  <c r="Y941" i="4"/>
  <c r="Y942" i="4"/>
  <c r="Y943" i="4"/>
  <c r="Y944" i="4"/>
  <c r="Y945" i="4"/>
  <c r="Y946" i="4"/>
  <c r="Y947" i="4"/>
  <c r="Y948" i="4"/>
  <c r="Y949" i="4"/>
  <c r="Y950" i="4"/>
  <c r="Y951" i="4"/>
  <c r="Y952" i="4"/>
  <c r="Y953" i="4"/>
  <c r="Y954" i="4"/>
  <c r="Y955" i="4"/>
  <c r="Y956" i="4"/>
  <c r="Y957" i="4"/>
  <c r="Y958" i="4"/>
  <c r="Y959" i="4"/>
  <c r="Y960" i="4"/>
  <c r="Y961" i="4"/>
  <c r="Y962" i="4"/>
  <c r="Y963" i="4"/>
  <c r="Y964" i="4"/>
  <c r="Y965" i="4"/>
  <c r="Y966" i="4"/>
  <c r="Y967" i="4"/>
  <c r="Y968" i="4"/>
  <c r="Y969" i="4"/>
  <c r="Y970" i="4"/>
  <c r="Y971" i="4"/>
  <c r="Y972" i="4"/>
  <c r="Y973" i="4"/>
  <c r="Y974" i="4"/>
  <c r="Y975" i="4"/>
  <c r="Y976" i="4"/>
  <c r="Y977" i="4"/>
  <c r="Y978" i="4"/>
  <c r="Y979" i="4"/>
  <c r="Y980" i="4"/>
  <c r="Y981" i="4"/>
  <c r="Y982" i="4"/>
  <c r="Y983" i="4"/>
  <c r="Y984" i="4"/>
  <c r="Y985" i="4"/>
  <c r="Y986" i="4"/>
  <c r="Y987" i="4"/>
  <c r="Y988" i="4"/>
  <c r="Y989" i="4"/>
  <c r="Y990" i="4"/>
  <c r="Y991" i="4"/>
  <c r="Y992" i="4"/>
  <c r="Y993" i="4"/>
  <c r="Y994" i="4"/>
  <c r="Y995" i="4"/>
  <c r="Y996" i="4"/>
  <c r="Y997" i="4"/>
  <c r="Y998" i="4"/>
  <c r="Y999" i="4"/>
  <c r="Y1000" i="4"/>
  <c r="Y1001" i="4"/>
  <c r="Y1002" i="4"/>
  <c r="Y1003" i="4"/>
  <c r="Y1004" i="4"/>
  <c r="Y1005" i="4"/>
  <c r="Y1006" i="4"/>
  <c r="Y1007" i="4"/>
  <c r="Y1008" i="4"/>
  <c r="Y1009" i="4"/>
  <c r="Y1010" i="4"/>
  <c r="Y1011" i="4"/>
  <c r="Y1012" i="4"/>
  <c r="Y1013" i="4"/>
  <c r="Y1014" i="4"/>
  <c r="Y1015" i="4"/>
  <c r="Y1016" i="4"/>
  <c r="Y1017" i="4"/>
  <c r="Y1018" i="4"/>
  <c r="Y1019" i="4"/>
  <c r="Y1020" i="4"/>
  <c r="Y1021" i="4"/>
  <c r="Y1022" i="4"/>
  <c r="Y1023" i="4"/>
  <c r="Y1024" i="4"/>
  <c r="Y1025" i="4"/>
  <c r="Y1026" i="4"/>
  <c r="Y1027" i="4"/>
  <c r="Y1028" i="4"/>
  <c r="Y1029" i="4"/>
  <c r="Y1030" i="4"/>
  <c r="Y1031" i="4"/>
  <c r="Y1032" i="4"/>
  <c r="Y1033" i="4"/>
  <c r="Y1034" i="4"/>
  <c r="Y1035" i="4"/>
  <c r="Y1036" i="4"/>
  <c r="Y1037" i="4"/>
  <c r="Y1038" i="4"/>
  <c r="Y1039" i="4"/>
  <c r="Y1040" i="4"/>
  <c r="Y1041" i="4"/>
  <c r="Y1042" i="4"/>
  <c r="Y1043" i="4"/>
  <c r="Y1044" i="4"/>
  <c r="Y1045" i="4"/>
  <c r="Y1046" i="4"/>
  <c r="Y1047" i="4"/>
  <c r="Y1048" i="4"/>
  <c r="Y1049" i="4"/>
  <c r="Y1050" i="4"/>
  <c r="Y1051" i="4"/>
  <c r="Y1052" i="4"/>
  <c r="Y1053" i="4"/>
  <c r="Y1054" i="4"/>
  <c r="Y1055" i="4"/>
  <c r="Y1056" i="4"/>
  <c r="Y1057" i="4"/>
  <c r="Y1058" i="4"/>
  <c r="Y1059" i="4"/>
  <c r="Y1060" i="4"/>
  <c r="Y1061" i="4"/>
  <c r="Y1062" i="4"/>
  <c r="Y1063" i="4"/>
  <c r="Y1064" i="4"/>
  <c r="Y1065" i="4"/>
  <c r="Y1066" i="4"/>
  <c r="Y1067" i="4"/>
  <c r="Y1068" i="4"/>
  <c r="Y1069" i="4"/>
  <c r="Y1070" i="4"/>
  <c r="Y1071" i="4"/>
  <c r="Y1072" i="4"/>
  <c r="Y1073" i="4"/>
  <c r="Y1074" i="4"/>
  <c r="Y1075" i="4"/>
  <c r="Y1076" i="4"/>
  <c r="Y1077" i="4"/>
  <c r="Y1078" i="4"/>
  <c r="Y1079" i="4"/>
  <c r="Y1080" i="4"/>
  <c r="Y1081" i="4"/>
  <c r="Y1082" i="4"/>
  <c r="Y1083" i="4"/>
  <c r="Y1084" i="4"/>
  <c r="Y1085" i="4"/>
  <c r="Y1086" i="4"/>
  <c r="Y1087" i="4"/>
  <c r="Y1088" i="4"/>
  <c r="Y1089" i="4"/>
  <c r="Y1090" i="4"/>
  <c r="Y1091" i="4"/>
  <c r="Y1092" i="4"/>
  <c r="Y1093" i="4"/>
  <c r="Y1094" i="4"/>
  <c r="Y1095" i="4"/>
  <c r="Y1096" i="4"/>
  <c r="Y1097" i="4"/>
  <c r="Y1098" i="4"/>
  <c r="Y1099" i="4"/>
  <c r="Y1100" i="4"/>
  <c r="Y1101" i="4"/>
  <c r="Y1102" i="4"/>
  <c r="Y1103" i="4"/>
  <c r="Y1104" i="4"/>
  <c r="Y1105" i="4"/>
  <c r="Y1106" i="4"/>
  <c r="Y1107" i="4"/>
  <c r="Y1108" i="4"/>
  <c r="Y1109" i="4"/>
  <c r="Y1110" i="4"/>
  <c r="Y1111" i="4"/>
  <c r="Y1112" i="4"/>
  <c r="Y1113" i="4"/>
  <c r="Y1114" i="4"/>
  <c r="Y1115" i="4"/>
  <c r="Y1116" i="4"/>
  <c r="Y1117" i="4"/>
  <c r="Y1118" i="4"/>
  <c r="Y1119" i="4"/>
  <c r="Y1120" i="4"/>
  <c r="Y1121" i="4"/>
  <c r="Y1122" i="4"/>
  <c r="Y1123" i="4"/>
  <c r="Y1124" i="4"/>
  <c r="Y1125" i="4"/>
  <c r="Y1126" i="4"/>
  <c r="Y1127" i="4"/>
  <c r="Y1128" i="4"/>
  <c r="Y1129" i="4"/>
  <c r="Y1130" i="4"/>
  <c r="Y1131" i="4"/>
  <c r="Y1132" i="4"/>
  <c r="Y1133" i="4"/>
  <c r="Y1134" i="4"/>
  <c r="Y1135" i="4"/>
  <c r="Y1136" i="4"/>
  <c r="Y1137" i="4"/>
  <c r="Y1138" i="4"/>
  <c r="Y1139" i="4"/>
  <c r="Y1140" i="4"/>
  <c r="Y1141" i="4"/>
  <c r="Y1142" i="4"/>
  <c r="Y1143" i="4"/>
  <c r="Y1144" i="4"/>
  <c r="Y1145" i="4"/>
  <c r="Y1146" i="4"/>
  <c r="Y1147" i="4"/>
  <c r="Y1148" i="4"/>
  <c r="Y1149" i="4"/>
  <c r="Y1150" i="4"/>
  <c r="Y1151" i="4"/>
  <c r="Y1152" i="4"/>
  <c r="Y1153" i="4"/>
  <c r="Y1154" i="4"/>
  <c r="Y1155" i="4"/>
  <c r="Y1156" i="4"/>
  <c r="Y1157" i="4"/>
  <c r="Y1158" i="4"/>
  <c r="Y1159" i="4"/>
  <c r="Y1160" i="4"/>
  <c r="Y1161" i="4"/>
  <c r="Y1162" i="4"/>
  <c r="Y1163" i="4"/>
  <c r="Y1164" i="4"/>
  <c r="Y1165" i="4"/>
  <c r="Y1166" i="4"/>
  <c r="Y1167" i="4"/>
  <c r="Y1168" i="4"/>
  <c r="Y1169" i="4"/>
  <c r="Y1170" i="4"/>
  <c r="Y1171" i="4"/>
  <c r="Y1172" i="4"/>
  <c r="Y1173" i="4"/>
  <c r="Y1174" i="4"/>
  <c r="Y1175" i="4"/>
  <c r="Y1176" i="4"/>
  <c r="Y1177" i="4"/>
  <c r="Y1178" i="4"/>
  <c r="Y1179" i="4"/>
  <c r="Y1180" i="4"/>
  <c r="Y1181" i="4"/>
  <c r="Y1182" i="4"/>
  <c r="Y1183" i="4"/>
  <c r="Y1184" i="4"/>
  <c r="Y1185" i="4"/>
  <c r="Y1186" i="4"/>
  <c r="Y1187" i="4"/>
  <c r="Y1188" i="4"/>
  <c r="Y1189" i="4"/>
  <c r="Y1190" i="4"/>
  <c r="Y1191" i="4"/>
  <c r="Y1192" i="4"/>
  <c r="Y1193" i="4"/>
  <c r="Y1194" i="4"/>
  <c r="Y1195" i="4"/>
  <c r="Y1196" i="4"/>
  <c r="Y1197" i="4"/>
  <c r="Y1198" i="4"/>
  <c r="Y1199" i="4"/>
  <c r="Y1200" i="4"/>
  <c r="Y1201" i="4"/>
  <c r="Y1202" i="4"/>
  <c r="Y1203" i="4"/>
  <c r="Y1204" i="4"/>
  <c r="Y1205" i="4"/>
  <c r="Y1206" i="4"/>
  <c r="Y1207" i="4"/>
  <c r="Y1208" i="4"/>
  <c r="Y1209" i="4"/>
  <c r="Y1210" i="4"/>
  <c r="Y1211" i="4"/>
  <c r="Y1212" i="4"/>
  <c r="Y1213" i="4"/>
  <c r="Y1214" i="4"/>
  <c r="Y1215" i="4"/>
  <c r="Y1216" i="4"/>
  <c r="Y1217" i="4"/>
  <c r="Y1218" i="4"/>
  <c r="Y1219" i="4"/>
  <c r="Y1220" i="4"/>
  <c r="Y1221" i="4"/>
  <c r="Y1222" i="4"/>
  <c r="Y1223" i="4"/>
  <c r="Y1224" i="4"/>
  <c r="Y1225" i="4"/>
  <c r="Y1226" i="4"/>
  <c r="Y1227" i="4"/>
  <c r="Y1228" i="4"/>
  <c r="Y1229" i="4"/>
  <c r="Y1230" i="4"/>
  <c r="Y1231" i="4"/>
  <c r="Y1232" i="4"/>
  <c r="Y1233" i="4"/>
  <c r="Y1234" i="4"/>
  <c r="Y1235" i="4"/>
  <c r="Y1236" i="4"/>
  <c r="Y1237" i="4"/>
  <c r="Y1238" i="4"/>
  <c r="Y1239" i="4"/>
  <c r="Y1240" i="4"/>
  <c r="Y1241" i="4"/>
  <c r="Y1242" i="4"/>
  <c r="Y1243" i="4"/>
  <c r="Y1244" i="4"/>
  <c r="Y1245" i="4"/>
  <c r="Y1246" i="4"/>
  <c r="Y1247" i="4"/>
  <c r="Y1248" i="4"/>
  <c r="Y1249" i="4"/>
  <c r="Y1250" i="4"/>
  <c r="Y1251" i="4"/>
  <c r="Y1252" i="4"/>
  <c r="Y1253" i="4"/>
  <c r="Y1254" i="4"/>
  <c r="Y1255" i="4"/>
  <c r="Y1256" i="4"/>
  <c r="Y1257" i="4"/>
  <c r="Y1258" i="4"/>
  <c r="Y1259" i="4"/>
  <c r="Y1260" i="4"/>
  <c r="Y1261" i="4"/>
  <c r="Y1262" i="4"/>
  <c r="Y1263" i="4"/>
  <c r="Y1264" i="4"/>
  <c r="Y1265" i="4"/>
  <c r="Y1266" i="4"/>
  <c r="Y1267" i="4"/>
  <c r="Y1268" i="4"/>
  <c r="Y1269" i="4"/>
  <c r="Y1270" i="4"/>
  <c r="Y1271" i="4"/>
  <c r="Y1272" i="4"/>
  <c r="Y1273" i="4"/>
  <c r="Y1274" i="4"/>
  <c r="Y1275" i="4"/>
  <c r="Y1276" i="4"/>
  <c r="Y1277" i="4"/>
  <c r="Y1278" i="4"/>
  <c r="Y1279" i="4"/>
  <c r="Y1280" i="4"/>
  <c r="Y1281" i="4"/>
  <c r="Y1282" i="4"/>
  <c r="Y1283" i="4"/>
  <c r="Y1284" i="4"/>
  <c r="Y1285" i="4"/>
  <c r="Y1286" i="4"/>
  <c r="Y1287" i="4"/>
  <c r="Y1288" i="4"/>
  <c r="Y1289" i="4"/>
  <c r="Y1290" i="4"/>
  <c r="Y1291" i="4"/>
  <c r="Y1292" i="4"/>
  <c r="Y1293" i="4"/>
  <c r="Y1294" i="4"/>
  <c r="Y1295" i="4"/>
  <c r="Y1296" i="4"/>
  <c r="Y1297" i="4"/>
  <c r="Y1298" i="4"/>
  <c r="Y1299" i="4"/>
  <c r="Y1300" i="4"/>
  <c r="Y1301" i="4"/>
  <c r="Y1302" i="4"/>
  <c r="Y1303" i="4"/>
  <c r="Y1304" i="4"/>
  <c r="Y1305" i="4"/>
  <c r="Y1306" i="4"/>
  <c r="Y1307" i="4"/>
  <c r="Y1308" i="4"/>
  <c r="Y1309" i="4"/>
  <c r="Y1310" i="4"/>
  <c r="Y1311" i="4"/>
  <c r="Y1312" i="4"/>
  <c r="Y1313" i="4"/>
  <c r="Y1314" i="4"/>
  <c r="Y1315" i="4"/>
  <c r="Y1316" i="4"/>
  <c r="Y1317" i="4"/>
  <c r="Y1318" i="4"/>
  <c r="Y1319" i="4"/>
  <c r="Y1320" i="4"/>
  <c r="Y1321" i="4"/>
  <c r="Y1322" i="4"/>
  <c r="Y1323" i="4"/>
  <c r="Y1324" i="4"/>
  <c r="Y1325" i="4"/>
  <c r="Y1326" i="4"/>
  <c r="Y1327" i="4"/>
  <c r="Y1328" i="4"/>
  <c r="Y1329" i="4"/>
  <c r="Y1330" i="4"/>
  <c r="Y1331" i="4"/>
  <c r="Y1332" i="4"/>
  <c r="Y1333" i="4"/>
  <c r="Y1334" i="4"/>
  <c r="Y1335" i="4"/>
  <c r="Y1336" i="4"/>
  <c r="Y1337" i="4"/>
  <c r="Y1338" i="4"/>
  <c r="Y1339" i="4"/>
  <c r="Y1340" i="4"/>
  <c r="Y1341" i="4"/>
  <c r="Y1342" i="4"/>
  <c r="Y1343" i="4"/>
  <c r="Y1344" i="4"/>
  <c r="Y1345" i="4"/>
  <c r="Y1346" i="4"/>
  <c r="Y1347" i="4"/>
  <c r="Y1348" i="4"/>
  <c r="Y1349" i="4"/>
  <c r="Y1350" i="4"/>
  <c r="Y1351" i="4"/>
  <c r="Y1352" i="4"/>
  <c r="Y1353" i="4"/>
  <c r="Y1354" i="4"/>
  <c r="Y1355" i="4"/>
  <c r="Y1356" i="4"/>
  <c r="Y1357" i="4"/>
  <c r="Y1358" i="4"/>
  <c r="Y1359" i="4"/>
  <c r="Y1360" i="4"/>
  <c r="Y1361" i="4"/>
  <c r="Y1362" i="4"/>
  <c r="Y1363" i="4"/>
  <c r="Y1364" i="4"/>
  <c r="Y1365" i="4"/>
  <c r="Y1366" i="4"/>
  <c r="Y1367" i="4"/>
  <c r="Y1368" i="4"/>
  <c r="Y1369" i="4"/>
  <c r="Y1370" i="4"/>
  <c r="Y1371" i="4"/>
  <c r="Y1372" i="4"/>
  <c r="Y1373" i="4"/>
  <c r="Y1374" i="4"/>
  <c r="Y1375" i="4"/>
  <c r="Y1376" i="4"/>
  <c r="Y1377" i="4"/>
  <c r="Y1378" i="4"/>
  <c r="Y1379" i="4"/>
  <c r="Y1380" i="4"/>
  <c r="Y1381" i="4"/>
  <c r="Y1382" i="4"/>
  <c r="Y1383" i="4"/>
  <c r="Y1384" i="4"/>
  <c r="Y1385" i="4"/>
  <c r="Y1386" i="4"/>
  <c r="Y1387" i="4"/>
  <c r="Y1388" i="4"/>
  <c r="Y1389" i="4"/>
  <c r="Y1390" i="4"/>
  <c r="Y1391" i="4"/>
  <c r="Y1392" i="4"/>
  <c r="Y1393" i="4"/>
  <c r="Y1394" i="4"/>
  <c r="Y1395" i="4"/>
  <c r="Y1396" i="4"/>
  <c r="Y1397" i="4"/>
  <c r="Y1398" i="4"/>
  <c r="Y1399" i="4"/>
  <c r="Y1400" i="4"/>
  <c r="Y1401" i="4"/>
  <c r="Y1402" i="4"/>
  <c r="Y1403" i="4"/>
  <c r="Y1404" i="4"/>
  <c r="Y1405" i="4"/>
  <c r="Y1406" i="4"/>
  <c r="Y1407" i="4"/>
  <c r="Y1408" i="4"/>
  <c r="Y1409" i="4"/>
  <c r="Y1410" i="4"/>
  <c r="Y1411" i="4"/>
  <c r="Y1412" i="4"/>
  <c r="Y1413" i="4"/>
  <c r="Y1414" i="4"/>
  <c r="Y1415" i="4"/>
  <c r="Y1416" i="4"/>
  <c r="Y1417" i="4"/>
  <c r="Y1418" i="4"/>
  <c r="Y1419" i="4"/>
  <c r="Y1420" i="4"/>
  <c r="Y1421" i="4"/>
  <c r="Y1422" i="4"/>
  <c r="Y1423" i="4"/>
  <c r="Y1424" i="4"/>
  <c r="Y1425" i="4"/>
  <c r="Y1426" i="4"/>
  <c r="Y1427" i="4"/>
  <c r="Y1428" i="4"/>
  <c r="Y1429" i="4"/>
  <c r="Y1430" i="4"/>
  <c r="Y1431" i="4"/>
  <c r="Y1432" i="4"/>
  <c r="Y1433" i="4"/>
  <c r="Y1434" i="4"/>
  <c r="Y1435" i="4"/>
  <c r="Y1436" i="4"/>
  <c r="Y1437" i="4"/>
  <c r="Y1438" i="4"/>
  <c r="Y1439" i="4"/>
  <c r="Y1440" i="4"/>
  <c r="Y1441" i="4"/>
  <c r="Y1442" i="4"/>
  <c r="Y1443" i="4"/>
  <c r="Y1444" i="4"/>
  <c r="Y1445" i="4"/>
  <c r="Y1446" i="4"/>
  <c r="Y1447" i="4"/>
  <c r="Y1448" i="4"/>
  <c r="Y1449" i="4"/>
  <c r="Y1450" i="4"/>
  <c r="Y1451" i="4"/>
  <c r="Y1452" i="4"/>
  <c r="Y1453" i="4"/>
  <c r="Y1454" i="4"/>
  <c r="Y1455" i="4"/>
  <c r="Y1456" i="4"/>
  <c r="Y1457" i="4"/>
  <c r="Y1458" i="4"/>
  <c r="Y1459" i="4"/>
  <c r="Y1460" i="4"/>
  <c r="Y1461" i="4"/>
  <c r="Y1462" i="4"/>
  <c r="Y1463" i="4"/>
  <c r="Y1464" i="4"/>
  <c r="Y1465" i="4"/>
  <c r="Y1466" i="4"/>
  <c r="Y1467" i="4"/>
  <c r="Y1468" i="4"/>
  <c r="Y1469" i="4"/>
  <c r="Y1470" i="4"/>
  <c r="Y1471" i="4"/>
  <c r="Y1472" i="4"/>
  <c r="Y1473" i="4"/>
  <c r="Y1474" i="4"/>
  <c r="Y1475" i="4"/>
  <c r="Y1476" i="4"/>
  <c r="Y1477" i="4"/>
  <c r="Y1478" i="4"/>
  <c r="Y1479" i="4"/>
  <c r="Y1480" i="4"/>
  <c r="Y1481" i="4"/>
  <c r="Y1482" i="4"/>
  <c r="Y1483" i="4"/>
  <c r="Y1484" i="4"/>
  <c r="Y1485" i="4"/>
  <c r="Y1486" i="4"/>
  <c r="Y1487" i="4"/>
  <c r="Y1488" i="4"/>
  <c r="Y1489" i="4"/>
  <c r="Y1490" i="4"/>
  <c r="Y1491" i="4"/>
  <c r="Y1492" i="4"/>
  <c r="Y1493" i="4"/>
  <c r="Y1494" i="4"/>
  <c r="Y1495" i="4"/>
  <c r="Y1496" i="4"/>
  <c r="Y1497" i="4"/>
  <c r="Y1498" i="4"/>
  <c r="Y1499" i="4"/>
  <c r="Y1500" i="4"/>
  <c r="Y1501" i="4"/>
  <c r="Y1502" i="4"/>
  <c r="Y1503" i="4"/>
  <c r="Y1504" i="4"/>
  <c r="Y1505" i="4"/>
  <c r="Y1506" i="4"/>
  <c r="Y1507" i="4"/>
  <c r="Y1508" i="4"/>
  <c r="Y1509" i="4"/>
  <c r="Y1510" i="4"/>
  <c r="Y1511" i="4"/>
  <c r="Y1512" i="4"/>
  <c r="Y1513" i="4"/>
  <c r="Y1514" i="4"/>
  <c r="Y1515" i="4"/>
  <c r="Y1516" i="4"/>
  <c r="Y1517" i="4"/>
  <c r="Y1518" i="4"/>
  <c r="Y1519" i="4"/>
  <c r="Y1520" i="4"/>
  <c r="Y1521" i="4"/>
  <c r="Y1522" i="4"/>
  <c r="Y1523" i="4"/>
  <c r="Y1524" i="4"/>
  <c r="Y1525" i="4"/>
  <c r="Y1526" i="4"/>
  <c r="Y1527" i="4"/>
  <c r="Y1528" i="4"/>
  <c r="Y1529" i="4"/>
  <c r="Y1530" i="4"/>
  <c r="Y1531" i="4"/>
  <c r="Y1532" i="4"/>
  <c r="Y1533" i="4"/>
  <c r="Y1534" i="4"/>
  <c r="Y1535" i="4"/>
  <c r="Y1536" i="4"/>
  <c r="Y1537" i="4"/>
  <c r="Y1538" i="4"/>
  <c r="Y1539" i="4"/>
  <c r="Y1540" i="4"/>
  <c r="Y1541" i="4"/>
  <c r="Y1542" i="4"/>
  <c r="Y1543" i="4"/>
  <c r="Y1544" i="4"/>
  <c r="Y1545" i="4"/>
  <c r="Y1546" i="4"/>
  <c r="Y1547" i="4"/>
  <c r="Y1548" i="4"/>
  <c r="Y1549" i="4"/>
  <c r="Y1550" i="4"/>
  <c r="Y1551" i="4"/>
  <c r="Y1552" i="4"/>
  <c r="Y1553" i="4"/>
  <c r="Y1554" i="4"/>
  <c r="Y1555" i="4"/>
  <c r="Y1556" i="4"/>
  <c r="Y1557" i="4"/>
  <c r="Y1558" i="4"/>
  <c r="Y1559" i="4"/>
  <c r="Y1560" i="4"/>
  <c r="Y1561" i="4"/>
  <c r="Y1562" i="4"/>
  <c r="Y1563" i="4"/>
  <c r="Y1564" i="4"/>
  <c r="Y1565" i="4"/>
  <c r="Y1566" i="4"/>
  <c r="Y1567" i="4"/>
  <c r="Y1568" i="4"/>
  <c r="Y1569" i="4"/>
  <c r="Y1570" i="4"/>
  <c r="Y1571" i="4"/>
  <c r="Y1572" i="4"/>
  <c r="Y1573" i="4"/>
  <c r="Y1574" i="4"/>
  <c r="Y1575" i="4"/>
  <c r="Y1576" i="4"/>
  <c r="Y1577" i="4"/>
  <c r="Y1578" i="4"/>
  <c r="Y1579" i="4"/>
  <c r="Y1580" i="4"/>
  <c r="Y1581" i="4"/>
  <c r="Y1582" i="4"/>
  <c r="Y1583" i="4"/>
  <c r="Y1584" i="4"/>
  <c r="Y1585" i="4"/>
  <c r="Y1586" i="4"/>
  <c r="Y1587" i="4"/>
  <c r="Y1588" i="4"/>
  <c r="Y1589" i="4"/>
  <c r="Y1590" i="4"/>
  <c r="Y1591" i="4"/>
  <c r="Y1592" i="4"/>
  <c r="Y1593" i="4"/>
  <c r="Y1594" i="4"/>
  <c r="Y1595" i="4"/>
  <c r="Y1596" i="4"/>
  <c r="Y1597" i="4"/>
  <c r="Y1598" i="4"/>
  <c r="Y1599" i="4"/>
  <c r="Y1600" i="4"/>
  <c r="Y1601" i="4"/>
  <c r="Y1602" i="4"/>
  <c r="Y1603" i="4"/>
  <c r="Y1604" i="4"/>
  <c r="Y1605" i="4"/>
  <c r="Y1606" i="4"/>
  <c r="Y1607" i="4"/>
  <c r="Y1608" i="4"/>
  <c r="Y1609" i="4"/>
  <c r="Y1610" i="4"/>
  <c r="Y1611" i="4"/>
  <c r="Y1612" i="4"/>
  <c r="Y1613" i="4"/>
  <c r="Y1614" i="4"/>
  <c r="Y1615" i="4"/>
  <c r="Y1616" i="4"/>
  <c r="Y1617" i="4"/>
  <c r="Y1618" i="4"/>
  <c r="Y1619" i="4"/>
  <c r="Y1620" i="4"/>
  <c r="Y1621" i="4"/>
  <c r="Y1622" i="4"/>
  <c r="Y1623" i="4"/>
  <c r="Y1624" i="4"/>
  <c r="Y1625" i="4"/>
  <c r="Y1626" i="4"/>
  <c r="Y1627" i="4"/>
  <c r="Y1628" i="4"/>
  <c r="Y1629" i="4"/>
  <c r="Y1630" i="4"/>
  <c r="Y1631" i="4"/>
  <c r="Y1632" i="4"/>
  <c r="Y1633" i="4"/>
  <c r="Y1634" i="4"/>
  <c r="Y1635" i="4"/>
  <c r="Y1636" i="4"/>
  <c r="Y1637" i="4"/>
  <c r="Y1638" i="4"/>
  <c r="Y1639" i="4"/>
  <c r="Y1640" i="4"/>
  <c r="Y1641" i="4"/>
  <c r="Y1642" i="4"/>
  <c r="Y1643" i="4"/>
  <c r="Y1644" i="4"/>
  <c r="Y1645" i="4"/>
  <c r="Y1646" i="4"/>
  <c r="Y1647" i="4"/>
  <c r="Y1648" i="4"/>
  <c r="Y1649" i="4"/>
  <c r="Y1650" i="4"/>
  <c r="Y1651" i="4"/>
  <c r="Y1652" i="4"/>
  <c r="Y1653" i="4"/>
  <c r="Y1654" i="4"/>
  <c r="Y1655" i="4"/>
  <c r="Y1656" i="4"/>
  <c r="Y1657" i="4"/>
  <c r="Y1658" i="4"/>
  <c r="Y1659" i="4"/>
  <c r="Y1660" i="4"/>
  <c r="Y1661" i="4"/>
  <c r="Y1662" i="4"/>
  <c r="Y1663" i="4"/>
  <c r="Y1664" i="4"/>
  <c r="Y1665" i="4"/>
  <c r="Y1666" i="4"/>
  <c r="Y1667" i="4"/>
  <c r="Y1668" i="4"/>
  <c r="Y1669" i="4"/>
  <c r="Y1670" i="4"/>
  <c r="Y1671" i="4"/>
  <c r="Y1672" i="4"/>
  <c r="Y1673" i="4"/>
  <c r="Y1674" i="4"/>
  <c r="Y1675" i="4"/>
  <c r="Y1676" i="4"/>
  <c r="Y1677" i="4"/>
  <c r="Y1678" i="4"/>
  <c r="Y1679" i="4"/>
  <c r="Y1680" i="4"/>
  <c r="Y1681" i="4"/>
  <c r="Y1682" i="4"/>
  <c r="Y1683" i="4"/>
  <c r="Y1684" i="4"/>
  <c r="Y1685" i="4"/>
  <c r="Y1686" i="4"/>
  <c r="Y1687" i="4"/>
  <c r="Y1688" i="4"/>
  <c r="Y1689" i="4"/>
  <c r="Y1690" i="4"/>
  <c r="Y1691" i="4"/>
  <c r="Y1692" i="4"/>
  <c r="Y1693" i="4"/>
  <c r="Y1694" i="4"/>
  <c r="Y1695" i="4"/>
  <c r="Y1696" i="4"/>
  <c r="Y1697" i="4"/>
  <c r="Y1698" i="4"/>
  <c r="Y1699" i="4"/>
  <c r="Y1700" i="4"/>
  <c r="Y1701" i="4"/>
  <c r="Y1702" i="4"/>
  <c r="Y1703" i="4"/>
  <c r="Y1704" i="4"/>
  <c r="Y1705" i="4"/>
  <c r="Y1706" i="4"/>
  <c r="Y1707" i="4"/>
  <c r="Y1708" i="4"/>
  <c r="Y1709" i="4"/>
  <c r="Y1710" i="4"/>
  <c r="Y1711" i="4"/>
  <c r="Y1712" i="4"/>
  <c r="Y1713" i="4"/>
  <c r="Y1714" i="4"/>
  <c r="Y1715" i="4"/>
  <c r="Y1716" i="4"/>
  <c r="Y1717" i="4"/>
  <c r="Y1718" i="4"/>
  <c r="Y1719" i="4"/>
  <c r="Y1720" i="4"/>
  <c r="Y1721" i="4"/>
  <c r="Y1722" i="4"/>
  <c r="Y1723" i="4"/>
  <c r="Y1724" i="4"/>
  <c r="Y1725" i="4"/>
  <c r="Y1726" i="4"/>
  <c r="Y1727" i="4"/>
  <c r="Y1728" i="4"/>
  <c r="Y1729" i="4"/>
  <c r="Y1730" i="4"/>
  <c r="Y1731" i="4"/>
  <c r="Y1732" i="4"/>
  <c r="Y1733" i="4"/>
  <c r="Y1734" i="4"/>
  <c r="Y1735" i="4"/>
  <c r="Y1736" i="4"/>
  <c r="Y1737" i="4"/>
  <c r="Y1738" i="4"/>
  <c r="Y1739" i="4"/>
  <c r="Y1740" i="4"/>
  <c r="Y1741" i="4"/>
  <c r="Y1742" i="4"/>
  <c r="Y1743" i="4"/>
  <c r="Y1744" i="4"/>
  <c r="Y1745" i="4"/>
  <c r="Y1746" i="4"/>
  <c r="Y1747" i="4"/>
  <c r="Y1748" i="4"/>
  <c r="Y1749" i="4"/>
  <c r="Y1750" i="4"/>
  <c r="Y1751" i="4"/>
  <c r="Y1752" i="4"/>
  <c r="Y1753" i="4"/>
  <c r="Y1754" i="4"/>
  <c r="Y1755" i="4"/>
  <c r="Y1756" i="4"/>
  <c r="Y1757" i="4"/>
  <c r="Y1758" i="4"/>
  <c r="Y1759" i="4"/>
  <c r="Y1760" i="4"/>
  <c r="Y1761" i="4"/>
  <c r="Y1762" i="4"/>
  <c r="Y1763" i="4"/>
  <c r="Y1764" i="4"/>
  <c r="Y1765" i="4"/>
  <c r="Y1766" i="4"/>
  <c r="Y1767" i="4"/>
  <c r="Y1768" i="4"/>
  <c r="Y1769" i="4"/>
  <c r="Y1770" i="4"/>
  <c r="Y1771" i="4"/>
  <c r="Y1772" i="4"/>
  <c r="Y1773" i="4"/>
  <c r="Y1774" i="4"/>
  <c r="Y1775" i="4"/>
  <c r="Y1776" i="4"/>
  <c r="Y1777" i="4"/>
  <c r="Y1778" i="4"/>
  <c r="Y1779" i="4"/>
  <c r="Y1780" i="4"/>
  <c r="Y1781" i="4"/>
  <c r="Y1782" i="4"/>
  <c r="Y1783" i="4"/>
  <c r="Y1784" i="4"/>
  <c r="Y1785" i="4"/>
  <c r="Y1786" i="4"/>
  <c r="Y1787" i="4"/>
  <c r="Y1788" i="4"/>
  <c r="Y1789" i="4"/>
  <c r="Y1790" i="4"/>
  <c r="Y1791" i="4"/>
  <c r="Y1792" i="4"/>
  <c r="Y1793" i="4"/>
  <c r="Y1794" i="4"/>
  <c r="Y1795" i="4"/>
  <c r="Y1796" i="4"/>
  <c r="Y1797" i="4"/>
  <c r="Y1798" i="4"/>
  <c r="Y1799" i="4"/>
  <c r="Y1800" i="4"/>
  <c r="Y1801" i="4"/>
  <c r="Y1802" i="4"/>
  <c r="Y1803" i="4"/>
  <c r="Y1804" i="4"/>
  <c r="Y1805" i="4"/>
  <c r="Y1806" i="4"/>
  <c r="Y1807" i="4"/>
  <c r="Y1808" i="4"/>
  <c r="Y1809" i="4"/>
  <c r="Y1810" i="4"/>
  <c r="Y1811" i="4"/>
  <c r="Y1812" i="4"/>
  <c r="Y1813" i="4"/>
  <c r="Y1814" i="4"/>
  <c r="Y1815" i="4"/>
  <c r="Y1816" i="4"/>
  <c r="Y1817" i="4"/>
  <c r="Y1818" i="4"/>
  <c r="Y1819" i="4"/>
  <c r="Y1820" i="4"/>
  <c r="Y1821" i="4"/>
  <c r="Y1822" i="4"/>
  <c r="Y1823" i="4"/>
  <c r="Y1824" i="4"/>
  <c r="Y1825" i="4"/>
  <c r="Y1826" i="4"/>
  <c r="Y1827" i="4"/>
  <c r="Y1828" i="4"/>
  <c r="Y1829" i="4"/>
  <c r="Y1830" i="4"/>
  <c r="Y1831" i="4"/>
  <c r="Y1832" i="4"/>
  <c r="Y1833" i="4"/>
  <c r="Y1834" i="4"/>
  <c r="Y1835" i="4"/>
  <c r="Y1836" i="4"/>
  <c r="Y1837" i="4"/>
  <c r="Y1838" i="4"/>
  <c r="Y1839" i="4"/>
  <c r="Y1840" i="4"/>
  <c r="Y1841" i="4"/>
  <c r="Y1842" i="4"/>
  <c r="Y1843" i="4"/>
  <c r="Y1844" i="4"/>
  <c r="Y1845" i="4"/>
  <c r="Y1846" i="4"/>
  <c r="Y1847" i="4"/>
  <c r="Y1848" i="4"/>
  <c r="Y1849" i="4"/>
  <c r="Y1850" i="4"/>
  <c r="Y1851" i="4"/>
  <c r="Y1852" i="4"/>
  <c r="Y1853" i="4"/>
  <c r="Y1854" i="4"/>
  <c r="Y1855" i="4"/>
  <c r="Y1856" i="4"/>
  <c r="Y1857" i="4"/>
  <c r="Y1858" i="4"/>
  <c r="Y1859" i="4"/>
  <c r="Y1860" i="4"/>
  <c r="Y1861" i="4"/>
  <c r="Y1862" i="4"/>
  <c r="Y1863" i="4"/>
  <c r="Y1864" i="4"/>
  <c r="Y1865" i="4"/>
  <c r="Y1866" i="4"/>
  <c r="Y1867" i="4"/>
  <c r="Y1868" i="4"/>
  <c r="Y1869" i="4"/>
  <c r="Y1870" i="4"/>
  <c r="Y1871" i="4"/>
  <c r="Y1872" i="4"/>
  <c r="Y1873" i="4"/>
  <c r="Y1874" i="4"/>
  <c r="Y1875" i="4"/>
  <c r="Y1876" i="4"/>
  <c r="Y1877" i="4"/>
  <c r="Y1878" i="4"/>
  <c r="Y1879" i="4"/>
  <c r="Y1880" i="4"/>
  <c r="Y1881" i="4"/>
  <c r="Y1882" i="4"/>
  <c r="Y1883" i="4"/>
  <c r="Y1884" i="4"/>
  <c r="Y1885" i="4"/>
  <c r="Y1886" i="4"/>
  <c r="Y1887" i="4"/>
  <c r="Y1888" i="4"/>
  <c r="Y1889" i="4"/>
  <c r="Y1890" i="4"/>
  <c r="Y1891" i="4"/>
  <c r="Y1892" i="4"/>
  <c r="Y1893" i="4"/>
  <c r="Y1894" i="4"/>
  <c r="Y1895" i="4"/>
  <c r="Y1896" i="4"/>
  <c r="Y1897" i="4"/>
  <c r="Y1898" i="4"/>
  <c r="Y1899" i="4"/>
  <c r="Y1900" i="4"/>
  <c r="Y1901" i="4"/>
  <c r="Y1902" i="4"/>
  <c r="Y1903" i="4"/>
  <c r="Y1904" i="4"/>
  <c r="Y1905" i="4"/>
  <c r="Y1906" i="4"/>
  <c r="Y1907" i="4"/>
  <c r="Y1908" i="4"/>
  <c r="Y1909" i="4"/>
  <c r="Y1910" i="4"/>
  <c r="Y1911" i="4"/>
  <c r="Y1912" i="4"/>
  <c r="Y1913" i="4"/>
  <c r="Y1914" i="4"/>
  <c r="Y1915" i="4"/>
  <c r="Y1916" i="4"/>
  <c r="Y1917" i="4"/>
  <c r="Y1918" i="4"/>
  <c r="Y1919" i="4"/>
  <c r="Y1920" i="4"/>
  <c r="Y1921" i="4"/>
  <c r="Y1922" i="4"/>
  <c r="Y1923" i="4"/>
  <c r="Y1924" i="4"/>
  <c r="Y1925" i="4"/>
  <c r="Y1926" i="4"/>
  <c r="Y1927" i="4"/>
  <c r="Y1928" i="4"/>
  <c r="Y1929" i="4"/>
  <c r="Y1930" i="4"/>
  <c r="Y1931" i="4"/>
  <c r="Y1932" i="4"/>
  <c r="Y1933" i="4"/>
  <c r="Y1934" i="4"/>
  <c r="Y1935" i="4"/>
  <c r="Y1936" i="4"/>
  <c r="Y1937" i="4"/>
  <c r="Y1938" i="4"/>
  <c r="Y1939" i="4"/>
  <c r="Y1940" i="4"/>
  <c r="Y1941" i="4"/>
  <c r="Y1942" i="4"/>
  <c r="Y1943" i="4"/>
  <c r="Y1944" i="4"/>
  <c r="Y1945" i="4"/>
  <c r="E14" i="6"/>
  <c r="Z12" i="4"/>
  <c r="Z13" i="4"/>
  <c r="Z14" i="4"/>
  <c r="Z15" i="4"/>
  <c r="Z16" i="4"/>
  <c r="Z17" i="4"/>
  <c r="Z18" i="4"/>
  <c r="Z19" i="4"/>
  <c r="Z20" i="4"/>
  <c r="Z21" i="4"/>
  <c r="Z22" i="4"/>
  <c r="Z23" i="4"/>
  <c r="Z24" i="4"/>
  <c r="Z25" i="4"/>
  <c r="Z26" i="4"/>
  <c r="Z27" i="4"/>
  <c r="Z28" i="4"/>
  <c r="Z29" i="4"/>
  <c r="Z30" i="4"/>
  <c r="Z31" i="4"/>
  <c r="Z32" i="4"/>
  <c r="Z33" i="4"/>
  <c r="Z34" i="4"/>
  <c r="Z35" i="4"/>
  <c r="Z36" i="4"/>
  <c r="Z37" i="4"/>
  <c r="Z38" i="4"/>
  <c r="Z39" i="4"/>
  <c r="Z40" i="4"/>
  <c r="Z41" i="4"/>
  <c r="Z42" i="4"/>
  <c r="Z43" i="4"/>
  <c r="Z44" i="4"/>
  <c r="Z45" i="4"/>
  <c r="Z46" i="4"/>
  <c r="Z47" i="4"/>
  <c r="Z48" i="4"/>
  <c r="Z49" i="4"/>
  <c r="Z50" i="4"/>
  <c r="Z51" i="4"/>
  <c r="Z52" i="4"/>
  <c r="Z53" i="4"/>
  <c r="Z54" i="4"/>
  <c r="Z55" i="4"/>
  <c r="Z56" i="4"/>
  <c r="Z57" i="4"/>
  <c r="Z58" i="4"/>
  <c r="Z59" i="4"/>
  <c r="Z60" i="4"/>
  <c r="Z61" i="4"/>
  <c r="Z62" i="4"/>
  <c r="Z63" i="4"/>
  <c r="Z64" i="4"/>
  <c r="Z65" i="4"/>
  <c r="Z66" i="4"/>
  <c r="Z67" i="4"/>
  <c r="Z68" i="4"/>
  <c r="Z69" i="4"/>
  <c r="Z70" i="4"/>
  <c r="Z71" i="4"/>
  <c r="Z72" i="4"/>
  <c r="Z73" i="4"/>
  <c r="Z74" i="4"/>
  <c r="Z75" i="4"/>
  <c r="Z76" i="4"/>
  <c r="Z77" i="4"/>
  <c r="Z78" i="4"/>
  <c r="Z79" i="4"/>
  <c r="Z80" i="4"/>
  <c r="Z81" i="4"/>
  <c r="Z82" i="4"/>
  <c r="Z83" i="4"/>
  <c r="Z84" i="4"/>
  <c r="Z85" i="4"/>
  <c r="Z86" i="4"/>
  <c r="Z87" i="4"/>
  <c r="Z88" i="4"/>
  <c r="Z89" i="4"/>
  <c r="Z90" i="4"/>
  <c r="Z91" i="4"/>
  <c r="Z92" i="4"/>
  <c r="Z93" i="4"/>
  <c r="Z94" i="4"/>
  <c r="Z95" i="4"/>
  <c r="Z96" i="4"/>
  <c r="Z97" i="4"/>
  <c r="Z98" i="4"/>
  <c r="Z99" i="4"/>
  <c r="Z100" i="4"/>
  <c r="Z101" i="4"/>
  <c r="Z102" i="4"/>
  <c r="Z103" i="4"/>
  <c r="Z104" i="4"/>
  <c r="Z105" i="4"/>
  <c r="Z106" i="4"/>
  <c r="Z107" i="4"/>
  <c r="Z108" i="4"/>
  <c r="Z109" i="4"/>
  <c r="Z110" i="4"/>
  <c r="Z111" i="4"/>
  <c r="Z112" i="4"/>
  <c r="Z113" i="4"/>
  <c r="Z114" i="4"/>
  <c r="Z115" i="4"/>
  <c r="Z116" i="4"/>
  <c r="Z117" i="4"/>
  <c r="Z118" i="4"/>
  <c r="Z119" i="4"/>
  <c r="Z120" i="4"/>
  <c r="Z121" i="4"/>
  <c r="Z122" i="4"/>
  <c r="Z123" i="4"/>
  <c r="Z124" i="4"/>
  <c r="Z125" i="4"/>
  <c r="Z126" i="4"/>
  <c r="Z127" i="4"/>
  <c r="Z128" i="4"/>
  <c r="Z129" i="4"/>
  <c r="Z130" i="4"/>
  <c r="Z131" i="4"/>
  <c r="Z132" i="4"/>
  <c r="Z133" i="4"/>
  <c r="Z134" i="4"/>
  <c r="Z135" i="4"/>
  <c r="Z136" i="4"/>
  <c r="Z137" i="4"/>
  <c r="Z138" i="4"/>
  <c r="Z139" i="4"/>
  <c r="Z140" i="4"/>
  <c r="Z141" i="4"/>
  <c r="Z142" i="4"/>
  <c r="Z143" i="4"/>
  <c r="Z144" i="4"/>
  <c r="Z145" i="4"/>
  <c r="Z146" i="4"/>
  <c r="Z147" i="4"/>
  <c r="Z148" i="4"/>
  <c r="Z149" i="4"/>
  <c r="Z150" i="4"/>
  <c r="Z151" i="4"/>
  <c r="Z152" i="4"/>
  <c r="Z153" i="4"/>
  <c r="Z154" i="4"/>
  <c r="Z155" i="4"/>
  <c r="Z156" i="4"/>
  <c r="Z157" i="4"/>
  <c r="Z158" i="4"/>
  <c r="Z159" i="4"/>
  <c r="Z160" i="4"/>
  <c r="Z161" i="4"/>
  <c r="Z162" i="4"/>
  <c r="Z163" i="4"/>
  <c r="Z164" i="4"/>
  <c r="Z165" i="4"/>
  <c r="Z166" i="4"/>
  <c r="Z167" i="4"/>
  <c r="Z168" i="4"/>
  <c r="Z169" i="4"/>
  <c r="Z170" i="4"/>
  <c r="Z171" i="4"/>
  <c r="Z172" i="4"/>
  <c r="Z173" i="4"/>
  <c r="Z174" i="4"/>
  <c r="Z175" i="4"/>
  <c r="Z176" i="4"/>
  <c r="Z177" i="4"/>
  <c r="Z178" i="4"/>
  <c r="Z179" i="4"/>
  <c r="Z180" i="4"/>
  <c r="Z181" i="4"/>
  <c r="Z182" i="4"/>
  <c r="Z183" i="4"/>
  <c r="Z184" i="4"/>
  <c r="Z185" i="4"/>
  <c r="Z186" i="4"/>
  <c r="Z187" i="4"/>
  <c r="Z188" i="4"/>
  <c r="Z189" i="4"/>
  <c r="Z190" i="4"/>
  <c r="Z191" i="4"/>
  <c r="Z192" i="4"/>
  <c r="Z193" i="4"/>
  <c r="Z194" i="4"/>
  <c r="Z195" i="4"/>
  <c r="Z196" i="4"/>
  <c r="Z197" i="4"/>
  <c r="Z198" i="4"/>
  <c r="Z199" i="4"/>
  <c r="Z200" i="4"/>
  <c r="Z201" i="4"/>
  <c r="Z202" i="4"/>
  <c r="Z203" i="4"/>
  <c r="Z204" i="4"/>
  <c r="Z205" i="4"/>
  <c r="Z206" i="4"/>
  <c r="Z207" i="4"/>
  <c r="Z208" i="4"/>
  <c r="Z209" i="4"/>
  <c r="Z210" i="4"/>
  <c r="Z211" i="4"/>
  <c r="Z212" i="4"/>
  <c r="Z213" i="4"/>
  <c r="Z214" i="4"/>
  <c r="Z215" i="4"/>
  <c r="Z216" i="4"/>
  <c r="Z217" i="4"/>
  <c r="Z218" i="4"/>
  <c r="Z219" i="4"/>
  <c r="Z220" i="4"/>
  <c r="Z221" i="4"/>
  <c r="Z222" i="4"/>
  <c r="Z223" i="4"/>
  <c r="Z224" i="4"/>
  <c r="Z225" i="4"/>
  <c r="Z226" i="4"/>
  <c r="Z227" i="4"/>
  <c r="Z228" i="4"/>
  <c r="Z229" i="4"/>
  <c r="Z230" i="4"/>
  <c r="Z231" i="4"/>
  <c r="Z232" i="4"/>
  <c r="Z233" i="4"/>
  <c r="Z234" i="4"/>
  <c r="Z235" i="4"/>
  <c r="Z236" i="4"/>
  <c r="Z237" i="4"/>
  <c r="Z238" i="4"/>
  <c r="Z239" i="4"/>
  <c r="Z240" i="4"/>
  <c r="Z241" i="4"/>
  <c r="Z242" i="4"/>
  <c r="Z243" i="4"/>
  <c r="Z244" i="4"/>
  <c r="Z245" i="4"/>
  <c r="Z246" i="4"/>
  <c r="Z247" i="4"/>
  <c r="Z248" i="4"/>
  <c r="Z249" i="4"/>
  <c r="Z250" i="4"/>
  <c r="Z251" i="4"/>
  <c r="Z252" i="4"/>
  <c r="Z253" i="4"/>
  <c r="Z254" i="4"/>
  <c r="Z255" i="4"/>
  <c r="Z256" i="4"/>
  <c r="Z257" i="4"/>
  <c r="Z258" i="4"/>
  <c r="Z259" i="4"/>
  <c r="Z260" i="4"/>
  <c r="Z261" i="4"/>
  <c r="Z262" i="4"/>
  <c r="Z263" i="4"/>
  <c r="Z264" i="4"/>
  <c r="Z265" i="4"/>
  <c r="Z266" i="4"/>
  <c r="Z267" i="4"/>
  <c r="Z268" i="4"/>
  <c r="Z269" i="4"/>
  <c r="Z270" i="4"/>
  <c r="Z271" i="4"/>
  <c r="Z272" i="4"/>
  <c r="Z273" i="4"/>
  <c r="Z274" i="4"/>
  <c r="Z275" i="4"/>
  <c r="Z276" i="4"/>
  <c r="Z277" i="4"/>
  <c r="Z278" i="4"/>
  <c r="Z279" i="4"/>
  <c r="Z280" i="4"/>
  <c r="Z281" i="4"/>
  <c r="Z282" i="4"/>
  <c r="Z283" i="4"/>
  <c r="Z284" i="4"/>
  <c r="Z285" i="4"/>
  <c r="Z286" i="4"/>
  <c r="Z287" i="4"/>
  <c r="Z288" i="4"/>
  <c r="Z289" i="4"/>
  <c r="Z290" i="4"/>
  <c r="Z291" i="4"/>
  <c r="Z292" i="4"/>
  <c r="Z293" i="4"/>
  <c r="Z294" i="4"/>
  <c r="Z295" i="4"/>
  <c r="Z296" i="4"/>
  <c r="Z297" i="4"/>
  <c r="Z298" i="4"/>
  <c r="Z299" i="4"/>
  <c r="Z300" i="4"/>
  <c r="Z301" i="4"/>
  <c r="Z302" i="4"/>
  <c r="Z303" i="4"/>
  <c r="Z304" i="4"/>
  <c r="Z305" i="4"/>
  <c r="Z306" i="4"/>
  <c r="Z307" i="4"/>
  <c r="Z308" i="4"/>
  <c r="Z309" i="4"/>
  <c r="Z310" i="4"/>
  <c r="Z311" i="4"/>
  <c r="Z312" i="4"/>
  <c r="Z313" i="4"/>
  <c r="Z314" i="4"/>
  <c r="Z315" i="4"/>
  <c r="Z316" i="4"/>
  <c r="Z317" i="4"/>
  <c r="Z318" i="4"/>
  <c r="Z319" i="4"/>
  <c r="Z320" i="4"/>
  <c r="Z321" i="4"/>
  <c r="Z322" i="4"/>
  <c r="Z323" i="4"/>
  <c r="Z324" i="4"/>
  <c r="Z325" i="4"/>
  <c r="Z326" i="4"/>
  <c r="Z327" i="4"/>
  <c r="Z328" i="4"/>
  <c r="Z329" i="4"/>
  <c r="Z330" i="4"/>
  <c r="Z331" i="4"/>
  <c r="Z332" i="4"/>
  <c r="Z333" i="4"/>
  <c r="Z334" i="4"/>
  <c r="Z335" i="4"/>
  <c r="Z336" i="4"/>
  <c r="Z337" i="4"/>
  <c r="Z338" i="4"/>
  <c r="Z339" i="4"/>
  <c r="Z340" i="4"/>
  <c r="Z341" i="4"/>
  <c r="Z342" i="4"/>
  <c r="Z343" i="4"/>
  <c r="Z344" i="4"/>
  <c r="Z345" i="4"/>
  <c r="Z346" i="4"/>
  <c r="Z347" i="4"/>
  <c r="Z348" i="4"/>
  <c r="Z349" i="4"/>
  <c r="Z350" i="4"/>
  <c r="Z351" i="4"/>
  <c r="Z352" i="4"/>
  <c r="Z353" i="4"/>
  <c r="Z354" i="4"/>
  <c r="Z355" i="4"/>
  <c r="Z356" i="4"/>
  <c r="Z357" i="4"/>
  <c r="Z358" i="4"/>
  <c r="Z359" i="4"/>
  <c r="Z360" i="4"/>
  <c r="Z361" i="4"/>
  <c r="Z362" i="4"/>
  <c r="Z363" i="4"/>
  <c r="Z364" i="4"/>
  <c r="Z365" i="4"/>
  <c r="Z366" i="4"/>
  <c r="Z367" i="4"/>
  <c r="Z368" i="4"/>
  <c r="Z369" i="4"/>
  <c r="Z370" i="4"/>
  <c r="Z371" i="4"/>
  <c r="Z372" i="4"/>
  <c r="Z373" i="4"/>
  <c r="Z374" i="4"/>
  <c r="Z375" i="4"/>
  <c r="Z376" i="4"/>
  <c r="Z377" i="4"/>
  <c r="Z378" i="4"/>
  <c r="Z379" i="4"/>
  <c r="Z380" i="4"/>
  <c r="Z381" i="4"/>
  <c r="Z382" i="4"/>
  <c r="Z383" i="4"/>
  <c r="Z384" i="4"/>
  <c r="Z385" i="4"/>
  <c r="Z386" i="4"/>
  <c r="Z387" i="4"/>
  <c r="Z388" i="4"/>
  <c r="Z389" i="4"/>
  <c r="Z390" i="4"/>
  <c r="Z391" i="4"/>
  <c r="Z392" i="4"/>
  <c r="Z393" i="4"/>
  <c r="Z394" i="4"/>
  <c r="Z395" i="4"/>
  <c r="Z396" i="4"/>
  <c r="Z397" i="4"/>
  <c r="Z398" i="4"/>
  <c r="Z399" i="4"/>
  <c r="Z400" i="4"/>
  <c r="Z401" i="4"/>
  <c r="Z402" i="4"/>
  <c r="Z403" i="4"/>
  <c r="Z404" i="4"/>
  <c r="Z405" i="4"/>
  <c r="Z406" i="4"/>
  <c r="Z407" i="4"/>
  <c r="Z408" i="4"/>
  <c r="Z409" i="4"/>
  <c r="Z410" i="4"/>
  <c r="Z411" i="4"/>
  <c r="Z412" i="4"/>
  <c r="Z413" i="4"/>
  <c r="Z414" i="4"/>
  <c r="Z415" i="4"/>
  <c r="Z416" i="4"/>
  <c r="Z417" i="4"/>
  <c r="Z418" i="4"/>
  <c r="Z419" i="4"/>
  <c r="Z420" i="4"/>
  <c r="Z421" i="4"/>
  <c r="Z422" i="4"/>
  <c r="Z423" i="4"/>
  <c r="Z424" i="4"/>
  <c r="Z425" i="4"/>
  <c r="Z426" i="4"/>
  <c r="Z427" i="4"/>
  <c r="Z428" i="4"/>
  <c r="Z429" i="4"/>
  <c r="Z430" i="4"/>
  <c r="Z431" i="4"/>
  <c r="Z432" i="4"/>
  <c r="Z433" i="4"/>
  <c r="Z434" i="4"/>
  <c r="Z435" i="4"/>
  <c r="Z436" i="4"/>
  <c r="Z437" i="4"/>
  <c r="Z438" i="4"/>
  <c r="Z439" i="4"/>
  <c r="Z440" i="4"/>
  <c r="Z441" i="4"/>
  <c r="Z442" i="4"/>
  <c r="Z443" i="4"/>
  <c r="Z444" i="4"/>
  <c r="Z445" i="4"/>
  <c r="Z446" i="4"/>
  <c r="Z447" i="4"/>
  <c r="Z448" i="4"/>
  <c r="Z449" i="4"/>
  <c r="Z450" i="4"/>
  <c r="Z451" i="4"/>
  <c r="Z452" i="4"/>
  <c r="Z453" i="4"/>
  <c r="Z454" i="4"/>
  <c r="Z455" i="4"/>
  <c r="Z456" i="4"/>
  <c r="Z457" i="4"/>
  <c r="Z458" i="4"/>
  <c r="Z459" i="4"/>
  <c r="Z460" i="4"/>
  <c r="Z461" i="4"/>
  <c r="Z462" i="4"/>
  <c r="Z463" i="4"/>
  <c r="Z464" i="4"/>
  <c r="Z465" i="4"/>
  <c r="Z466" i="4"/>
  <c r="Z467" i="4"/>
  <c r="Z468" i="4"/>
  <c r="Z469" i="4"/>
  <c r="Z470" i="4"/>
  <c r="Z471" i="4"/>
  <c r="Z472" i="4"/>
  <c r="Z473" i="4"/>
  <c r="Z474" i="4"/>
  <c r="Z475" i="4"/>
  <c r="Z476" i="4"/>
  <c r="Z477" i="4"/>
  <c r="Z478" i="4"/>
  <c r="Z479" i="4"/>
  <c r="Z480" i="4"/>
  <c r="Z481" i="4"/>
  <c r="Z482" i="4"/>
  <c r="Z483" i="4"/>
  <c r="Z484" i="4"/>
  <c r="Z485" i="4"/>
  <c r="Z486" i="4"/>
  <c r="Z487" i="4"/>
  <c r="Z488" i="4"/>
  <c r="Z489" i="4"/>
  <c r="Z490" i="4"/>
  <c r="Z491" i="4"/>
  <c r="Z492" i="4"/>
  <c r="Z493" i="4"/>
  <c r="Z494" i="4"/>
  <c r="Z495" i="4"/>
  <c r="Z496" i="4"/>
  <c r="Z497" i="4"/>
  <c r="Z498" i="4"/>
  <c r="Z499" i="4"/>
  <c r="Z500" i="4"/>
  <c r="Z501" i="4"/>
  <c r="Z502" i="4"/>
  <c r="Z503" i="4"/>
  <c r="Z504" i="4"/>
  <c r="Z505" i="4"/>
  <c r="Z506" i="4"/>
  <c r="Z507" i="4"/>
  <c r="Z508" i="4"/>
  <c r="Z509" i="4"/>
  <c r="Z510" i="4"/>
  <c r="Z511" i="4"/>
  <c r="Z512" i="4"/>
  <c r="Z513" i="4"/>
  <c r="Z514" i="4"/>
  <c r="Z515" i="4"/>
  <c r="Z516" i="4"/>
  <c r="Z517" i="4"/>
  <c r="Z518" i="4"/>
  <c r="Z519" i="4"/>
  <c r="Z520" i="4"/>
  <c r="Z521" i="4"/>
  <c r="Z522" i="4"/>
  <c r="Z523" i="4"/>
  <c r="Z524" i="4"/>
  <c r="Z525" i="4"/>
  <c r="Z526" i="4"/>
  <c r="Z527" i="4"/>
  <c r="Z528" i="4"/>
  <c r="Z529" i="4"/>
  <c r="Z530" i="4"/>
  <c r="Z531" i="4"/>
  <c r="Z532" i="4"/>
  <c r="Z533" i="4"/>
  <c r="Z534" i="4"/>
  <c r="Z535" i="4"/>
  <c r="Z536" i="4"/>
  <c r="Z537" i="4"/>
  <c r="Z538" i="4"/>
  <c r="Z539" i="4"/>
  <c r="Z540" i="4"/>
  <c r="Z541" i="4"/>
  <c r="Z542" i="4"/>
  <c r="Z543" i="4"/>
  <c r="Z544" i="4"/>
  <c r="Z545" i="4"/>
  <c r="Z546" i="4"/>
  <c r="Z547" i="4"/>
  <c r="Z548" i="4"/>
  <c r="Z549" i="4"/>
  <c r="Z550" i="4"/>
  <c r="Z551" i="4"/>
  <c r="Z552" i="4"/>
  <c r="Z553" i="4"/>
  <c r="Z554" i="4"/>
  <c r="Z555" i="4"/>
  <c r="Z556" i="4"/>
  <c r="Z557" i="4"/>
  <c r="Z558" i="4"/>
  <c r="Z559" i="4"/>
  <c r="Z560" i="4"/>
  <c r="Z561" i="4"/>
  <c r="Z562" i="4"/>
  <c r="Z563" i="4"/>
  <c r="Z564" i="4"/>
  <c r="Z565" i="4"/>
  <c r="Z566" i="4"/>
  <c r="Z567" i="4"/>
  <c r="Z568" i="4"/>
  <c r="Z569" i="4"/>
  <c r="Z570" i="4"/>
  <c r="Z571" i="4"/>
  <c r="Z572" i="4"/>
  <c r="Z573" i="4"/>
  <c r="Z574" i="4"/>
  <c r="Z575" i="4"/>
  <c r="Z576" i="4"/>
  <c r="Z577" i="4"/>
  <c r="Z578" i="4"/>
  <c r="Z579" i="4"/>
  <c r="Z580" i="4"/>
  <c r="Z581" i="4"/>
  <c r="Z582" i="4"/>
  <c r="Z583" i="4"/>
  <c r="Z584" i="4"/>
  <c r="Z585" i="4"/>
  <c r="Z586" i="4"/>
  <c r="Z587" i="4"/>
  <c r="Z588" i="4"/>
  <c r="Z589" i="4"/>
  <c r="Z590" i="4"/>
  <c r="Z591" i="4"/>
  <c r="Z592" i="4"/>
  <c r="Z593" i="4"/>
  <c r="Z594" i="4"/>
  <c r="Z595" i="4"/>
  <c r="Z596" i="4"/>
  <c r="Z597" i="4"/>
  <c r="Z598" i="4"/>
  <c r="Z599" i="4"/>
  <c r="Z600" i="4"/>
  <c r="Z601" i="4"/>
  <c r="Z602" i="4"/>
  <c r="Z603" i="4"/>
  <c r="Z604" i="4"/>
  <c r="Z605" i="4"/>
  <c r="Z606" i="4"/>
  <c r="Z607" i="4"/>
  <c r="Z608" i="4"/>
  <c r="Z609" i="4"/>
  <c r="Z610" i="4"/>
  <c r="Z611" i="4"/>
  <c r="Z612" i="4"/>
  <c r="Z613" i="4"/>
  <c r="Z614" i="4"/>
  <c r="Z615" i="4"/>
  <c r="Z616" i="4"/>
  <c r="Z617" i="4"/>
  <c r="Z618" i="4"/>
  <c r="Z619" i="4"/>
  <c r="Z620" i="4"/>
  <c r="Z621" i="4"/>
  <c r="Z622" i="4"/>
  <c r="Z623" i="4"/>
  <c r="Z624" i="4"/>
  <c r="Z625" i="4"/>
  <c r="Z626" i="4"/>
  <c r="Z627" i="4"/>
  <c r="Z628" i="4"/>
  <c r="Z629" i="4"/>
  <c r="Z630" i="4"/>
  <c r="Z631" i="4"/>
  <c r="Z632" i="4"/>
  <c r="Z633" i="4"/>
  <c r="Z634" i="4"/>
  <c r="Z635" i="4"/>
  <c r="Z636" i="4"/>
  <c r="Z637" i="4"/>
  <c r="Z638" i="4"/>
  <c r="Z639" i="4"/>
  <c r="Z640" i="4"/>
  <c r="Z641" i="4"/>
  <c r="Z642" i="4"/>
  <c r="Z643" i="4"/>
  <c r="Z644" i="4"/>
  <c r="Z645" i="4"/>
  <c r="Z646" i="4"/>
  <c r="Z647" i="4"/>
  <c r="Z648" i="4"/>
  <c r="Z649" i="4"/>
  <c r="Z650" i="4"/>
  <c r="Z651" i="4"/>
  <c r="Z652" i="4"/>
  <c r="Z653" i="4"/>
  <c r="Z654" i="4"/>
  <c r="Z655" i="4"/>
  <c r="Z656" i="4"/>
  <c r="Z657" i="4"/>
  <c r="Z658" i="4"/>
  <c r="Z659" i="4"/>
  <c r="Z660" i="4"/>
  <c r="Z661" i="4"/>
  <c r="Z662" i="4"/>
  <c r="Z663" i="4"/>
  <c r="Z664" i="4"/>
  <c r="Z665" i="4"/>
  <c r="Z666" i="4"/>
  <c r="Z667" i="4"/>
  <c r="Z668" i="4"/>
  <c r="Z669" i="4"/>
  <c r="Z670" i="4"/>
  <c r="Z671" i="4"/>
  <c r="Z672" i="4"/>
  <c r="Z673" i="4"/>
  <c r="Z674" i="4"/>
  <c r="Z675" i="4"/>
  <c r="Z676" i="4"/>
  <c r="Z677" i="4"/>
  <c r="Z678" i="4"/>
  <c r="Z679" i="4"/>
  <c r="Z680" i="4"/>
  <c r="Z681" i="4"/>
  <c r="Z682" i="4"/>
  <c r="Z683" i="4"/>
  <c r="Z684" i="4"/>
  <c r="Z685" i="4"/>
  <c r="Z686" i="4"/>
  <c r="Z687" i="4"/>
  <c r="Z688" i="4"/>
  <c r="Z689" i="4"/>
  <c r="Z690" i="4"/>
  <c r="Z691" i="4"/>
  <c r="Z692" i="4"/>
  <c r="Z693" i="4"/>
  <c r="Z694" i="4"/>
  <c r="Z695" i="4"/>
  <c r="Z696" i="4"/>
  <c r="Z697" i="4"/>
  <c r="Z698" i="4"/>
  <c r="Z699" i="4"/>
  <c r="Z700" i="4"/>
  <c r="Z701" i="4"/>
  <c r="Z702" i="4"/>
  <c r="Z703" i="4"/>
  <c r="Z704" i="4"/>
  <c r="Z705" i="4"/>
  <c r="Z706" i="4"/>
  <c r="Z707" i="4"/>
  <c r="Z708" i="4"/>
  <c r="Z709" i="4"/>
  <c r="Z710" i="4"/>
  <c r="Z711" i="4"/>
  <c r="Z712" i="4"/>
  <c r="Z713" i="4"/>
  <c r="Z714" i="4"/>
  <c r="Z715" i="4"/>
  <c r="Z716" i="4"/>
  <c r="Z717" i="4"/>
  <c r="Z718" i="4"/>
  <c r="Z719" i="4"/>
  <c r="Z720" i="4"/>
  <c r="Z721" i="4"/>
  <c r="Z722" i="4"/>
  <c r="Z723" i="4"/>
  <c r="Z724" i="4"/>
  <c r="Z725" i="4"/>
  <c r="Z726" i="4"/>
  <c r="Z727" i="4"/>
  <c r="Z728" i="4"/>
  <c r="Z729" i="4"/>
  <c r="Z730" i="4"/>
  <c r="Z731" i="4"/>
  <c r="Z732" i="4"/>
  <c r="Z733" i="4"/>
  <c r="Z734" i="4"/>
  <c r="Z735" i="4"/>
  <c r="Z736" i="4"/>
  <c r="Z737" i="4"/>
  <c r="Z738" i="4"/>
  <c r="Z739" i="4"/>
  <c r="Z740" i="4"/>
  <c r="Z741" i="4"/>
  <c r="Z742" i="4"/>
  <c r="Z743" i="4"/>
  <c r="Z744" i="4"/>
  <c r="Z745" i="4"/>
  <c r="Z746" i="4"/>
  <c r="Z747" i="4"/>
  <c r="Z748" i="4"/>
  <c r="Z749" i="4"/>
  <c r="Z750" i="4"/>
  <c r="Z751" i="4"/>
  <c r="Z752" i="4"/>
  <c r="Z753" i="4"/>
  <c r="Z754" i="4"/>
  <c r="Z755" i="4"/>
  <c r="Z756" i="4"/>
  <c r="Z757" i="4"/>
  <c r="Z758" i="4"/>
  <c r="Z759" i="4"/>
  <c r="Z760" i="4"/>
  <c r="Z761" i="4"/>
  <c r="Z762" i="4"/>
  <c r="Z763" i="4"/>
  <c r="Z764" i="4"/>
  <c r="Z765" i="4"/>
  <c r="Z766" i="4"/>
  <c r="Z767" i="4"/>
  <c r="Z768" i="4"/>
  <c r="Z769" i="4"/>
  <c r="Z770" i="4"/>
  <c r="Z771" i="4"/>
  <c r="Z772" i="4"/>
  <c r="Z773" i="4"/>
  <c r="Z774" i="4"/>
  <c r="Z775" i="4"/>
  <c r="Z776" i="4"/>
  <c r="Z777" i="4"/>
  <c r="Z778" i="4"/>
  <c r="Z779" i="4"/>
  <c r="Z780" i="4"/>
  <c r="Z781" i="4"/>
  <c r="Z782" i="4"/>
  <c r="Z783" i="4"/>
  <c r="Z784" i="4"/>
  <c r="Z785" i="4"/>
  <c r="Z786" i="4"/>
  <c r="Z787" i="4"/>
  <c r="Z788" i="4"/>
  <c r="Z789" i="4"/>
  <c r="Z790" i="4"/>
  <c r="Z791" i="4"/>
  <c r="Z792" i="4"/>
  <c r="Z793" i="4"/>
  <c r="Z794" i="4"/>
  <c r="Z795" i="4"/>
  <c r="Z796" i="4"/>
  <c r="Z797" i="4"/>
  <c r="Z798" i="4"/>
  <c r="Z799" i="4"/>
  <c r="Z800" i="4"/>
  <c r="Z801" i="4"/>
  <c r="Z802" i="4"/>
  <c r="Z803" i="4"/>
  <c r="Z804" i="4"/>
  <c r="Z805" i="4"/>
  <c r="Z806" i="4"/>
  <c r="Z807" i="4"/>
  <c r="Z808" i="4"/>
  <c r="Z809" i="4"/>
  <c r="Z810" i="4"/>
  <c r="Z811" i="4"/>
  <c r="Z812" i="4"/>
  <c r="Z813" i="4"/>
  <c r="Z814" i="4"/>
  <c r="Z815" i="4"/>
  <c r="Z816" i="4"/>
  <c r="Z817" i="4"/>
  <c r="Z818" i="4"/>
  <c r="Z819" i="4"/>
  <c r="Z820" i="4"/>
  <c r="Z821" i="4"/>
  <c r="Z822" i="4"/>
  <c r="Z823" i="4"/>
  <c r="Z824" i="4"/>
  <c r="Z825" i="4"/>
  <c r="Z826" i="4"/>
  <c r="Z827" i="4"/>
  <c r="Z828" i="4"/>
  <c r="Z829" i="4"/>
  <c r="Z830" i="4"/>
  <c r="Z831" i="4"/>
  <c r="Z832" i="4"/>
  <c r="Z833" i="4"/>
  <c r="Z834" i="4"/>
  <c r="Z835" i="4"/>
  <c r="Z836" i="4"/>
  <c r="Z837" i="4"/>
  <c r="Z838" i="4"/>
  <c r="Z839" i="4"/>
  <c r="Z840" i="4"/>
  <c r="Z841" i="4"/>
  <c r="Z842" i="4"/>
  <c r="Z843" i="4"/>
  <c r="Z844" i="4"/>
  <c r="Z845" i="4"/>
  <c r="Z846" i="4"/>
  <c r="Z847" i="4"/>
  <c r="Z848" i="4"/>
  <c r="Z849" i="4"/>
  <c r="Z850" i="4"/>
  <c r="Z851" i="4"/>
  <c r="Z852" i="4"/>
  <c r="Z853" i="4"/>
  <c r="Z854" i="4"/>
  <c r="Z855" i="4"/>
  <c r="Z856" i="4"/>
  <c r="Z857" i="4"/>
  <c r="Z858" i="4"/>
  <c r="Z859" i="4"/>
  <c r="Z860" i="4"/>
  <c r="Z861" i="4"/>
  <c r="Z862" i="4"/>
  <c r="Z863" i="4"/>
  <c r="Z864" i="4"/>
  <c r="Z865" i="4"/>
  <c r="Z866" i="4"/>
  <c r="Z867" i="4"/>
  <c r="Z868" i="4"/>
  <c r="Z869" i="4"/>
  <c r="Z870" i="4"/>
  <c r="Z871" i="4"/>
  <c r="Z872" i="4"/>
  <c r="Z873" i="4"/>
  <c r="Z874" i="4"/>
  <c r="Z875" i="4"/>
  <c r="Z876" i="4"/>
  <c r="Z877" i="4"/>
  <c r="Z878" i="4"/>
  <c r="Z879" i="4"/>
  <c r="Z880" i="4"/>
  <c r="Z881" i="4"/>
  <c r="Z882" i="4"/>
  <c r="Z883" i="4"/>
  <c r="Z884" i="4"/>
  <c r="Z885" i="4"/>
  <c r="Z886" i="4"/>
  <c r="Z887" i="4"/>
  <c r="Z888" i="4"/>
  <c r="Z889" i="4"/>
  <c r="Z890" i="4"/>
  <c r="Z891" i="4"/>
  <c r="Z892" i="4"/>
  <c r="Z893" i="4"/>
  <c r="Z894" i="4"/>
  <c r="Z895" i="4"/>
  <c r="Z896" i="4"/>
  <c r="Z897" i="4"/>
  <c r="Z898" i="4"/>
  <c r="Z899" i="4"/>
  <c r="Z900" i="4"/>
  <c r="Z901" i="4"/>
  <c r="Z902" i="4"/>
  <c r="Z903" i="4"/>
  <c r="Z904" i="4"/>
  <c r="Z905" i="4"/>
  <c r="Z906" i="4"/>
  <c r="Z907" i="4"/>
  <c r="Z908" i="4"/>
  <c r="Z909" i="4"/>
  <c r="Z910" i="4"/>
  <c r="Z911" i="4"/>
  <c r="Z912" i="4"/>
  <c r="Z913" i="4"/>
  <c r="Z914" i="4"/>
  <c r="Z915" i="4"/>
  <c r="Z916" i="4"/>
  <c r="Z917" i="4"/>
  <c r="Z918" i="4"/>
  <c r="Z919" i="4"/>
  <c r="Z920" i="4"/>
  <c r="Z921" i="4"/>
  <c r="Z922" i="4"/>
  <c r="Z923" i="4"/>
  <c r="Z924" i="4"/>
  <c r="Z925" i="4"/>
  <c r="Z926" i="4"/>
  <c r="Z927" i="4"/>
  <c r="Z928" i="4"/>
  <c r="Z929" i="4"/>
  <c r="Z930" i="4"/>
  <c r="Z931" i="4"/>
  <c r="Z932" i="4"/>
  <c r="Z933" i="4"/>
  <c r="Z934" i="4"/>
  <c r="Z935" i="4"/>
  <c r="Z936" i="4"/>
  <c r="Z937" i="4"/>
  <c r="Z938" i="4"/>
  <c r="Z939" i="4"/>
  <c r="Z940" i="4"/>
  <c r="Z941" i="4"/>
  <c r="Z942" i="4"/>
  <c r="Z943" i="4"/>
  <c r="Z944" i="4"/>
  <c r="Z945" i="4"/>
  <c r="Z946" i="4"/>
  <c r="Z947" i="4"/>
  <c r="Z948" i="4"/>
  <c r="Z949" i="4"/>
  <c r="Z950" i="4"/>
  <c r="Z951" i="4"/>
  <c r="Z952" i="4"/>
  <c r="Z953" i="4"/>
  <c r="Z954" i="4"/>
  <c r="Z955" i="4"/>
  <c r="Z956" i="4"/>
  <c r="Z957" i="4"/>
  <c r="Z958" i="4"/>
  <c r="Z959" i="4"/>
  <c r="Z960" i="4"/>
  <c r="Z961" i="4"/>
  <c r="Z962" i="4"/>
  <c r="Z963" i="4"/>
  <c r="Z964" i="4"/>
  <c r="Z965" i="4"/>
  <c r="Z966" i="4"/>
  <c r="Z967" i="4"/>
  <c r="Z968" i="4"/>
  <c r="Z969" i="4"/>
  <c r="Z970" i="4"/>
  <c r="Z971" i="4"/>
  <c r="Z972" i="4"/>
  <c r="Z973" i="4"/>
  <c r="Z974" i="4"/>
  <c r="Z975" i="4"/>
  <c r="Z976" i="4"/>
  <c r="Z977" i="4"/>
  <c r="Z978" i="4"/>
  <c r="Z979" i="4"/>
  <c r="Z980" i="4"/>
  <c r="Z981" i="4"/>
  <c r="Z982" i="4"/>
  <c r="Z983" i="4"/>
  <c r="Z984" i="4"/>
  <c r="Z985" i="4"/>
  <c r="Z986" i="4"/>
  <c r="Z987" i="4"/>
  <c r="Z988" i="4"/>
  <c r="Z989" i="4"/>
  <c r="Z990" i="4"/>
  <c r="Z991" i="4"/>
  <c r="Z992" i="4"/>
  <c r="Z993" i="4"/>
  <c r="Z994" i="4"/>
  <c r="Z995" i="4"/>
  <c r="Z996" i="4"/>
  <c r="Z997" i="4"/>
  <c r="Z998" i="4"/>
  <c r="Z999" i="4"/>
  <c r="Z1000" i="4"/>
  <c r="Z1001" i="4"/>
  <c r="Z1002" i="4"/>
  <c r="Z1003" i="4"/>
  <c r="Z1004" i="4"/>
  <c r="Z1005" i="4"/>
  <c r="Z1006" i="4"/>
  <c r="Z1007" i="4"/>
  <c r="Z1008" i="4"/>
  <c r="Z1009" i="4"/>
  <c r="Z1010" i="4"/>
  <c r="Z1011" i="4"/>
  <c r="Z1012" i="4"/>
  <c r="Z1013" i="4"/>
  <c r="Z1014" i="4"/>
  <c r="Z1015" i="4"/>
  <c r="Z1016" i="4"/>
  <c r="Z1017" i="4"/>
  <c r="Z1018" i="4"/>
  <c r="Z1019" i="4"/>
  <c r="Z1020" i="4"/>
  <c r="Z1021" i="4"/>
  <c r="Z1022" i="4"/>
  <c r="Z1023" i="4"/>
  <c r="Z1024" i="4"/>
  <c r="Z1025" i="4"/>
  <c r="Z1026" i="4"/>
  <c r="Z1027" i="4"/>
  <c r="Z1028" i="4"/>
  <c r="Z1029" i="4"/>
  <c r="Z1030" i="4"/>
  <c r="Z1031" i="4"/>
  <c r="Z1032" i="4"/>
  <c r="Z1033" i="4"/>
  <c r="Z1034" i="4"/>
  <c r="Z1035" i="4"/>
  <c r="Z1036" i="4"/>
  <c r="Z1037" i="4"/>
  <c r="Z1038" i="4"/>
  <c r="Z1039" i="4"/>
  <c r="Z1040" i="4"/>
  <c r="Z1041" i="4"/>
  <c r="Z1042" i="4"/>
  <c r="Z1043" i="4"/>
  <c r="Z1044" i="4"/>
  <c r="Z1045" i="4"/>
  <c r="Z1046" i="4"/>
  <c r="Z1047" i="4"/>
  <c r="Z1048" i="4"/>
  <c r="Z1049" i="4"/>
  <c r="Z1050" i="4"/>
  <c r="Z1051" i="4"/>
  <c r="Z1052" i="4"/>
  <c r="Z1053" i="4"/>
  <c r="Z1054" i="4"/>
  <c r="Z1055" i="4"/>
  <c r="Z1056" i="4"/>
  <c r="Z1057" i="4"/>
  <c r="Z1058" i="4"/>
  <c r="Z1059" i="4"/>
  <c r="Z1060" i="4"/>
  <c r="Z1061" i="4"/>
  <c r="Z1062" i="4"/>
  <c r="Z1063" i="4"/>
  <c r="Z1064" i="4"/>
  <c r="Z1065" i="4"/>
  <c r="Z1066" i="4"/>
  <c r="Z1067" i="4"/>
  <c r="Z1068" i="4"/>
  <c r="Z1069" i="4"/>
  <c r="Z1070" i="4"/>
  <c r="Z1071" i="4"/>
  <c r="Z1072" i="4"/>
  <c r="Z1073" i="4"/>
  <c r="Z1074" i="4"/>
  <c r="Z1075" i="4"/>
  <c r="Z1076" i="4"/>
  <c r="Z1077" i="4"/>
  <c r="Z1078" i="4"/>
  <c r="Z1079" i="4"/>
  <c r="Z1080" i="4"/>
  <c r="Z1081" i="4"/>
  <c r="Z1082" i="4"/>
  <c r="Z1083" i="4"/>
  <c r="Z1084" i="4"/>
  <c r="Z1085" i="4"/>
  <c r="Z1086" i="4"/>
  <c r="Z1087" i="4"/>
  <c r="Z1088" i="4"/>
  <c r="Z1089" i="4"/>
  <c r="Z1090" i="4"/>
  <c r="Z1091" i="4"/>
  <c r="Z1092" i="4"/>
  <c r="Z1093" i="4"/>
  <c r="Z1094" i="4"/>
  <c r="Z1095" i="4"/>
  <c r="Z1096" i="4"/>
  <c r="Z1097" i="4"/>
  <c r="Z1098" i="4"/>
  <c r="Z1099" i="4"/>
  <c r="Z1100" i="4"/>
  <c r="Z1101" i="4"/>
  <c r="Z1102" i="4"/>
  <c r="Z1103" i="4"/>
  <c r="Z1104" i="4"/>
  <c r="Z1105" i="4"/>
  <c r="Z1106" i="4"/>
  <c r="Z1107" i="4"/>
  <c r="Z1108" i="4"/>
  <c r="Z1109" i="4"/>
  <c r="Z1110" i="4"/>
  <c r="Z1111" i="4"/>
  <c r="Z1112" i="4"/>
  <c r="Z1113" i="4"/>
  <c r="Z1114" i="4"/>
  <c r="Z1115" i="4"/>
  <c r="Z1116" i="4"/>
  <c r="Z1117" i="4"/>
  <c r="Z1118" i="4"/>
  <c r="Z1119" i="4"/>
  <c r="Z1120" i="4"/>
  <c r="Z1121" i="4"/>
  <c r="Z1122" i="4"/>
  <c r="Z1123" i="4"/>
  <c r="Z1124" i="4"/>
  <c r="Z1125" i="4"/>
  <c r="Z1126" i="4"/>
  <c r="Z1127" i="4"/>
  <c r="Z1128" i="4"/>
  <c r="Z1129" i="4"/>
  <c r="Z1130" i="4"/>
  <c r="Z1131" i="4"/>
  <c r="Z1132" i="4"/>
  <c r="Z1133" i="4"/>
  <c r="Z1134" i="4"/>
  <c r="Z1135" i="4"/>
  <c r="Z1136" i="4"/>
  <c r="Z1137" i="4"/>
  <c r="Z1138" i="4"/>
  <c r="Z1139" i="4"/>
  <c r="Z1140" i="4"/>
  <c r="Z1141" i="4"/>
  <c r="Z1142" i="4"/>
  <c r="Z1143" i="4"/>
  <c r="Z1144" i="4"/>
  <c r="Z1145" i="4"/>
  <c r="Z1146" i="4"/>
  <c r="Z1147" i="4"/>
  <c r="Z1148" i="4"/>
  <c r="Z1149" i="4"/>
  <c r="Z1150" i="4"/>
  <c r="Z1151" i="4"/>
  <c r="Z1152" i="4"/>
  <c r="Z1153" i="4"/>
  <c r="Z1154" i="4"/>
  <c r="Z1155" i="4"/>
  <c r="Z1156" i="4"/>
  <c r="Z1157" i="4"/>
  <c r="Z1158" i="4"/>
  <c r="Z1159" i="4"/>
  <c r="Z1160" i="4"/>
  <c r="Z1161" i="4"/>
  <c r="Z1162" i="4"/>
  <c r="Z1163" i="4"/>
  <c r="Z1164" i="4"/>
  <c r="Z1165" i="4"/>
  <c r="Z1166" i="4"/>
  <c r="Z1167" i="4"/>
  <c r="Z1168" i="4"/>
  <c r="Z1169" i="4"/>
  <c r="Z1170" i="4"/>
  <c r="Z1171" i="4"/>
  <c r="Z1172" i="4"/>
  <c r="Z1173" i="4"/>
  <c r="Z1174" i="4"/>
  <c r="Z1175" i="4"/>
  <c r="Z1176" i="4"/>
  <c r="Z1177" i="4"/>
  <c r="Z1178" i="4"/>
  <c r="Z1179" i="4"/>
  <c r="Z1180" i="4"/>
  <c r="Z1181" i="4"/>
  <c r="Z1182" i="4"/>
  <c r="Z1183" i="4"/>
  <c r="Z1184" i="4"/>
  <c r="Z1185" i="4"/>
  <c r="Z1186" i="4"/>
  <c r="Z1187" i="4"/>
  <c r="Z1188" i="4"/>
  <c r="Z1189" i="4"/>
  <c r="Z1190" i="4"/>
  <c r="Z1191" i="4"/>
  <c r="Z1192" i="4"/>
  <c r="Z1193" i="4"/>
  <c r="Z1194" i="4"/>
  <c r="Z1195" i="4"/>
  <c r="Z1196" i="4"/>
  <c r="Z1197" i="4"/>
  <c r="Z1198" i="4"/>
  <c r="Z1199" i="4"/>
  <c r="Z1200" i="4"/>
  <c r="Z1201" i="4"/>
  <c r="Z1202" i="4"/>
  <c r="Z1203" i="4"/>
  <c r="Z1204" i="4"/>
  <c r="Z1205" i="4"/>
  <c r="Z1206" i="4"/>
  <c r="Z1207" i="4"/>
  <c r="Z1208" i="4"/>
  <c r="Z1209" i="4"/>
  <c r="Z1210" i="4"/>
  <c r="Z1211" i="4"/>
  <c r="Z1212" i="4"/>
  <c r="Z1213" i="4"/>
  <c r="Z1214" i="4"/>
  <c r="Z1215" i="4"/>
  <c r="Z1216" i="4"/>
  <c r="Z1217" i="4"/>
  <c r="Z1218" i="4"/>
  <c r="Z1219" i="4"/>
  <c r="Z1220" i="4"/>
  <c r="Z1221" i="4"/>
  <c r="Z1222" i="4"/>
  <c r="Z1223" i="4"/>
  <c r="Z1224" i="4"/>
  <c r="Z1225" i="4"/>
  <c r="Z1226" i="4"/>
  <c r="Z1227" i="4"/>
  <c r="Z1228" i="4"/>
  <c r="Z1229" i="4"/>
  <c r="Z1230" i="4"/>
  <c r="Z1231" i="4"/>
  <c r="Z1232" i="4"/>
  <c r="Z1233" i="4"/>
  <c r="Z1234" i="4"/>
  <c r="Z1235" i="4"/>
  <c r="Z1236" i="4"/>
  <c r="Z1237" i="4"/>
  <c r="Z1238" i="4"/>
  <c r="Z1239" i="4"/>
  <c r="Z1240" i="4"/>
  <c r="Z1241" i="4"/>
  <c r="Z1242" i="4"/>
  <c r="Z1243" i="4"/>
  <c r="Z1244" i="4"/>
  <c r="Z1245" i="4"/>
  <c r="Z1246" i="4"/>
  <c r="Z1247" i="4"/>
  <c r="Z1248" i="4"/>
  <c r="Z1249" i="4"/>
  <c r="Z1250" i="4"/>
  <c r="Z1251" i="4"/>
  <c r="Z1252" i="4"/>
  <c r="Z1253" i="4"/>
  <c r="Z1254" i="4"/>
  <c r="Z1255" i="4"/>
  <c r="Z1256" i="4"/>
  <c r="Z1257" i="4"/>
  <c r="Z1258" i="4"/>
  <c r="Z1259" i="4"/>
  <c r="Z1260" i="4"/>
  <c r="Z1261" i="4"/>
  <c r="Z1262" i="4"/>
  <c r="Z1263" i="4"/>
  <c r="Z1264" i="4"/>
  <c r="Z1265" i="4"/>
  <c r="Z1266" i="4"/>
  <c r="Z1267" i="4"/>
  <c r="Z1268" i="4"/>
  <c r="Z1269" i="4"/>
  <c r="Z1270" i="4"/>
  <c r="Z1271" i="4"/>
  <c r="Z1272" i="4"/>
  <c r="Z1273" i="4"/>
  <c r="Z1274" i="4"/>
  <c r="Z1275" i="4"/>
  <c r="Z1276" i="4"/>
  <c r="Z1277" i="4"/>
  <c r="Z1278" i="4"/>
  <c r="Z1279" i="4"/>
  <c r="Z1280" i="4"/>
  <c r="Z1281" i="4"/>
  <c r="Z1282" i="4"/>
  <c r="Z1283" i="4"/>
  <c r="Z1284" i="4"/>
  <c r="Z1285" i="4"/>
  <c r="Z1286" i="4"/>
  <c r="Z1287" i="4"/>
  <c r="Z1288" i="4"/>
  <c r="Z1289" i="4"/>
  <c r="Z1290" i="4"/>
  <c r="Z1291" i="4"/>
  <c r="Z1292" i="4"/>
  <c r="Z1293" i="4"/>
  <c r="Z1294" i="4"/>
  <c r="Z1295" i="4"/>
  <c r="Z1296" i="4"/>
  <c r="Z1297" i="4"/>
  <c r="Z1298" i="4"/>
  <c r="Z1299" i="4"/>
  <c r="Z1300" i="4"/>
  <c r="Z1301" i="4"/>
  <c r="Z1302" i="4"/>
  <c r="Z1303" i="4"/>
  <c r="Z1304" i="4"/>
  <c r="Z1305" i="4"/>
  <c r="Z1306" i="4"/>
  <c r="Z1307" i="4"/>
  <c r="Z1308" i="4"/>
  <c r="Z1309" i="4"/>
  <c r="Z1310" i="4"/>
  <c r="Z1311" i="4"/>
  <c r="Z1312" i="4"/>
  <c r="Z1313" i="4"/>
  <c r="Z1314" i="4"/>
  <c r="Z1315" i="4"/>
  <c r="Z1316" i="4"/>
  <c r="Z1317" i="4"/>
  <c r="Z1318" i="4"/>
  <c r="Z1319" i="4"/>
  <c r="Z1320" i="4"/>
  <c r="Z1321" i="4"/>
  <c r="Z1322" i="4"/>
  <c r="Z1323" i="4"/>
  <c r="Z1324" i="4"/>
  <c r="Z1325" i="4"/>
  <c r="Z1326" i="4"/>
  <c r="Z1327" i="4"/>
  <c r="Z1328" i="4"/>
  <c r="Z1329" i="4"/>
  <c r="Z1330" i="4"/>
  <c r="Z1331" i="4"/>
  <c r="Z1332" i="4"/>
  <c r="Z1333" i="4"/>
  <c r="Z1334" i="4"/>
  <c r="Z1335" i="4"/>
  <c r="Z1336" i="4"/>
  <c r="Z1337" i="4"/>
  <c r="Z1338" i="4"/>
  <c r="Z1339" i="4"/>
  <c r="Z1340" i="4"/>
  <c r="Z1341" i="4"/>
  <c r="Z1342" i="4"/>
  <c r="Z1343" i="4"/>
  <c r="Z1344" i="4"/>
  <c r="Z1345" i="4"/>
  <c r="Z1346" i="4"/>
  <c r="Z1347" i="4"/>
  <c r="Z1348" i="4"/>
  <c r="Z1349" i="4"/>
  <c r="Z1350" i="4"/>
  <c r="Z1351" i="4"/>
  <c r="Z1352" i="4"/>
  <c r="Z1353" i="4"/>
  <c r="Z1354" i="4"/>
  <c r="Z1355" i="4"/>
  <c r="Z1356" i="4"/>
  <c r="Z1357" i="4"/>
  <c r="Z1358" i="4"/>
  <c r="Z1359" i="4"/>
  <c r="Z1360" i="4"/>
  <c r="Z1361" i="4"/>
  <c r="Z1362" i="4"/>
  <c r="Z1363" i="4"/>
  <c r="Z1364" i="4"/>
  <c r="Z1365" i="4"/>
  <c r="Z1366" i="4"/>
  <c r="Z1367" i="4"/>
  <c r="Z1368" i="4"/>
  <c r="Z1369" i="4"/>
  <c r="Z1370" i="4"/>
  <c r="Z1371" i="4"/>
  <c r="Z1372" i="4"/>
  <c r="Z1373" i="4"/>
  <c r="Z1374" i="4"/>
  <c r="Z1375" i="4"/>
  <c r="Z1376" i="4"/>
  <c r="Z1377" i="4"/>
  <c r="Z1378" i="4"/>
  <c r="Z1379" i="4"/>
  <c r="Z1380" i="4"/>
  <c r="Z1381" i="4"/>
  <c r="Z1382" i="4"/>
  <c r="Z1383" i="4"/>
  <c r="Z1384" i="4"/>
  <c r="Z1385" i="4"/>
  <c r="Z1386" i="4"/>
  <c r="Z1387" i="4"/>
  <c r="Z1388" i="4"/>
  <c r="Z1389" i="4"/>
  <c r="Z1390" i="4"/>
  <c r="Z1391" i="4"/>
  <c r="Z1392" i="4"/>
  <c r="Z1393" i="4"/>
  <c r="Z1394" i="4"/>
  <c r="Z1395" i="4"/>
  <c r="Z1396" i="4"/>
  <c r="Z1397" i="4"/>
  <c r="Z1398" i="4"/>
  <c r="Z1399" i="4"/>
  <c r="Z1400" i="4"/>
  <c r="Z1401" i="4"/>
  <c r="Z1402" i="4"/>
  <c r="Z1403" i="4"/>
  <c r="Z1404" i="4"/>
  <c r="Z1405" i="4"/>
  <c r="Z1406" i="4"/>
  <c r="Z1407" i="4"/>
  <c r="Z1408" i="4"/>
  <c r="Z1409" i="4"/>
  <c r="Z1410" i="4"/>
  <c r="Z1411" i="4"/>
  <c r="Z1412" i="4"/>
  <c r="Z1413" i="4"/>
  <c r="Z1414" i="4"/>
  <c r="Z1415" i="4"/>
  <c r="Z1416" i="4"/>
  <c r="Z1417" i="4"/>
  <c r="Z1418" i="4"/>
  <c r="Z1419" i="4"/>
  <c r="Z1420" i="4"/>
  <c r="Z1421" i="4"/>
  <c r="Z1422" i="4"/>
  <c r="Z1423" i="4"/>
  <c r="Z1424" i="4"/>
  <c r="Z1425" i="4"/>
  <c r="Z1426" i="4"/>
  <c r="Z1427" i="4"/>
  <c r="Z1428" i="4"/>
  <c r="Z1429" i="4"/>
  <c r="Z1430" i="4"/>
  <c r="Z1431" i="4"/>
  <c r="Z1432" i="4"/>
  <c r="Z1433" i="4"/>
  <c r="Z1434" i="4"/>
  <c r="Z1435" i="4"/>
  <c r="Z1436" i="4"/>
  <c r="Z1437" i="4"/>
  <c r="Z1438" i="4"/>
  <c r="Z1439" i="4"/>
  <c r="Z1440" i="4"/>
  <c r="Z1441" i="4"/>
  <c r="Z1442" i="4"/>
  <c r="Z1443" i="4"/>
  <c r="Z1444" i="4"/>
  <c r="Z1445" i="4"/>
  <c r="Z1446" i="4"/>
  <c r="Z1447" i="4"/>
  <c r="Z1448" i="4"/>
  <c r="Z1449" i="4"/>
  <c r="Z1450" i="4"/>
  <c r="Z1451" i="4"/>
  <c r="Z1452" i="4"/>
  <c r="Z1453" i="4"/>
  <c r="Z1454" i="4"/>
  <c r="Z1455" i="4"/>
  <c r="Z1456" i="4"/>
  <c r="Z1457" i="4"/>
  <c r="Z1458" i="4"/>
  <c r="Z1459" i="4"/>
  <c r="Z1460" i="4"/>
  <c r="Z1461" i="4"/>
  <c r="Z1462" i="4"/>
  <c r="Z1463" i="4"/>
  <c r="Z1464" i="4"/>
  <c r="Z1465" i="4"/>
  <c r="Z1466" i="4"/>
  <c r="Z1467" i="4"/>
  <c r="Z1468" i="4"/>
  <c r="Z1469" i="4"/>
  <c r="Z1470" i="4"/>
  <c r="Z1471" i="4"/>
  <c r="Z1472" i="4"/>
  <c r="Z1473" i="4"/>
  <c r="Z1474" i="4"/>
  <c r="Z1475" i="4"/>
  <c r="Z1476" i="4"/>
  <c r="Z1477" i="4"/>
  <c r="Z1478" i="4"/>
  <c r="Z1479" i="4"/>
  <c r="Z1480" i="4"/>
  <c r="Z1481" i="4"/>
  <c r="Z1482" i="4"/>
  <c r="Z1483" i="4"/>
  <c r="Z1484" i="4"/>
  <c r="Z1485" i="4"/>
  <c r="Z1486" i="4"/>
  <c r="Z1487" i="4"/>
  <c r="Z1488" i="4"/>
  <c r="Z1489" i="4"/>
  <c r="Z1490" i="4"/>
  <c r="Z1491" i="4"/>
  <c r="Z1492" i="4"/>
  <c r="Z1493" i="4"/>
  <c r="Z1494" i="4"/>
  <c r="Z1495" i="4"/>
  <c r="Z1496" i="4"/>
  <c r="Z1497" i="4"/>
  <c r="Z1498" i="4"/>
  <c r="Z1499" i="4"/>
  <c r="Z1500" i="4"/>
  <c r="Z1501" i="4"/>
  <c r="Z1502" i="4"/>
  <c r="Z1503" i="4"/>
  <c r="Z1504" i="4"/>
  <c r="Z1505" i="4"/>
  <c r="Z1506" i="4"/>
  <c r="Z1507" i="4"/>
  <c r="Z1508" i="4"/>
  <c r="Z1509" i="4"/>
  <c r="Z1510" i="4"/>
  <c r="Z1511" i="4"/>
  <c r="Z1512" i="4"/>
  <c r="Z1513" i="4"/>
  <c r="Z1514" i="4"/>
  <c r="Z1515" i="4"/>
  <c r="Z1516" i="4"/>
  <c r="Z1517" i="4"/>
  <c r="Z1518" i="4"/>
  <c r="Z1519" i="4"/>
  <c r="Z1520" i="4"/>
  <c r="Z1521" i="4"/>
  <c r="Z1522" i="4"/>
  <c r="Z1523" i="4"/>
  <c r="Z1524" i="4"/>
  <c r="Z1525" i="4"/>
  <c r="Z1526" i="4"/>
  <c r="Z1527" i="4"/>
  <c r="Z1528" i="4"/>
  <c r="Z1529" i="4"/>
  <c r="Z1530" i="4"/>
  <c r="Z1531" i="4"/>
  <c r="Z1532" i="4"/>
  <c r="Z1533" i="4"/>
  <c r="Z1534" i="4"/>
  <c r="Z1535" i="4"/>
  <c r="Z1536" i="4"/>
  <c r="Z1537" i="4"/>
  <c r="Z1538" i="4"/>
  <c r="Z1539" i="4"/>
  <c r="Z1540" i="4"/>
  <c r="Z1541" i="4"/>
  <c r="Z1542" i="4"/>
  <c r="Z1543" i="4"/>
  <c r="Z1544" i="4"/>
  <c r="Z1545" i="4"/>
  <c r="Z1546" i="4"/>
  <c r="Z1547" i="4"/>
  <c r="Z1548" i="4"/>
  <c r="Z1549" i="4"/>
  <c r="Z1550" i="4"/>
  <c r="Z1551" i="4"/>
  <c r="Z1552" i="4"/>
  <c r="Z1553" i="4"/>
  <c r="Z1554" i="4"/>
  <c r="Z1555" i="4"/>
  <c r="Z1556" i="4"/>
  <c r="Z1557" i="4"/>
  <c r="Z1558" i="4"/>
  <c r="Z1559" i="4"/>
  <c r="Z1560" i="4"/>
  <c r="Z1561" i="4"/>
  <c r="Z1562" i="4"/>
  <c r="Z1563" i="4"/>
  <c r="Z1564" i="4"/>
  <c r="Z1565" i="4"/>
  <c r="Z1566" i="4"/>
  <c r="Z1567" i="4"/>
  <c r="Z1568" i="4"/>
  <c r="Z1569" i="4"/>
  <c r="Z1570" i="4"/>
  <c r="Z1571" i="4"/>
  <c r="Z1572" i="4"/>
  <c r="Z1573" i="4"/>
  <c r="Z1574" i="4"/>
  <c r="Z1575" i="4"/>
  <c r="Z1576" i="4"/>
  <c r="Z1577" i="4"/>
  <c r="Z1578" i="4"/>
  <c r="Z1579" i="4"/>
  <c r="Z1580" i="4"/>
  <c r="Z1581" i="4"/>
  <c r="Z1582" i="4"/>
  <c r="Z1583" i="4"/>
  <c r="Z1584" i="4"/>
  <c r="Z1585" i="4"/>
  <c r="Z1586" i="4"/>
  <c r="Z1587" i="4"/>
  <c r="Z1588" i="4"/>
  <c r="Z1589" i="4"/>
  <c r="Z1590" i="4"/>
  <c r="Z1591" i="4"/>
  <c r="Z1592" i="4"/>
  <c r="Z1593" i="4"/>
  <c r="Z1594" i="4"/>
  <c r="Z1595" i="4"/>
  <c r="Z1596" i="4"/>
  <c r="Z1597" i="4"/>
  <c r="Z1598" i="4"/>
  <c r="Z1599" i="4"/>
  <c r="Z1600" i="4"/>
  <c r="Z1601" i="4"/>
  <c r="Z1602" i="4"/>
  <c r="Z1603" i="4"/>
  <c r="Z1604" i="4"/>
  <c r="Z1605" i="4"/>
  <c r="Z1606" i="4"/>
  <c r="Z1607" i="4"/>
  <c r="Z1608" i="4"/>
  <c r="Z1609" i="4"/>
  <c r="Z1610" i="4"/>
  <c r="Z1611" i="4"/>
  <c r="Z1612" i="4"/>
  <c r="Z1613" i="4"/>
  <c r="Z1614" i="4"/>
  <c r="Z1615" i="4"/>
  <c r="Z1616" i="4"/>
  <c r="Z1617" i="4"/>
  <c r="Z1618" i="4"/>
  <c r="Z1619" i="4"/>
  <c r="Z1620" i="4"/>
  <c r="Z1621" i="4"/>
  <c r="Z1622" i="4"/>
  <c r="Z1623" i="4"/>
  <c r="Z1624" i="4"/>
  <c r="Z1625" i="4"/>
  <c r="Z1626" i="4"/>
  <c r="Z1627" i="4"/>
  <c r="Z1628" i="4"/>
  <c r="Z1629" i="4"/>
  <c r="Z1630" i="4"/>
  <c r="Z1631" i="4"/>
  <c r="Z1632" i="4"/>
  <c r="Z1633" i="4"/>
  <c r="Z1634" i="4"/>
  <c r="Z1635" i="4"/>
  <c r="Z1636" i="4"/>
  <c r="Z1637" i="4"/>
  <c r="Z1638" i="4"/>
  <c r="Z1639" i="4"/>
  <c r="Z1640" i="4"/>
  <c r="Z1641" i="4"/>
  <c r="Z1642" i="4"/>
  <c r="Z1643" i="4"/>
  <c r="Z1644" i="4"/>
  <c r="Z1645" i="4"/>
  <c r="Z1646" i="4"/>
  <c r="Z1647" i="4"/>
  <c r="Z1648" i="4"/>
  <c r="Z1649" i="4"/>
  <c r="Z1650" i="4"/>
  <c r="Z1651" i="4"/>
  <c r="Z1652" i="4"/>
  <c r="Z1653" i="4"/>
  <c r="Z1654" i="4"/>
  <c r="Z1655" i="4"/>
  <c r="Z1656" i="4"/>
  <c r="Z1657" i="4"/>
  <c r="Z1658" i="4"/>
  <c r="Z1659" i="4"/>
  <c r="Z1660" i="4"/>
  <c r="Z1661" i="4"/>
  <c r="Z1662" i="4"/>
  <c r="Z1663" i="4"/>
  <c r="Z1664" i="4"/>
  <c r="Z1665" i="4"/>
  <c r="Z1666" i="4"/>
  <c r="Z1667" i="4"/>
  <c r="Z1668" i="4"/>
  <c r="Z1669" i="4"/>
  <c r="Z1670" i="4"/>
  <c r="Z1671" i="4"/>
  <c r="Z1672" i="4"/>
  <c r="Z1673" i="4"/>
  <c r="Z1674" i="4"/>
  <c r="Z1675" i="4"/>
  <c r="Z1676" i="4"/>
  <c r="Z1677" i="4"/>
  <c r="Z1678" i="4"/>
  <c r="Z1679" i="4"/>
  <c r="Z1680" i="4"/>
  <c r="Z1681" i="4"/>
  <c r="Z1682" i="4"/>
  <c r="Z1683" i="4"/>
  <c r="Z1684" i="4"/>
  <c r="Z1685" i="4"/>
  <c r="Z1686" i="4"/>
  <c r="Z1687" i="4"/>
  <c r="Z1688" i="4"/>
  <c r="Z1689" i="4"/>
  <c r="Z1690" i="4"/>
  <c r="Z1691" i="4"/>
  <c r="Z1692" i="4"/>
  <c r="Z1693" i="4"/>
  <c r="Z1694" i="4"/>
  <c r="Z1695" i="4"/>
  <c r="Z1696" i="4"/>
  <c r="Z1697" i="4"/>
  <c r="Z1698" i="4"/>
  <c r="Z1699" i="4"/>
  <c r="Z1700" i="4"/>
  <c r="Z1701" i="4"/>
  <c r="Z1702" i="4"/>
  <c r="Z1703" i="4"/>
  <c r="Z1704" i="4"/>
  <c r="Z1705" i="4"/>
  <c r="Z1706" i="4"/>
  <c r="Z1707" i="4"/>
  <c r="Z1708" i="4"/>
  <c r="Z1709" i="4"/>
  <c r="Z1710" i="4"/>
  <c r="Z1711" i="4"/>
  <c r="Z1712" i="4"/>
  <c r="Z1713" i="4"/>
  <c r="Z1714" i="4"/>
  <c r="Z1715" i="4"/>
  <c r="Z1716" i="4"/>
  <c r="Z1717" i="4"/>
  <c r="Z1718" i="4"/>
  <c r="Z1719" i="4"/>
  <c r="Z1720" i="4"/>
  <c r="Z1721" i="4"/>
  <c r="Z1722" i="4"/>
  <c r="Z1723" i="4"/>
  <c r="Z1724" i="4"/>
  <c r="Z1725" i="4"/>
  <c r="Z1726" i="4"/>
  <c r="Z1727" i="4"/>
  <c r="Z1728" i="4"/>
  <c r="Z1729" i="4"/>
  <c r="Z1730" i="4"/>
  <c r="Z1731" i="4"/>
  <c r="Z1732" i="4"/>
  <c r="Z1733" i="4"/>
  <c r="Z1734" i="4"/>
  <c r="Z1735" i="4"/>
  <c r="Z1736" i="4"/>
  <c r="Z1737" i="4"/>
  <c r="Z1738" i="4"/>
  <c r="Z1739" i="4"/>
  <c r="Z1740" i="4"/>
  <c r="Z1741" i="4"/>
  <c r="Z1742" i="4"/>
  <c r="Z1743" i="4"/>
  <c r="Z1744" i="4"/>
  <c r="Z1745" i="4"/>
  <c r="Z1746" i="4"/>
  <c r="Z1747" i="4"/>
  <c r="Z1748" i="4"/>
  <c r="Z1749" i="4"/>
  <c r="Z1750" i="4"/>
  <c r="Z1751" i="4"/>
  <c r="Z1752" i="4"/>
  <c r="Z1753" i="4"/>
  <c r="Z1754" i="4"/>
  <c r="Z1755" i="4"/>
  <c r="Z1756" i="4"/>
  <c r="Z1757" i="4"/>
  <c r="Z1758" i="4"/>
  <c r="Z1759" i="4"/>
  <c r="Z1760" i="4"/>
  <c r="Z1761" i="4"/>
  <c r="Z1762" i="4"/>
  <c r="Z1763" i="4"/>
  <c r="Z1764" i="4"/>
  <c r="Z1765" i="4"/>
  <c r="Z1766" i="4"/>
  <c r="Z1767" i="4"/>
  <c r="Z1768" i="4"/>
  <c r="Z1769" i="4"/>
  <c r="Z1770" i="4"/>
  <c r="Z1771" i="4"/>
  <c r="Z1772" i="4"/>
  <c r="Z1773" i="4"/>
  <c r="Z1774" i="4"/>
  <c r="Z1775" i="4"/>
  <c r="Z1776" i="4"/>
  <c r="Z1777" i="4"/>
  <c r="Z1778" i="4"/>
  <c r="Z1779" i="4"/>
  <c r="Z1780" i="4"/>
  <c r="Z1781" i="4"/>
  <c r="Z1782" i="4"/>
  <c r="Z1783" i="4"/>
  <c r="Z1784" i="4"/>
  <c r="Z1785" i="4"/>
  <c r="Z1786" i="4"/>
  <c r="Z1787" i="4"/>
  <c r="Z1788" i="4"/>
  <c r="Z1789" i="4"/>
  <c r="Z1790" i="4"/>
  <c r="Z1791" i="4"/>
  <c r="Z1792" i="4"/>
  <c r="Z1793" i="4"/>
  <c r="Z1794" i="4"/>
  <c r="Z1795" i="4"/>
  <c r="Z1796" i="4"/>
  <c r="Z1797" i="4"/>
  <c r="Z1798" i="4"/>
  <c r="Z1799" i="4"/>
  <c r="Z1800" i="4"/>
  <c r="Z1801" i="4"/>
  <c r="Z1802" i="4"/>
  <c r="Z1803" i="4"/>
  <c r="Z1804" i="4"/>
  <c r="Z1805" i="4"/>
  <c r="Z1806" i="4"/>
  <c r="Z1807" i="4"/>
  <c r="Z1808" i="4"/>
  <c r="Z1809" i="4"/>
  <c r="Z1810" i="4"/>
  <c r="Z1811" i="4"/>
  <c r="Z1812" i="4"/>
  <c r="Z1813" i="4"/>
  <c r="Z1814" i="4"/>
  <c r="Z1815" i="4"/>
  <c r="Z1816" i="4"/>
  <c r="Z1817" i="4"/>
  <c r="Z1818" i="4"/>
  <c r="Z1819" i="4"/>
  <c r="Z1820" i="4"/>
  <c r="Z1821" i="4"/>
  <c r="Z1822" i="4"/>
  <c r="Z1823" i="4"/>
  <c r="Z1824" i="4"/>
  <c r="Z1825" i="4"/>
  <c r="Z1826" i="4"/>
  <c r="Z1827" i="4"/>
  <c r="Z1828" i="4"/>
  <c r="Z1829" i="4"/>
  <c r="Z1830" i="4"/>
  <c r="Z1831" i="4"/>
  <c r="Z1832" i="4"/>
  <c r="Z1833" i="4"/>
  <c r="Z1834" i="4"/>
  <c r="Z1835" i="4"/>
  <c r="Z1836" i="4"/>
  <c r="Z1837" i="4"/>
  <c r="Z1838" i="4"/>
  <c r="Z1839" i="4"/>
  <c r="Z1840" i="4"/>
  <c r="Z1841" i="4"/>
  <c r="Z1842" i="4"/>
  <c r="Z1843" i="4"/>
  <c r="Z1844" i="4"/>
  <c r="Z1845" i="4"/>
  <c r="Z1846" i="4"/>
  <c r="Z1847" i="4"/>
  <c r="Z1848" i="4"/>
  <c r="Z1849" i="4"/>
  <c r="Z1850" i="4"/>
  <c r="Z1851" i="4"/>
  <c r="Z1852" i="4"/>
  <c r="Z1853" i="4"/>
  <c r="Z1854" i="4"/>
  <c r="Z1855" i="4"/>
  <c r="Z1856" i="4"/>
  <c r="Z1857" i="4"/>
  <c r="Z1858" i="4"/>
  <c r="Z1859" i="4"/>
  <c r="Z1860" i="4"/>
  <c r="Z1861" i="4"/>
  <c r="Z1862" i="4"/>
  <c r="Z1863" i="4"/>
  <c r="Z1864" i="4"/>
  <c r="Z1865" i="4"/>
  <c r="Z1866" i="4"/>
  <c r="Z1867" i="4"/>
  <c r="Z1868" i="4"/>
  <c r="Z1869" i="4"/>
  <c r="Z1870" i="4"/>
  <c r="Z1871" i="4"/>
  <c r="Z1872" i="4"/>
  <c r="Z1873" i="4"/>
  <c r="Z1874" i="4"/>
  <c r="Z1875" i="4"/>
  <c r="Z1876" i="4"/>
  <c r="Z1877" i="4"/>
  <c r="Z1878" i="4"/>
  <c r="Z1879" i="4"/>
  <c r="Z1880" i="4"/>
  <c r="Z1881" i="4"/>
  <c r="Z1882" i="4"/>
  <c r="Z1883" i="4"/>
  <c r="Z1884" i="4"/>
  <c r="Z1885" i="4"/>
  <c r="Z1886" i="4"/>
  <c r="Z1887" i="4"/>
  <c r="Z1888" i="4"/>
  <c r="Z1889" i="4"/>
  <c r="Z1890" i="4"/>
  <c r="Z1891" i="4"/>
  <c r="Z1892" i="4"/>
  <c r="Z1893" i="4"/>
  <c r="Z1894" i="4"/>
  <c r="Z1895" i="4"/>
  <c r="Z1896" i="4"/>
  <c r="Z1897" i="4"/>
  <c r="Z1898" i="4"/>
  <c r="Z1899" i="4"/>
  <c r="Z1900" i="4"/>
  <c r="Z1901" i="4"/>
  <c r="Z1902" i="4"/>
  <c r="Z1903" i="4"/>
  <c r="Z1904" i="4"/>
  <c r="Z1905" i="4"/>
  <c r="Z1906" i="4"/>
  <c r="Z1907" i="4"/>
  <c r="Z1908" i="4"/>
  <c r="Z1909" i="4"/>
  <c r="Z1910" i="4"/>
  <c r="Z1911" i="4"/>
  <c r="Z1912" i="4"/>
  <c r="Z1913" i="4"/>
  <c r="Z1914" i="4"/>
  <c r="Z1915" i="4"/>
  <c r="Z1916" i="4"/>
  <c r="Z1917" i="4"/>
  <c r="Z1918" i="4"/>
  <c r="Z1919" i="4"/>
  <c r="Z1920" i="4"/>
  <c r="Z1921" i="4"/>
  <c r="Z1922" i="4"/>
  <c r="Z1923" i="4"/>
  <c r="Z1924" i="4"/>
  <c r="Z1925" i="4"/>
  <c r="Z1926" i="4"/>
  <c r="Z1927" i="4"/>
  <c r="Z1928" i="4"/>
  <c r="Z1929" i="4"/>
  <c r="Z1930" i="4"/>
  <c r="Z1931" i="4"/>
  <c r="Z1932" i="4"/>
  <c r="Z1933" i="4"/>
  <c r="Z1934" i="4"/>
  <c r="Z1935" i="4"/>
  <c r="Z1936" i="4"/>
  <c r="Z1937" i="4"/>
  <c r="Z1938" i="4"/>
  <c r="Z1939" i="4"/>
  <c r="Z1940" i="4"/>
  <c r="Z1941" i="4"/>
  <c r="Z1942" i="4"/>
  <c r="Z1943" i="4"/>
  <c r="Z1944" i="4"/>
  <c r="Z1945" i="4"/>
  <c r="F14" i="6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25" i="4"/>
  <c r="AA26" i="4"/>
  <c r="AA27" i="4"/>
  <c r="AA28" i="4"/>
  <c r="AA29" i="4"/>
  <c r="AA30" i="4"/>
  <c r="AA31" i="4"/>
  <c r="AA32" i="4"/>
  <c r="AA33" i="4"/>
  <c r="AA34" i="4"/>
  <c r="AA35" i="4"/>
  <c r="AA36" i="4"/>
  <c r="AA37" i="4"/>
  <c r="AA38" i="4"/>
  <c r="AA39" i="4"/>
  <c r="AA40" i="4"/>
  <c r="AA41" i="4"/>
  <c r="AA42" i="4"/>
  <c r="AA43" i="4"/>
  <c r="AA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61" i="4"/>
  <c r="AA62" i="4"/>
  <c r="AA63" i="4"/>
  <c r="AA64" i="4"/>
  <c r="AA65" i="4"/>
  <c r="AA66" i="4"/>
  <c r="AA67" i="4"/>
  <c r="AA68" i="4"/>
  <c r="AA69" i="4"/>
  <c r="AA70" i="4"/>
  <c r="AA71" i="4"/>
  <c r="AA72" i="4"/>
  <c r="AA73" i="4"/>
  <c r="AA74" i="4"/>
  <c r="AA75" i="4"/>
  <c r="AA76" i="4"/>
  <c r="AA77" i="4"/>
  <c r="AA78" i="4"/>
  <c r="AA79" i="4"/>
  <c r="AA80" i="4"/>
  <c r="AA81" i="4"/>
  <c r="AA82" i="4"/>
  <c r="AA83" i="4"/>
  <c r="AA84" i="4"/>
  <c r="AA85" i="4"/>
  <c r="AA86" i="4"/>
  <c r="AA87" i="4"/>
  <c r="AA88" i="4"/>
  <c r="AA89" i="4"/>
  <c r="AA90" i="4"/>
  <c r="AA91" i="4"/>
  <c r="AA92" i="4"/>
  <c r="AA93" i="4"/>
  <c r="AA94" i="4"/>
  <c r="AA95" i="4"/>
  <c r="AA96" i="4"/>
  <c r="AA97" i="4"/>
  <c r="AA98" i="4"/>
  <c r="AA99" i="4"/>
  <c r="AA100" i="4"/>
  <c r="AA101" i="4"/>
  <c r="AA102" i="4"/>
  <c r="AA103" i="4"/>
  <c r="AA104" i="4"/>
  <c r="AA105" i="4"/>
  <c r="AA106" i="4"/>
  <c r="AA107" i="4"/>
  <c r="AA108" i="4"/>
  <c r="AA109" i="4"/>
  <c r="AA110" i="4"/>
  <c r="AA111" i="4"/>
  <c r="AA112" i="4"/>
  <c r="AA113" i="4"/>
  <c r="AA114" i="4"/>
  <c r="AA115" i="4"/>
  <c r="AA116" i="4"/>
  <c r="AA117" i="4"/>
  <c r="AA118" i="4"/>
  <c r="AA119" i="4"/>
  <c r="AA120" i="4"/>
  <c r="AA121" i="4"/>
  <c r="AA122" i="4"/>
  <c r="AA123" i="4"/>
  <c r="AA124" i="4"/>
  <c r="AA125" i="4"/>
  <c r="AA126" i="4"/>
  <c r="AA127" i="4"/>
  <c r="AA128" i="4"/>
  <c r="AA129" i="4"/>
  <c r="AA130" i="4"/>
  <c r="AA131" i="4"/>
  <c r="AA132" i="4"/>
  <c r="AA133" i="4"/>
  <c r="AA134" i="4"/>
  <c r="AA135" i="4"/>
  <c r="AA136" i="4"/>
  <c r="AA137" i="4"/>
  <c r="AA138" i="4"/>
  <c r="AA139" i="4"/>
  <c r="AA140" i="4"/>
  <c r="AA141" i="4"/>
  <c r="AA142" i="4"/>
  <c r="AA143" i="4"/>
  <c r="AA144" i="4"/>
  <c r="AA145" i="4"/>
  <c r="AA146" i="4"/>
  <c r="AA147" i="4"/>
  <c r="AA148" i="4"/>
  <c r="AA149" i="4"/>
  <c r="AA150" i="4"/>
  <c r="AA151" i="4"/>
  <c r="AA152" i="4"/>
  <c r="AA153" i="4"/>
  <c r="AA154" i="4"/>
  <c r="AA155" i="4"/>
  <c r="AA156" i="4"/>
  <c r="AA157" i="4"/>
  <c r="AA158" i="4"/>
  <c r="AA159" i="4"/>
  <c r="AA160" i="4"/>
  <c r="AA161" i="4"/>
  <c r="AA162" i="4"/>
  <c r="AA163" i="4"/>
  <c r="AA164" i="4"/>
  <c r="AA165" i="4"/>
  <c r="AA166" i="4"/>
  <c r="AA167" i="4"/>
  <c r="AA168" i="4"/>
  <c r="AA169" i="4"/>
  <c r="AA170" i="4"/>
  <c r="AA171" i="4"/>
  <c r="AA172" i="4"/>
  <c r="AA173" i="4"/>
  <c r="AA174" i="4"/>
  <c r="AA175" i="4"/>
  <c r="AA176" i="4"/>
  <c r="AA177" i="4"/>
  <c r="AA178" i="4"/>
  <c r="AA179" i="4"/>
  <c r="AA180" i="4"/>
  <c r="AA181" i="4"/>
  <c r="AA182" i="4"/>
  <c r="AA183" i="4"/>
  <c r="AA184" i="4"/>
  <c r="AA185" i="4"/>
  <c r="AA186" i="4"/>
  <c r="AA187" i="4"/>
  <c r="AA188" i="4"/>
  <c r="AA189" i="4"/>
  <c r="AA190" i="4"/>
  <c r="AA191" i="4"/>
  <c r="AA192" i="4"/>
  <c r="AA193" i="4"/>
  <c r="AA194" i="4"/>
  <c r="AA195" i="4"/>
  <c r="AA196" i="4"/>
  <c r="AA197" i="4"/>
  <c r="AA198" i="4"/>
  <c r="AA199" i="4"/>
  <c r="AA200" i="4"/>
  <c r="AA201" i="4"/>
  <c r="AA202" i="4"/>
  <c r="AA203" i="4"/>
  <c r="AA204" i="4"/>
  <c r="AA205" i="4"/>
  <c r="AA206" i="4"/>
  <c r="AA207" i="4"/>
  <c r="AA208" i="4"/>
  <c r="AA209" i="4"/>
  <c r="AA210" i="4"/>
  <c r="AA211" i="4"/>
  <c r="AA212" i="4"/>
  <c r="AA213" i="4"/>
  <c r="AA214" i="4"/>
  <c r="AA215" i="4"/>
  <c r="AA216" i="4"/>
  <c r="AA217" i="4"/>
  <c r="AA218" i="4"/>
  <c r="AA219" i="4"/>
  <c r="AA220" i="4"/>
  <c r="AA221" i="4"/>
  <c r="AA222" i="4"/>
  <c r="AA223" i="4"/>
  <c r="AA224" i="4"/>
  <c r="AA225" i="4"/>
  <c r="AA226" i="4"/>
  <c r="AA227" i="4"/>
  <c r="AA228" i="4"/>
  <c r="AA229" i="4"/>
  <c r="AA230" i="4"/>
  <c r="AA231" i="4"/>
  <c r="AA232" i="4"/>
  <c r="AA233" i="4"/>
  <c r="AA234" i="4"/>
  <c r="AA235" i="4"/>
  <c r="AA236" i="4"/>
  <c r="AA237" i="4"/>
  <c r="AA238" i="4"/>
  <c r="AA239" i="4"/>
  <c r="AA240" i="4"/>
  <c r="AA241" i="4"/>
  <c r="AA242" i="4"/>
  <c r="AA243" i="4"/>
  <c r="AA244" i="4"/>
  <c r="AA245" i="4"/>
  <c r="AA246" i="4"/>
  <c r="AA247" i="4"/>
  <c r="AA248" i="4"/>
  <c r="AA249" i="4"/>
  <c r="AA250" i="4"/>
  <c r="AA251" i="4"/>
  <c r="AA252" i="4"/>
  <c r="AA253" i="4"/>
  <c r="AA254" i="4"/>
  <c r="AA255" i="4"/>
  <c r="AA256" i="4"/>
  <c r="AA257" i="4"/>
  <c r="AA258" i="4"/>
  <c r="AA259" i="4"/>
  <c r="AA260" i="4"/>
  <c r="AA261" i="4"/>
  <c r="AA262" i="4"/>
  <c r="AA263" i="4"/>
  <c r="AA264" i="4"/>
  <c r="AA265" i="4"/>
  <c r="AA266" i="4"/>
  <c r="AA267" i="4"/>
  <c r="AA268" i="4"/>
  <c r="AA269" i="4"/>
  <c r="AA270" i="4"/>
  <c r="AA271" i="4"/>
  <c r="AA272" i="4"/>
  <c r="AA273" i="4"/>
  <c r="AA274" i="4"/>
  <c r="AA275" i="4"/>
  <c r="AA276" i="4"/>
  <c r="AA277" i="4"/>
  <c r="AA278" i="4"/>
  <c r="AA279" i="4"/>
  <c r="AA280" i="4"/>
  <c r="AA281" i="4"/>
  <c r="AA282" i="4"/>
  <c r="AA283" i="4"/>
  <c r="AA284" i="4"/>
  <c r="AA285" i="4"/>
  <c r="AA286" i="4"/>
  <c r="AA287" i="4"/>
  <c r="AA288" i="4"/>
  <c r="AA289" i="4"/>
  <c r="AA290" i="4"/>
  <c r="AA291" i="4"/>
  <c r="AA292" i="4"/>
  <c r="AA293" i="4"/>
  <c r="AA294" i="4"/>
  <c r="AA295" i="4"/>
  <c r="AA296" i="4"/>
  <c r="AA297" i="4"/>
  <c r="AA298" i="4"/>
  <c r="AA299" i="4"/>
  <c r="AA300" i="4"/>
  <c r="AA301" i="4"/>
  <c r="AA302" i="4"/>
  <c r="AA303" i="4"/>
  <c r="AA304" i="4"/>
  <c r="AA305" i="4"/>
  <c r="AA306" i="4"/>
  <c r="AA307" i="4"/>
  <c r="AA308" i="4"/>
  <c r="AA309" i="4"/>
  <c r="AA310" i="4"/>
  <c r="AA311" i="4"/>
  <c r="AA312" i="4"/>
  <c r="AA313" i="4"/>
  <c r="AA314" i="4"/>
  <c r="AA315" i="4"/>
  <c r="AA316" i="4"/>
  <c r="AA317" i="4"/>
  <c r="AA318" i="4"/>
  <c r="AA319" i="4"/>
  <c r="AA320" i="4"/>
  <c r="AA321" i="4"/>
  <c r="AA322" i="4"/>
  <c r="AA323" i="4"/>
  <c r="AA324" i="4"/>
  <c r="AA325" i="4"/>
  <c r="AA326" i="4"/>
  <c r="AA327" i="4"/>
  <c r="AA328" i="4"/>
  <c r="AA329" i="4"/>
  <c r="AA330" i="4"/>
  <c r="AA331" i="4"/>
  <c r="AA332" i="4"/>
  <c r="AA333" i="4"/>
  <c r="AA334" i="4"/>
  <c r="AA335" i="4"/>
  <c r="AA336" i="4"/>
  <c r="AA337" i="4"/>
  <c r="AA338" i="4"/>
  <c r="AA339" i="4"/>
  <c r="AA340" i="4"/>
  <c r="AA341" i="4"/>
  <c r="AA342" i="4"/>
  <c r="AA343" i="4"/>
  <c r="AA344" i="4"/>
  <c r="AA345" i="4"/>
  <c r="AA346" i="4"/>
  <c r="AA347" i="4"/>
  <c r="AA348" i="4"/>
  <c r="AA349" i="4"/>
  <c r="AA350" i="4"/>
  <c r="AA351" i="4"/>
  <c r="AA352" i="4"/>
  <c r="AA353" i="4"/>
  <c r="AA354" i="4"/>
  <c r="AA355" i="4"/>
  <c r="AA356" i="4"/>
  <c r="AA357" i="4"/>
  <c r="AA358" i="4"/>
  <c r="AA359" i="4"/>
  <c r="AA360" i="4"/>
  <c r="AA361" i="4"/>
  <c r="AA362" i="4"/>
  <c r="AA363" i="4"/>
  <c r="AA364" i="4"/>
  <c r="AA365" i="4"/>
  <c r="AA366" i="4"/>
  <c r="AA367" i="4"/>
  <c r="AA368" i="4"/>
  <c r="AA369" i="4"/>
  <c r="AA370" i="4"/>
  <c r="AA371" i="4"/>
  <c r="AA372" i="4"/>
  <c r="AA373" i="4"/>
  <c r="AA374" i="4"/>
  <c r="AA375" i="4"/>
  <c r="AA376" i="4"/>
  <c r="AA377" i="4"/>
  <c r="AA378" i="4"/>
  <c r="AA379" i="4"/>
  <c r="AA380" i="4"/>
  <c r="AA381" i="4"/>
  <c r="AA382" i="4"/>
  <c r="AA383" i="4"/>
  <c r="AA384" i="4"/>
  <c r="AA385" i="4"/>
  <c r="AA386" i="4"/>
  <c r="AA387" i="4"/>
  <c r="AA388" i="4"/>
  <c r="AA389" i="4"/>
  <c r="AA390" i="4"/>
  <c r="AA391" i="4"/>
  <c r="AA392" i="4"/>
  <c r="AA393" i="4"/>
  <c r="AA394" i="4"/>
  <c r="AA395" i="4"/>
  <c r="AA396" i="4"/>
  <c r="AA397" i="4"/>
  <c r="AA398" i="4"/>
  <c r="AA399" i="4"/>
  <c r="AA400" i="4"/>
  <c r="AA401" i="4"/>
  <c r="AA402" i="4"/>
  <c r="AA403" i="4"/>
  <c r="AA404" i="4"/>
  <c r="AA405" i="4"/>
  <c r="AA406" i="4"/>
  <c r="AA407" i="4"/>
  <c r="AA408" i="4"/>
  <c r="AA409" i="4"/>
  <c r="AA410" i="4"/>
  <c r="AA411" i="4"/>
  <c r="AA412" i="4"/>
  <c r="AA413" i="4"/>
  <c r="AA414" i="4"/>
  <c r="AA415" i="4"/>
  <c r="AA416" i="4"/>
  <c r="AA417" i="4"/>
  <c r="AA418" i="4"/>
  <c r="AA419" i="4"/>
  <c r="AA420" i="4"/>
  <c r="AA421" i="4"/>
  <c r="AA422" i="4"/>
  <c r="AA423" i="4"/>
  <c r="AA424" i="4"/>
  <c r="AA425" i="4"/>
  <c r="AA426" i="4"/>
  <c r="AA427" i="4"/>
  <c r="AA428" i="4"/>
  <c r="AA429" i="4"/>
  <c r="AA430" i="4"/>
  <c r="AA431" i="4"/>
  <c r="AA432" i="4"/>
  <c r="AA433" i="4"/>
  <c r="AA434" i="4"/>
  <c r="AA435" i="4"/>
  <c r="AA436" i="4"/>
  <c r="AA437" i="4"/>
  <c r="AA438" i="4"/>
  <c r="AA439" i="4"/>
  <c r="AA440" i="4"/>
  <c r="AA441" i="4"/>
  <c r="AA442" i="4"/>
  <c r="AA443" i="4"/>
  <c r="AA444" i="4"/>
  <c r="AA445" i="4"/>
  <c r="AA446" i="4"/>
  <c r="AA447" i="4"/>
  <c r="AA448" i="4"/>
  <c r="AA449" i="4"/>
  <c r="AA450" i="4"/>
  <c r="AA451" i="4"/>
  <c r="AA452" i="4"/>
  <c r="AA453" i="4"/>
  <c r="AA454" i="4"/>
  <c r="AA455" i="4"/>
  <c r="AA456" i="4"/>
  <c r="AA457" i="4"/>
  <c r="AA458" i="4"/>
  <c r="AA459" i="4"/>
  <c r="AA460" i="4"/>
  <c r="AA461" i="4"/>
  <c r="AA462" i="4"/>
  <c r="AA463" i="4"/>
  <c r="AA464" i="4"/>
  <c r="AA465" i="4"/>
  <c r="AA466" i="4"/>
  <c r="AA467" i="4"/>
  <c r="AA468" i="4"/>
  <c r="AA469" i="4"/>
  <c r="AA470" i="4"/>
  <c r="AA471" i="4"/>
  <c r="AA472" i="4"/>
  <c r="AA473" i="4"/>
  <c r="AA474" i="4"/>
  <c r="AA475" i="4"/>
  <c r="AA476" i="4"/>
  <c r="AA477" i="4"/>
  <c r="AA478" i="4"/>
  <c r="AA479" i="4"/>
  <c r="AA480" i="4"/>
  <c r="AA481" i="4"/>
  <c r="AA482" i="4"/>
  <c r="AA483" i="4"/>
  <c r="AA484" i="4"/>
  <c r="AA485" i="4"/>
  <c r="AA486" i="4"/>
  <c r="AA487" i="4"/>
  <c r="AA488" i="4"/>
  <c r="AA489" i="4"/>
  <c r="AA490" i="4"/>
  <c r="AA491" i="4"/>
  <c r="AA492" i="4"/>
  <c r="AA493" i="4"/>
  <c r="AA494" i="4"/>
  <c r="AA495" i="4"/>
  <c r="AA496" i="4"/>
  <c r="AA497" i="4"/>
  <c r="AA498" i="4"/>
  <c r="AA499" i="4"/>
  <c r="AA500" i="4"/>
  <c r="AA501" i="4"/>
  <c r="AA502" i="4"/>
  <c r="AA503" i="4"/>
  <c r="AA504" i="4"/>
  <c r="AA505" i="4"/>
  <c r="AA506" i="4"/>
  <c r="AA507" i="4"/>
  <c r="AA508" i="4"/>
  <c r="AA509" i="4"/>
  <c r="AA510" i="4"/>
  <c r="AA511" i="4"/>
  <c r="AA512" i="4"/>
  <c r="AA513" i="4"/>
  <c r="AA514" i="4"/>
  <c r="AA515" i="4"/>
  <c r="AA516" i="4"/>
  <c r="AA517" i="4"/>
  <c r="AA518" i="4"/>
  <c r="AA519" i="4"/>
  <c r="AA520" i="4"/>
  <c r="AA521" i="4"/>
  <c r="AA522" i="4"/>
  <c r="AA523" i="4"/>
  <c r="AA524" i="4"/>
  <c r="AA525" i="4"/>
  <c r="AA526" i="4"/>
  <c r="AA527" i="4"/>
  <c r="AA528" i="4"/>
  <c r="AA529" i="4"/>
  <c r="AA530" i="4"/>
  <c r="AA531" i="4"/>
  <c r="AA532" i="4"/>
  <c r="AA533" i="4"/>
  <c r="AA534" i="4"/>
  <c r="AA535" i="4"/>
  <c r="AA536" i="4"/>
  <c r="AA537" i="4"/>
  <c r="AA538" i="4"/>
  <c r="AA539" i="4"/>
  <c r="AA540" i="4"/>
  <c r="AA541" i="4"/>
  <c r="AA542" i="4"/>
  <c r="AA543" i="4"/>
  <c r="AA544" i="4"/>
  <c r="AA545" i="4"/>
  <c r="AA546" i="4"/>
  <c r="AA547" i="4"/>
  <c r="AA548" i="4"/>
  <c r="AA549" i="4"/>
  <c r="AA550" i="4"/>
  <c r="AA551" i="4"/>
  <c r="AA552" i="4"/>
  <c r="AA553" i="4"/>
  <c r="AA554" i="4"/>
  <c r="AA555" i="4"/>
  <c r="AA556" i="4"/>
  <c r="AA557" i="4"/>
  <c r="AA558" i="4"/>
  <c r="AA559" i="4"/>
  <c r="AA560" i="4"/>
  <c r="AA561" i="4"/>
  <c r="AA562" i="4"/>
  <c r="AA563" i="4"/>
  <c r="AA564" i="4"/>
  <c r="AA565" i="4"/>
  <c r="AA566" i="4"/>
  <c r="AA567" i="4"/>
  <c r="AA568" i="4"/>
  <c r="AA569" i="4"/>
  <c r="AA570" i="4"/>
  <c r="AA571" i="4"/>
  <c r="AA572" i="4"/>
  <c r="AA573" i="4"/>
  <c r="AA574" i="4"/>
  <c r="AA575" i="4"/>
  <c r="AA576" i="4"/>
  <c r="AA577" i="4"/>
  <c r="AA578" i="4"/>
  <c r="AA579" i="4"/>
  <c r="AA580" i="4"/>
  <c r="AA581" i="4"/>
  <c r="AA582" i="4"/>
  <c r="AA583" i="4"/>
  <c r="AA584" i="4"/>
  <c r="AA585" i="4"/>
  <c r="AA586" i="4"/>
  <c r="AA587" i="4"/>
  <c r="AA588" i="4"/>
  <c r="AA589" i="4"/>
  <c r="AA590" i="4"/>
  <c r="AA591" i="4"/>
  <c r="AA592" i="4"/>
  <c r="AA593" i="4"/>
  <c r="AA594" i="4"/>
  <c r="AA595" i="4"/>
  <c r="AA596" i="4"/>
  <c r="AA597" i="4"/>
  <c r="AA598" i="4"/>
  <c r="AA599" i="4"/>
  <c r="AA600" i="4"/>
  <c r="AA601" i="4"/>
  <c r="AA602" i="4"/>
  <c r="AA603" i="4"/>
  <c r="AA604" i="4"/>
  <c r="AA605" i="4"/>
  <c r="AA606" i="4"/>
  <c r="AA607" i="4"/>
  <c r="AA608" i="4"/>
  <c r="AA609" i="4"/>
  <c r="AA610" i="4"/>
  <c r="AA611" i="4"/>
  <c r="AA612" i="4"/>
  <c r="AA613" i="4"/>
  <c r="AA614" i="4"/>
  <c r="AA615" i="4"/>
  <c r="AA616" i="4"/>
  <c r="AA617" i="4"/>
  <c r="AA618" i="4"/>
  <c r="AA619" i="4"/>
  <c r="AA620" i="4"/>
  <c r="AA621" i="4"/>
  <c r="AA622" i="4"/>
  <c r="AA623" i="4"/>
  <c r="AA624" i="4"/>
  <c r="AA625" i="4"/>
  <c r="AA626" i="4"/>
  <c r="AA627" i="4"/>
  <c r="AA628" i="4"/>
  <c r="AA629" i="4"/>
  <c r="AA630" i="4"/>
  <c r="AA631" i="4"/>
  <c r="AA632" i="4"/>
  <c r="AA633" i="4"/>
  <c r="AA634" i="4"/>
  <c r="AA635" i="4"/>
  <c r="AA636" i="4"/>
  <c r="AA637" i="4"/>
  <c r="AA638" i="4"/>
  <c r="AA639" i="4"/>
  <c r="AA640" i="4"/>
  <c r="AA641" i="4"/>
  <c r="AA642" i="4"/>
  <c r="AA643" i="4"/>
  <c r="AA644" i="4"/>
  <c r="AA645" i="4"/>
  <c r="AA646" i="4"/>
  <c r="AA647" i="4"/>
  <c r="AA648" i="4"/>
  <c r="AA649" i="4"/>
  <c r="AA650" i="4"/>
  <c r="AA651" i="4"/>
  <c r="AA652" i="4"/>
  <c r="AA653" i="4"/>
  <c r="AA654" i="4"/>
  <c r="AA655" i="4"/>
  <c r="AA656" i="4"/>
  <c r="AA657" i="4"/>
  <c r="AA658" i="4"/>
  <c r="AA659" i="4"/>
  <c r="AA660" i="4"/>
  <c r="AA661" i="4"/>
  <c r="AA662" i="4"/>
  <c r="AA663" i="4"/>
  <c r="AA664" i="4"/>
  <c r="AA665" i="4"/>
  <c r="AA666" i="4"/>
  <c r="AA667" i="4"/>
  <c r="AA668" i="4"/>
  <c r="AA669" i="4"/>
  <c r="AA670" i="4"/>
  <c r="AA671" i="4"/>
  <c r="AA672" i="4"/>
  <c r="AA673" i="4"/>
  <c r="AA674" i="4"/>
  <c r="AA675" i="4"/>
  <c r="AA676" i="4"/>
  <c r="AA677" i="4"/>
  <c r="AA678" i="4"/>
  <c r="AA679" i="4"/>
  <c r="AA680" i="4"/>
  <c r="AA681" i="4"/>
  <c r="AA682" i="4"/>
  <c r="AA683" i="4"/>
  <c r="AA684" i="4"/>
  <c r="AA685" i="4"/>
  <c r="AA686" i="4"/>
  <c r="AA687" i="4"/>
  <c r="AA688" i="4"/>
  <c r="AA689" i="4"/>
  <c r="AA690" i="4"/>
  <c r="AA691" i="4"/>
  <c r="AA692" i="4"/>
  <c r="AA693" i="4"/>
  <c r="AA694" i="4"/>
  <c r="AA695" i="4"/>
  <c r="AA696" i="4"/>
  <c r="AA697" i="4"/>
  <c r="AA698" i="4"/>
  <c r="AA699" i="4"/>
  <c r="AA700" i="4"/>
  <c r="AA701" i="4"/>
  <c r="AA702" i="4"/>
  <c r="AA703" i="4"/>
  <c r="AA704" i="4"/>
  <c r="AA705" i="4"/>
  <c r="AA706" i="4"/>
  <c r="AA707" i="4"/>
  <c r="AA708" i="4"/>
  <c r="AA709" i="4"/>
  <c r="AA710" i="4"/>
  <c r="AA711" i="4"/>
  <c r="AA712" i="4"/>
  <c r="AA713" i="4"/>
  <c r="AA714" i="4"/>
  <c r="AA715" i="4"/>
  <c r="AA716" i="4"/>
  <c r="AA717" i="4"/>
  <c r="AA718" i="4"/>
  <c r="AA719" i="4"/>
  <c r="AA720" i="4"/>
  <c r="AA721" i="4"/>
  <c r="AA722" i="4"/>
  <c r="AA723" i="4"/>
  <c r="AA724" i="4"/>
  <c r="AA725" i="4"/>
  <c r="AA726" i="4"/>
  <c r="AA727" i="4"/>
  <c r="AA728" i="4"/>
  <c r="AA729" i="4"/>
  <c r="AA730" i="4"/>
  <c r="AA731" i="4"/>
  <c r="AA732" i="4"/>
  <c r="AA733" i="4"/>
  <c r="AA734" i="4"/>
  <c r="AA735" i="4"/>
  <c r="AA736" i="4"/>
  <c r="AA737" i="4"/>
  <c r="AA738" i="4"/>
  <c r="AA739" i="4"/>
  <c r="AA740" i="4"/>
  <c r="AA741" i="4"/>
  <c r="AA742" i="4"/>
  <c r="AA743" i="4"/>
  <c r="AA744" i="4"/>
  <c r="AA745" i="4"/>
  <c r="AA746" i="4"/>
  <c r="AA747" i="4"/>
  <c r="AA748" i="4"/>
  <c r="AA749" i="4"/>
  <c r="AA750" i="4"/>
  <c r="AA751" i="4"/>
  <c r="AA752" i="4"/>
  <c r="AA753" i="4"/>
  <c r="AA754" i="4"/>
  <c r="AA755" i="4"/>
  <c r="AA756" i="4"/>
  <c r="AA757" i="4"/>
  <c r="AA758" i="4"/>
  <c r="AA759" i="4"/>
  <c r="AA760" i="4"/>
  <c r="AA761" i="4"/>
  <c r="AA762" i="4"/>
  <c r="AA763" i="4"/>
  <c r="AA764" i="4"/>
  <c r="AA765" i="4"/>
  <c r="AA766" i="4"/>
  <c r="AA767" i="4"/>
  <c r="AA768" i="4"/>
  <c r="AA769" i="4"/>
  <c r="AA770" i="4"/>
  <c r="AA771" i="4"/>
  <c r="AA772" i="4"/>
  <c r="AA773" i="4"/>
  <c r="AA774" i="4"/>
  <c r="AA775" i="4"/>
  <c r="AA776" i="4"/>
  <c r="AA777" i="4"/>
  <c r="AA778" i="4"/>
  <c r="AA779" i="4"/>
  <c r="AA780" i="4"/>
  <c r="AA781" i="4"/>
  <c r="AA782" i="4"/>
  <c r="AA783" i="4"/>
  <c r="AA784" i="4"/>
  <c r="AA785" i="4"/>
  <c r="AA786" i="4"/>
  <c r="AA787" i="4"/>
  <c r="AA788" i="4"/>
  <c r="AA789" i="4"/>
  <c r="AA790" i="4"/>
  <c r="AA791" i="4"/>
  <c r="AA792" i="4"/>
  <c r="AA793" i="4"/>
  <c r="AA794" i="4"/>
  <c r="AA795" i="4"/>
  <c r="AA796" i="4"/>
  <c r="AA797" i="4"/>
  <c r="AA798" i="4"/>
  <c r="AA799" i="4"/>
  <c r="AA800" i="4"/>
  <c r="AA801" i="4"/>
  <c r="AA802" i="4"/>
  <c r="AA803" i="4"/>
  <c r="AA804" i="4"/>
  <c r="AA805" i="4"/>
  <c r="AA806" i="4"/>
  <c r="AA807" i="4"/>
  <c r="AA808" i="4"/>
  <c r="AA809" i="4"/>
  <c r="AA810" i="4"/>
  <c r="AA811" i="4"/>
  <c r="AA812" i="4"/>
  <c r="AA813" i="4"/>
  <c r="AA814" i="4"/>
  <c r="AA815" i="4"/>
  <c r="AA816" i="4"/>
  <c r="AA817" i="4"/>
  <c r="AA818" i="4"/>
  <c r="AA819" i="4"/>
  <c r="AA820" i="4"/>
  <c r="AA821" i="4"/>
  <c r="AA822" i="4"/>
  <c r="AA823" i="4"/>
  <c r="AA824" i="4"/>
  <c r="AA825" i="4"/>
  <c r="AA826" i="4"/>
  <c r="AA827" i="4"/>
  <c r="AA828" i="4"/>
  <c r="AA829" i="4"/>
  <c r="AA830" i="4"/>
  <c r="AA831" i="4"/>
  <c r="AA832" i="4"/>
  <c r="AA833" i="4"/>
  <c r="AA834" i="4"/>
  <c r="AA835" i="4"/>
  <c r="AA836" i="4"/>
  <c r="AA837" i="4"/>
  <c r="AA838" i="4"/>
  <c r="AA839" i="4"/>
  <c r="AA840" i="4"/>
  <c r="AA841" i="4"/>
  <c r="AA842" i="4"/>
  <c r="AA843" i="4"/>
  <c r="AA844" i="4"/>
  <c r="AA845" i="4"/>
  <c r="AA846" i="4"/>
  <c r="AA847" i="4"/>
  <c r="AA848" i="4"/>
  <c r="AA849" i="4"/>
  <c r="AA850" i="4"/>
  <c r="AA851" i="4"/>
  <c r="AA852" i="4"/>
  <c r="AA853" i="4"/>
  <c r="AA854" i="4"/>
  <c r="AA855" i="4"/>
  <c r="AA856" i="4"/>
  <c r="AA857" i="4"/>
  <c r="AA858" i="4"/>
  <c r="AA859" i="4"/>
  <c r="AA860" i="4"/>
  <c r="AA861" i="4"/>
  <c r="AA862" i="4"/>
  <c r="AA863" i="4"/>
  <c r="AA864" i="4"/>
  <c r="AA865" i="4"/>
  <c r="AA866" i="4"/>
  <c r="AA867" i="4"/>
  <c r="AA868" i="4"/>
  <c r="AA869" i="4"/>
  <c r="AA870" i="4"/>
  <c r="AA871" i="4"/>
  <c r="AA872" i="4"/>
  <c r="AA873" i="4"/>
  <c r="AA874" i="4"/>
  <c r="AA875" i="4"/>
  <c r="AA876" i="4"/>
  <c r="AA877" i="4"/>
  <c r="AA878" i="4"/>
  <c r="AA879" i="4"/>
  <c r="AA880" i="4"/>
  <c r="AA881" i="4"/>
  <c r="AA882" i="4"/>
  <c r="AA883" i="4"/>
  <c r="AA884" i="4"/>
  <c r="AA885" i="4"/>
  <c r="AA886" i="4"/>
  <c r="AA887" i="4"/>
  <c r="AA888" i="4"/>
  <c r="AA889" i="4"/>
  <c r="AA890" i="4"/>
  <c r="AA891" i="4"/>
  <c r="AA892" i="4"/>
  <c r="AA893" i="4"/>
  <c r="AA894" i="4"/>
  <c r="AA895" i="4"/>
  <c r="AA896" i="4"/>
  <c r="AA897" i="4"/>
  <c r="AA898" i="4"/>
  <c r="AA899" i="4"/>
  <c r="AA900" i="4"/>
  <c r="AA901" i="4"/>
  <c r="AA902" i="4"/>
  <c r="AA903" i="4"/>
  <c r="AA904" i="4"/>
  <c r="AA905" i="4"/>
  <c r="AA906" i="4"/>
  <c r="AA907" i="4"/>
  <c r="AA908" i="4"/>
  <c r="AA909" i="4"/>
  <c r="AA910" i="4"/>
  <c r="AA911" i="4"/>
  <c r="AA912" i="4"/>
  <c r="AA913" i="4"/>
  <c r="AA914" i="4"/>
  <c r="AA915" i="4"/>
  <c r="AA916" i="4"/>
  <c r="AA917" i="4"/>
  <c r="AA918" i="4"/>
  <c r="AA919" i="4"/>
  <c r="AA920" i="4"/>
  <c r="AA921" i="4"/>
  <c r="AA922" i="4"/>
  <c r="AA923" i="4"/>
  <c r="AA924" i="4"/>
  <c r="AA925" i="4"/>
  <c r="AA926" i="4"/>
  <c r="AA927" i="4"/>
  <c r="AA928" i="4"/>
  <c r="AA929" i="4"/>
  <c r="AA930" i="4"/>
  <c r="AA931" i="4"/>
  <c r="AA932" i="4"/>
  <c r="AA933" i="4"/>
  <c r="AA934" i="4"/>
  <c r="AA935" i="4"/>
  <c r="AA936" i="4"/>
  <c r="AA937" i="4"/>
  <c r="AA938" i="4"/>
  <c r="AA939" i="4"/>
  <c r="AA940" i="4"/>
  <c r="AA941" i="4"/>
  <c r="AA942" i="4"/>
  <c r="AA943" i="4"/>
  <c r="AA944" i="4"/>
  <c r="AA945" i="4"/>
  <c r="AA946" i="4"/>
  <c r="AA947" i="4"/>
  <c r="AA948" i="4"/>
  <c r="AA949" i="4"/>
  <c r="AA950" i="4"/>
  <c r="AA951" i="4"/>
  <c r="AA952" i="4"/>
  <c r="AA953" i="4"/>
  <c r="AA954" i="4"/>
  <c r="AA955" i="4"/>
  <c r="AA956" i="4"/>
  <c r="AA957" i="4"/>
  <c r="AA958" i="4"/>
  <c r="AA959" i="4"/>
  <c r="AA960" i="4"/>
  <c r="AA961" i="4"/>
  <c r="AA962" i="4"/>
  <c r="AA963" i="4"/>
  <c r="AA964" i="4"/>
  <c r="AA965" i="4"/>
  <c r="AA966" i="4"/>
  <c r="AA967" i="4"/>
  <c r="AA968" i="4"/>
  <c r="AA969" i="4"/>
  <c r="AA970" i="4"/>
  <c r="AA971" i="4"/>
  <c r="AA972" i="4"/>
  <c r="AA973" i="4"/>
  <c r="AA974" i="4"/>
  <c r="AA975" i="4"/>
  <c r="AA976" i="4"/>
  <c r="AA977" i="4"/>
  <c r="AA978" i="4"/>
  <c r="AA979" i="4"/>
  <c r="AA980" i="4"/>
  <c r="AA981" i="4"/>
  <c r="AA982" i="4"/>
  <c r="AA983" i="4"/>
  <c r="AA984" i="4"/>
  <c r="AA985" i="4"/>
  <c r="AA986" i="4"/>
  <c r="AA987" i="4"/>
  <c r="AA988" i="4"/>
  <c r="AA989" i="4"/>
  <c r="AA990" i="4"/>
  <c r="AA991" i="4"/>
  <c r="AA992" i="4"/>
  <c r="AA993" i="4"/>
  <c r="AA994" i="4"/>
  <c r="AA995" i="4"/>
  <c r="AA996" i="4"/>
  <c r="AA997" i="4"/>
  <c r="AA998" i="4"/>
  <c r="AA999" i="4"/>
  <c r="AA1000" i="4"/>
  <c r="AA1001" i="4"/>
  <c r="AA1002" i="4"/>
  <c r="AA1003" i="4"/>
  <c r="AA1004" i="4"/>
  <c r="AA1005" i="4"/>
  <c r="AA1006" i="4"/>
  <c r="AA1007" i="4"/>
  <c r="AA1008" i="4"/>
  <c r="AA1009" i="4"/>
  <c r="AA1010" i="4"/>
  <c r="AA1011" i="4"/>
  <c r="AA1012" i="4"/>
  <c r="AA1013" i="4"/>
  <c r="AA1014" i="4"/>
  <c r="AA1015" i="4"/>
  <c r="AA1016" i="4"/>
  <c r="AA1017" i="4"/>
  <c r="AA1018" i="4"/>
  <c r="AA1019" i="4"/>
  <c r="AA1020" i="4"/>
  <c r="AA1021" i="4"/>
  <c r="AA1022" i="4"/>
  <c r="AA1023" i="4"/>
  <c r="AA1024" i="4"/>
  <c r="AA1025" i="4"/>
  <c r="AA1026" i="4"/>
  <c r="AA1027" i="4"/>
  <c r="AA1028" i="4"/>
  <c r="AA1029" i="4"/>
  <c r="AA1030" i="4"/>
  <c r="AA1031" i="4"/>
  <c r="AA1032" i="4"/>
  <c r="AA1033" i="4"/>
  <c r="AA1034" i="4"/>
  <c r="AA1035" i="4"/>
  <c r="AA1036" i="4"/>
  <c r="AA1037" i="4"/>
  <c r="AA1038" i="4"/>
  <c r="AA1039" i="4"/>
  <c r="AA1040" i="4"/>
  <c r="AA1041" i="4"/>
  <c r="AA1042" i="4"/>
  <c r="AA1043" i="4"/>
  <c r="AA1044" i="4"/>
  <c r="AA1045" i="4"/>
  <c r="AA1046" i="4"/>
  <c r="AA1047" i="4"/>
  <c r="AA1048" i="4"/>
  <c r="AA1049" i="4"/>
  <c r="AA1050" i="4"/>
  <c r="AA1051" i="4"/>
  <c r="AA1052" i="4"/>
  <c r="AA1053" i="4"/>
  <c r="AA1054" i="4"/>
  <c r="AA1055" i="4"/>
  <c r="AA1056" i="4"/>
  <c r="AA1057" i="4"/>
  <c r="AA1058" i="4"/>
  <c r="AA1059" i="4"/>
  <c r="AA1060" i="4"/>
  <c r="AA1061" i="4"/>
  <c r="AA1062" i="4"/>
  <c r="AA1063" i="4"/>
  <c r="AA1064" i="4"/>
  <c r="AA1065" i="4"/>
  <c r="AA1066" i="4"/>
  <c r="AA1067" i="4"/>
  <c r="AA1068" i="4"/>
  <c r="AA1069" i="4"/>
  <c r="AA1070" i="4"/>
  <c r="AA1071" i="4"/>
  <c r="AA1072" i="4"/>
  <c r="AA1073" i="4"/>
  <c r="AA1074" i="4"/>
  <c r="AA1075" i="4"/>
  <c r="AA1076" i="4"/>
  <c r="AA1077" i="4"/>
  <c r="AA1078" i="4"/>
  <c r="AA1079" i="4"/>
  <c r="AA1080" i="4"/>
  <c r="AA1081" i="4"/>
  <c r="AA1082" i="4"/>
  <c r="AA1083" i="4"/>
  <c r="AA1084" i="4"/>
  <c r="AA1085" i="4"/>
  <c r="AA1086" i="4"/>
  <c r="AA1087" i="4"/>
  <c r="AA1088" i="4"/>
  <c r="AA1089" i="4"/>
  <c r="AA1090" i="4"/>
  <c r="AA1091" i="4"/>
  <c r="AA1092" i="4"/>
  <c r="AA1093" i="4"/>
  <c r="AA1094" i="4"/>
  <c r="AA1095" i="4"/>
  <c r="AA1096" i="4"/>
  <c r="AA1097" i="4"/>
  <c r="AA1098" i="4"/>
  <c r="AA1099" i="4"/>
  <c r="AA1100" i="4"/>
  <c r="AA1101" i="4"/>
  <c r="AA1102" i="4"/>
  <c r="AA1103" i="4"/>
  <c r="AA1104" i="4"/>
  <c r="AA1105" i="4"/>
  <c r="AA1106" i="4"/>
  <c r="AA1107" i="4"/>
  <c r="AA1108" i="4"/>
  <c r="AA1109" i="4"/>
  <c r="AA1110" i="4"/>
  <c r="AA1111" i="4"/>
  <c r="AA1112" i="4"/>
  <c r="AA1113" i="4"/>
  <c r="AA1114" i="4"/>
  <c r="AA1115" i="4"/>
  <c r="AA1116" i="4"/>
  <c r="AA1117" i="4"/>
  <c r="AA1118" i="4"/>
  <c r="AA1119" i="4"/>
  <c r="AA1120" i="4"/>
  <c r="AA1121" i="4"/>
  <c r="AA1122" i="4"/>
  <c r="AA1123" i="4"/>
  <c r="AA1124" i="4"/>
  <c r="AA1125" i="4"/>
  <c r="AA1126" i="4"/>
  <c r="AA1127" i="4"/>
  <c r="AA1128" i="4"/>
  <c r="AA1129" i="4"/>
  <c r="AA1130" i="4"/>
  <c r="AA1131" i="4"/>
  <c r="AA1132" i="4"/>
  <c r="AA1133" i="4"/>
  <c r="AA1134" i="4"/>
  <c r="AA1135" i="4"/>
  <c r="AA1136" i="4"/>
  <c r="AA1137" i="4"/>
  <c r="AA1138" i="4"/>
  <c r="AA1139" i="4"/>
  <c r="AA1140" i="4"/>
  <c r="AA1141" i="4"/>
  <c r="AA1142" i="4"/>
  <c r="AA1143" i="4"/>
  <c r="AA1144" i="4"/>
  <c r="AA1145" i="4"/>
  <c r="AA1146" i="4"/>
  <c r="AA1147" i="4"/>
  <c r="AA1148" i="4"/>
  <c r="AA1149" i="4"/>
  <c r="AA1150" i="4"/>
  <c r="AA1151" i="4"/>
  <c r="AA1152" i="4"/>
  <c r="AA1153" i="4"/>
  <c r="AA1154" i="4"/>
  <c r="AA1155" i="4"/>
  <c r="AA1156" i="4"/>
  <c r="AA1157" i="4"/>
  <c r="AA1158" i="4"/>
  <c r="AA1159" i="4"/>
  <c r="AA1160" i="4"/>
  <c r="AA1161" i="4"/>
  <c r="AA1162" i="4"/>
  <c r="AA1163" i="4"/>
  <c r="AA1164" i="4"/>
  <c r="AA1165" i="4"/>
  <c r="AA1166" i="4"/>
  <c r="AA1167" i="4"/>
  <c r="AA1168" i="4"/>
  <c r="AA1169" i="4"/>
  <c r="AA1170" i="4"/>
  <c r="AA1171" i="4"/>
  <c r="AA1172" i="4"/>
  <c r="AA1173" i="4"/>
  <c r="AA1174" i="4"/>
  <c r="AA1175" i="4"/>
  <c r="AA1176" i="4"/>
  <c r="AA1177" i="4"/>
  <c r="AA1178" i="4"/>
  <c r="AA1179" i="4"/>
  <c r="AA1180" i="4"/>
  <c r="AA1181" i="4"/>
  <c r="AA1182" i="4"/>
  <c r="AA1183" i="4"/>
  <c r="AA1184" i="4"/>
  <c r="AA1185" i="4"/>
  <c r="AA1186" i="4"/>
  <c r="AA1187" i="4"/>
  <c r="AA1188" i="4"/>
  <c r="AA1189" i="4"/>
  <c r="AA1190" i="4"/>
  <c r="AA1191" i="4"/>
  <c r="AA1192" i="4"/>
  <c r="AA1193" i="4"/>
  <c r="AA1194" i="4"/>
  <c r="AA1195" i="4"/>
  <c r="AA1196" i="4"/>
  <c r="AA1197" i="4"/>
  <c r="AA1198" i="4"/>
  <c r="AA1199" i="4"/>
  <c r="AA1200" i="4"/>
  <c r="AA1201" i="4"/>
  <c r="AA1202" i="4"/>
  <c r="AA1203" i="4"/>
  <c r="AA1204" i="4"/>
  <c r="AA1205" i="4"/>
  <c r="AA1206" i="4"/>
  <c r="AA1207" i="4"/>
  <c r="AA1208" i="4"/>
  <c r="AA1209" i="4"/>
  <c r="AA1210" i="4"/>
  <c r="AA1211" i="4"/>
  <c r="AA1212" i="4"/>
  <c r="AA1213" i="4"/>
  <c r="AA1214" i="4"/>
  <c r="AA1215" i="4"/>
  <c r="AA1216" i="4"/>
  <c r="AA1217" i="4"/>
  <c r="AA1218" i="4"/>
  <c r="AA1219" i="4"/>
  <c r="AA1220" i="4"/>
  <c r="AA1221" i="4"/>
  <c r="AA1222" i="4"/>
  <c r="AA1223" i="4"/>
  <c r="AA1224" i="4"/>
  <c r="AA1225" i="4"/>
  <c r="AA1226" i="4"/>
  <c r="AA1227" i="4"/>
  <c r="AA1228" i="4"/>
  <c r="AA1229" i="4"/>
  <c r="AA1230" i="4"/>
  <c r="AA1231" i="4"/>
  <c r="AA1232" i="4"/>
  <c r="AA1233" i="4"/>
  <c r="AA1234" i="4"/>
  <c r="AA1235" i="4"/>
  <c r="AA1236" i="4"/>
  <c r="AA1237" i="4"/>
  <c r="AA1238" i="4"/>
  <c r="AA1239" i="4"/>
  <c r="AA1240" i="4"/>
  <c r="AA1241" i="4"/>
  <c r="AA1242" i="4"/>
  <c r="AA1243" i="4"/>
  <c r="AA1244" i="4"/>
  <c r="AA1245" i="4"/>
  <c r="AA1246" i="4"/>
  <c r="AA1247" i="4"/>
  <c r="AA1248" i="4"/>
  <c r="AA1249" i="4"/>
  <c r="AA1250" i="4"/>
  <c r="AA1251" i="4"/>
  <c r="AA1252" i="4"/>
  <c r="AA1253" i="4"/>
  <c r="AA1254" i="4"/>
  <c r="AA1255" i="4"/>
  <c r="AA1256" i="4"/>
  <c r="AA1257" i="4"/>
  <c r="AA1258" i="4"/>
  <c r="AA1259" i="4"/>
  <c r="AA1260" i="4"/>
  <c r="AA1261" i="4"/>
  <c r="AA1262" i="4"/>
  <c r="AA1263" i="4"/>
  <c r="AA1264" i="4"/>
  <c r="AA1265" i="4"/>
  <c r="AA1266" i="4"/>
  <c r="AA1267" i="4"/>
  <c r="AA1268" i="4"/>
  <c r="AA1269" i="4"/>
  <c r="AA1270" i="4"/>
  <c r="AA1271" i="4"/>
  <c r="AA1272" i="4"/>
  <c r="AA1273" i="4"/>
  <c r="AA1274" i="4"/>
  <c r="AA1275" i="4"/>
  <c r="AA1276" i="4"/>
  <c r="AA1277" i="4"/>
  <c r="AA1278" i="4"/>
  <c r="AA1279" i="4"/>
  <c r="AA1280" i="4"/>
  <c r="AA1281" i="4"/>
  <c r="AA1282" i="4"/>
  <c r="AA1283" i="4"/>
  <c r="AA1284" i="4"/>
  <c r="AA1285" i="4"/>
  <c r="AA1286" i="4"/>
  <c r="AA1287" i="4"/>
  <c r="AA1288" i="4"/>
  <c r="AA1289" i="4"/>
  <c r="AA1290" i="4"/>
  <c r="AA1291" i="4"/>
  <c r="AA1292" i="4"/>
  <c r="AA1293" i="4"/>
  <c r="AA1294" i="4"/>
  <c r="AA1295" i="4"/>
  <c r="AA1296" i="4"/>
  <c r="AA1297" i="4"/>
  <c r="AA1298" i="4"/>
  <c r="AA1299" i="4"/>
  <c r="AA1300" i="4"/>
  <c r="AA1301" i="4"/>
  <c r="AA1302" i="4"/>
  <c r="AA1303" i="4"/>
  <c r="AA1304" i="4"/>
  <c r="AA1305" i="4"/>
  <c r="AA1306" i="4"/>
  <c r="AA1307" i="4"/>
  <c r="AA1308" i="4"/>
  <c r="AA1309" i="4"/>
  <c r="AA1310" i="4"/>
  <c r="AA1311" i="4"/>
  <c r="AA1312" i="4"/>
  <c r="AA1313" i="4"/>
  <c r="AA1314" i="4"/>
  <c r="AA1315" i="4"/>
  <c r="AA1316" i="4"/>
  <c r="AA1317" i="4"/>
  <c r="AA1318" i="4"/>
  <c r="AA1319" i="4"/>
  <c r="AA1320" i="4"/>
  <c r="AA1321" i="4"/>
  <c r="AA1322" i="4"/>
  <c r="AA1323" i="4"/>
  <c r="AA1324" i="4"/>
  <c r="AA1325" i="4"/>
  <c r="AA1326" i="4"/>
  <c r="AA1327" i="4"/>
  <c r="AA1328" i="4"/>
  <c r="AA1329" i="4"/>
  <c r="AA1330" i="4"/>
  <c r="AA1331" i="4"/>
  <c r="AA1332" i="4"/>
  <c r="AA1333" i="4"/>
  <c r="AA1334" i="4"/>
  <c r="AA1335" i="4"/>
  <c r="AA1336" i="4"/>
  <c r="AA1337" i="4"/>
  <c r="AA1338" i="4"/>
  <c r="AA1339" i="4"/>
  <c r="AA1340" i="4"/>
  <c r="AA1341" i="4"/>
  <c r="AA1342" i="4"/>
  <c r="AA1343" i="4"/>
  <c r="AA1344" i="4"/>
  <c r="AA1345" i="4"/>
  <c r="AA1346" i="4"/>
  <c r="AA1347" i="4"/>
  <c r="AA1348" i="4"/>
  <c r="AA1349" i="4"/>
  <c r="AA1350" i="4"/>
  <c r="AA1351" i="4"/>
  <c r="AA1352" i="4"/>
  <c r="AA1353" i="4"/>
  <c r="AA1354" i="4"/>
  <c r="AA1355" i="4"/>
  <c r="AA1356" i="4"/>
  <c r="AA1357" i="4"/>
  <c r="AA1358" i="4"/>
  <c r="AA1359" i="4"/>
  <c r="AA1360" i="4"/>
  <c r="AA1361" i="4"/>
  <c r="AA1362" i="4"/>
  <c r="AA1363" i="4"/>
  <c r="AA1364" i="4"/>
  <c r="AA1365" i="4"/>
  <c r="AA1366" i="4"/>
  <c r="AA1367" i="4"/>
  <c r="AA1368" i="4"/>
  <c r="AA1369" i="4"/>
  <c r="AA1370" i="4"/>
  <c r="AA1371" i="4"/>
  <c r="AA1372" i="4"/>
  <c r="AA1373" i="4"/>
  <c r="AA1374" i="4"/>
  <c r="AA1375" i="4"/>
  <c r="AA1376" i="4"/>
  <c r="AA1377" i="4"/>
  <c r="AA1378" i="4"/>
  <c r="AA1379" i="4"/>
  <c r="AA1380" i="4"/>
  <c r="AA1381" i="4"/>
  <c r="AA1382" i="4"/>
  <c r="AA1383" i="4"/>
  <c r="AA1384" i="4"/>
  <c r="AA1385" i="4"/>
  <c r="AA1386" i="4"/>
  <c r="AA1387" i="4"/>
  <c r="AA1388" i="4"/>
  <c r="AA1389" i="4"/>
  <c r="AA1390" i="4"/>
  <c r="AA1391" i="4"/>
  <c r="AA1392" i="4"/>
  <c r="AA1393" i="4"/>
  <c r="AA1394" i="4"/>
  <c r="AA1395" i="4"/>
  <c r="AA1396" i="4"/>
  <c r="AA1397" i="4"/>
  <c r="AA1398" i="4"/>
  <c r="AA1399" i="4"/>
  <c r="AA1400" i="4"/>
  <c r="AA1401" i="4"/>
  <c r="AA1402" i="4"/>
  <c r="AA1403" i="4"/>
  <c r="AA1404" i="4"/>
  <c r="AA1405" i="4"/>
  <c r="AA1406" i="4"/>
  <c r="AA1407" i="4"/>
  <c r="AA1408" i="4"/>
  <c r="AA1409" i="4"/>
  <c r="AA1410" i="4"/>
  <c r="AA1411" i="4"/>
  <c r="AA1412" i="4"/>
  <c r="AA1413" i="4"/>
  <c r="AA1414" i="4"/>
  <c r="AA1415" i="4"/>
  <c r="AA1416" i="4"/>
  <c r="AA1417" i="4"/>
  <c r="AA1418" i="4"/>
  <c r="AA1419" i="4"/>
  <c r="AA1420" i="4"/>
  <c r="AA1421" i="4"/>
  <c r="AA1422" i="4"/>
  <c r="AA1423" i="4"/>
  <c r="AA1424" i="4"/>
  <c r="AA1425" i="4"/>
  <c r="AA1426" i="4"/>
  <c r="AA1427" i="4"/>
  <c r="AA1428" i="4"/>
  <c r="AA1429" i="4"/>
  <c r="AA1430" i="4"/>
  <c r="AA1431" i="4"/>
  <c r="AA1432" i="4"/>
  <c r="AA1433" i="4"/>
  <c r="AA1434" i="4"/>
  <c r="AA1435" i="4"/>
  <c r="AA1436" i="4"/>
  <c r="AA1437" i="4"/>
  <c r="AA1438" i="4"/>
  <c r="AA1439" i="4"/>
  <c r="AA1440" i="4"/>
  <c r="AA1441" i="4"/>
  <c r="AA1442" i="4"/>
  <c r="AA1443" i="4"/>
  <c r="AA1444" i="4"/>
  <c r="AA1445" i="4"/>
  <c r="AA1446" i="4"/>
  <c r="AA1447" i="4"/>
  <c r="AA1448" i="4"/>
  <c r="AA1449" i="4"/>
  <c r="AA1450" i="4"/>
  <c r="AA1451" i="4"/>
  <c r="AA1452" i="4"/>
  <c r="AA1453" i="4"/>
  <c r="AA1454" i="4"/>
  <c r="AA1455" i="4"/>
  <c r="AA1456" i="4"/>
  <c r="AA1457" i="4"/>
  <c r="AA1458" i="4"/>
  <c r="AA1459" i="4"/>
  <c r="AA1460" i="4"/>
  <c r="AA1461" i="4"/>
  <c r="AA1462" i="4"/>
  <c r="AA1463" i="4"/>
  <c r="AA1464" i="4"/>
  <c r="AA1465" i="4"/>
  <c r="AA1466" i="4"/>
  <c r="AA1467" i="4"/>
  <c r="AA1468" i="4"/>
  <c r="AA1469" i="4"/>
  <c r="AA1470" i="4"/>
  <c r="AA1471" i="4"/>
  <c r="AA1472" i="4"/>
  <c r="AA1473" i="4"/>
  <c r="AA1474" i="4"/>
  <c r="AA1475" i="4"/>
  <c r="AA1476" i="4"/>
  <c r="AA1477" i="4"/>
  <c r="AA1478" i="4"/>
  <c r="AA1479" i="4"/>
  <c r="AA1480" i="4"/>
  <c r="AA1481" i="4"/>
  <c r="AA1482" i="4"/>
  <c r="AA1483" i="4"/>
  <c r="AA1484" i="4"/>
  <c r="AA1485" i="4"/>
  <c r="AA1486" i="4"/>
  <c r="AA1487" i="4"/>
  <c r="AA1488" i="4"/>
  <c r="AA1489" i="4"/>
  <c r="AA1490" i="4"/>
  <c r="AA1491" i="4"/>
  <c r="AA1492" i="4"/>
  <c r="AA1493" i="4"/>
  <c r="AA1494" i="4"/>
  <c r="AA1495" i="4"/>
  <c r="AA1496" i="4"/>
  <c r="AA1497" i="4"/>
  <c r="AA1498" i="4"/>
  <c r="AA1499" i="4"/>
  <c r="AA1500" i="4"/>
  <c r="AA1501" i="4"/>
  <c r="AA1502" i="4"/>
  <c r="AA1503" i="4"/>
  <c r="AA1504" i="4"/>
  <c r="AA1505" i="4"/>
  <c r="AA1506" i="4"/>
  <c r="AA1507" i="4"/>
  <c r="AA1508" i="4"/>
  <c r="AA1509" i="4"/>
  <c r="AA1510" i="4"/>
  <c r="AA1511" i="4"/>
  <c r="AA1512" i="4"/>
  <c r="AA1513" i="4"/>
  <c r="AA1514" i="4"/>
  <c r="AA1515" i="4"/>
  <c r="AA1516" i="4"/>
  <c r="AA1517" i="4"/>
  <c r="AA1518" i="4"/>
  <c r="AA1519" i="4"/>
  <c r="AA1520" i="4"/>
  <c r="AA1521" i="4"/>
  <c r="AA1522" i="4"/>
  <c r="AA1523" i="4"/>
  <c r="AA1524" i="4"/>
  <c r="AA1525" i="4"/>
  <c r="AA1526" i="4"/>
  <c r="AA1527" i="4"/>
  <c r="AA1528" i="4"/>
  <c r="AA1529" i="4"/>
  <c r="AA1530" i="4"/>
  <c r="AA1531" i="4"/>
  <c r="AA1532" i="4"/>
  <c r="AA1533" i="4"/>
  <c r="AA1534" i="4"/>
  <c r="AA1535" i="4"/>
  <c r="AA1536" i="4"/>
  <c r="AA1537" i="4"/>
  <c r="AA1538" i="4"/>
  <c r="AA1539" i="4"/>
  <c r="AA1540" i="4"/>
  <c r="AA1541" i="4"/>
  <c r="AA1542" i="4"/>
  <c r="AA1543" i="4"/>
  <c r="AA1544" i="4"/>
  <c r="AA1545" i="4"/>
  <c r="AA1546" i="4"/>
  <c r="AA1547" i="4"/>
  <c r="AA1548" i="4"/>
  <c r="AA1549" i="4"/>
  <c r="AA1550" i="4"/>
  <c r="AA1551" i="4"/>
  <c r="AA1552" i="4"/>
  <c r="AA1553" i="4"/>
  <c r="AA1554" i="4"/>
  <c r="AA1555" i="4"/>
  <c r="AA1556" i="4"/>
  <c r="AA1557" i="4"/>
  <c r="AA1558" i="4"/>
  <c r="AA1559" i="4"/>
  <c r="AA1560" i="4"/>
  <c r="AA1561" i="4"/>
  <c r="AA1562" i="4"/>
  <c r="AA1563" i="4"/>
  <c r="AA1564" i="4"/>
  <c r="AA1565" i="4"/>
  <c r="AA1566" i="4"/>
  <c r="AA1567" i="4"/>
  <c r="AA1568" i="4"/>
  <c r="AA1569" i="4"/>
  <c r="AA1570" i="4"/>
  <c r="AA1571" i="4"/>
  <c r="AA1572" i="4"/>
  <c r="AA1573" i="4"/>
  <c r="AA1574" i="4"/>
  <c r="AA1575" i="4"/>
  <c r="AA1576" i="4"/>
  <c r="AA1577" i="4"/>
  <c r="AA1578" i="4"/>
  <c r="AA1579" i="4"/>
  <c r="AA1580" i="4"/>
  <c r="AA1581" i="4"/>
  <c r="AA1582" i="4"/>
  <c r="AA1583" i="4"/>
  <c r="AA1584" i="4"/>
  <c r="AA1585" i="4"/>
  <c r="AA1586" i="4"/>
  <c r="AA1587" i="4"/>
  <c r="AA1588" i="4"/>
  <c r="AA1589" i="4"/>
  <c r="AA1590" i="4"/>
  <c r="AA1591" i="4"/>
  <c r="AA1592" i="4"/>
  <c r="AA1593" i="4"/>
  <c r="AA1594" i="4"/>
  <c r="AA1595" i="4"/>
  <c r="AA1596" i="4"/>
  <c r="AA1597" i="4"/>
  <c r="AA1598" i="4"/>
  <c r="AA1599" i="4"/>
  <c r="AA1600" i="4"/>
  <c r="AA1601" i="4"/>
  <c r="AA1602" i="4"/>
  <c r="AA1603" i="4"/>
  <c r="AA1604" i="4"/>
  <c r="AA1605" i="4"/>
  <c r="AA1606" i="4"/>
  <c r="AA1607" i="4"/>
  <c r="AA1608" i="4"/>
  <c r="AA1609" i="4"/>
  <c r="AA1610" i="4"/>
  <c r="AA1611" i="4"/>
  <c r="AA1612" i="4"/>
  <c r="AA1613" i="4"/>
  <c r="AA1614" i="4"/>
  <c r="AA1615" i="4"/>
  <c r="AA1616" i="4"/>
  <c r="AA1617" i="4"/>
  <c r="AA1618" i="4"/>
  <c r="AA1619" i="4"/>
  <c r="AA1620" i="4"/>
  <c r="AA1621" i="4"/>
  <c r="AA1622" i="4"/>
  <c r="AA1623" i="4"/>
  <c r="AA1624" i="4"/>
  <c r="AA1625" i="4"/>
  <c r="AA1626" i="4"/>
  <c r="AA1627" i="4"/>
  <c r="AA1628" i="4"/>
  <c r="AA1629" i="4"/>
  <c r="AA1630" i="4"/>
  <c r="AA1631" i="4"/>
  <c r="AA1632" i="4"/>
  <c r="AA1633" i="4"/>
  <c r="AA1634" i="4"/>
  <c r="AA1635" i="4"/>
  <c r="AA1636" i="4"/>
  <c r="AA1637" i="4"/>
  <c r="AA1638" i="4"/>
  <c r="AA1639" i="4"/>
  <c r="AA1640" i="4"/>
  <c r="AA1641" i="4"/>
  <c r="AA1642" i="4"/>
  <c r="AA1643" i="4"/>
  <c r="AA1644" i="4"/>
  <c r="AA1645" i="4"/>
  <c r="AA1646" i="4"/>
  <c r="AA1647" i="4"/>
  <c r="AA1648" i="4"/>
  <c r="AA1649" i="4"/>
  <c r="AA1650" i="4"/>
  <c r="AA1651" i="4"/>
  <c r="AA1652" i="4"/>
  <c r="AA1653" i="4"/>
  <c r="AA1654" i="4"/>
  <c r="AA1655" i="4"/>
  <c r="AA1656" i="4"/>
  <c r="AA1657" i="4"/>
  <c r="AA1658" i="4"/>
  <c r="AA1659" i="4"/>
  <c r="AA1660" i="4"/>
  <c r="AA1661" i="4"/>
  <c r="AA1662" i="4"/>
  <c r="AA1663" i="4"/>
  <c r="AA1664" i="4"/>
  <c r="AA1665" i="4"/>
  <c r="AA1666" i="4"/>
  <c r="AA1667" i="4"/>
  <c r="AA1668" i="4"/>
  <c r="AA1669" i="4"/>
  <c r="AA1670" i="4"/>
  <c r="AA1671" i="4"/>
  <c r="AA1672" i="4"/>
  <c r="AA1673" i="4"/>
  <c r="AA1674" i="4"/>
  <c r="AA1675" i="4"/>
  <c r="AA1676" i="4"/>
  <c r="AA1677" i="4"/>
  <c r="AA1678" i="4"/>
  <c r="AA1679" i="4"/>
  <c r="AA1680" i="4"/>
  <c r="AA1681" i="4"/>
  <c r="AA1682" i="4"/>
  <c r="AA1683" i="4"/>
  <c r="AA1684" i="4"/>
  <c r="AA1685" i="4"/>
  <c r="AA1686" i="4"/>
  <c r="AA1687" i="4"/>
  <c r="AA1688" i="4"/>
  <c r="AA1689" i="4"/>
  <c r="AA1690" i="4"/>
  <c r="AA1691" i="4"/>
  <c r="AA1692" i="4"/>
  <c r="AA1693" i="4"/>
  <c r="AA1694" i="4"/>
  <c r="AA1695" i="4"/>
  <c r="AA1696" i="4"/>
  <c r="AA1697" i="4"/>
  <c r="AA1698" i="4"/>
  <c r="AA1699" i="4"/>
  <c r="AA1700" i="4"/>
  <c r="AA1701" i="4"/>
  <c r="AA1702" i="4"/>
  <c r="AA1703" i="4"/>
  <c r="AA1704" i="4"/>
  <c r="AA1705" i="4"/>
  <c r="AA1706" i="4"/>
  <c r="AA1707" i="4"/>
  <c r="AA1708" i="4"/>
  <c r="AA1709" i="4"/>
  <c r="AA1710" i="4"/>
  <c r="AA1711" i="4"/>
  <c r="AA1712" i="4"/>
  <c r="AA1713" i="4"/>
  <c r="AA1714" i="4"/>
  <c r="AA1715" i="4"/>
  <c r="AA1716" i="4"/>
  <c r="AA1717" i="4"/>
  <c r="AA1718" i="4"/>
  <c r="AA1719" i="4"/>
  <c r="AA1720" i="4"/>
  <c r="AA1721" i="4"/>
  <c r="AA1722" i="4"/>
  <c r="AA1723" i="4"/>
  <c r="AA1724" i="4"/>
  <c r="AA1725" i="4"/>
  <c r="AA1726" i="4"/>
  <c r="AA1727" i="4"/>
  <c r="AA1728" i="4"/>
  <c r="AA1729" i="4"/>
  <c r="AA1730" i="4"/>
  <c r="AA1731" i="4"/>
  <c r="AA1732" i="4"/>
  <c r="AA1733" i="4"/>
  <c r="AA1734" i="4"/>
  <c r="AA1735" i="4"/>
  <c r="AA1736" i="4"/>
  <c r="AA1737" i="4"/>
  <c r="AA1738" i="4"/>
  <c r="AA1739" i="4"/>
  <c r="AA1740" i="4"/>
  <c r="AA1741" i="4"/>
  <c r="AA1742" i="4"/>
  <c r="AA1743" i="4"/>
  <c r="AA1744" i="4"/>
  <c r="AA1745" i="4"/>
  <c r="AA1746" i="4"/>
  <c r="AA1747" i="4"/>
  <c r="AA1748" i="4"/>
  <c r="AA1749" i="4"/>
  <c r="AA1750" i="4"/>
  <c r="AA1751" i="4"/>
  <c r="AA1752" i="4"/>
  <c r="AA1753" i="4"/>
  <c r="AA1754" i="4"/>
  <c r="AA1755" i="4"/>
  <c r="AA1756" i="4"/>
  <c r="AA1757" i="4"/>
  <c r="AA1758" i="4"/>
  <c r="AA1759" i="4"/>
  <c r="AA1760" i="4"/>
  <c r="AA1761" i="4"/>
  <c r="AA1762" i="4"/>
  <c r="AA1763" i="4"/>
  <c r="AA1764" i="4"/>
  <c r="AA1765" i="4"/>
  <c r="AA1766" i="4"/>
  <c r="AA1767" i="4"/>
  <c r="AA1768" i="4"/>
  <c r="AA1769" i="4"/>
  <c r="AA1770" i="4"/>
  <c r="AA1771" i="4"/>
  <c r="AA1772" i="4"/>
  <c r="AA1773" i="4"/>
  <c r="AA1774" i="4"/>
  <c r="AA1775" i="4"/>
  <c r="AA1776" i="4"/>
  <c r="AA1777" i="4"/>
  <c r="AA1778" i="4"/>
  <c r="AA1779" i="4"/>
  <c r="AA1780" i="4"/>
  <c r="AA1781" i="4"/>
  <c r="AA1782" i="4"/>
  <c r="AA1783" i="4"/>
  <c r="AA1784" i="4"/>
  <c r="AA1785" i="4"/>
  <c r="AA1786" i="4"/>
  <c r="AA1787" i="4"/>
  <c r="AA1788" i="4"/>
  <c r="AA1789" i="4"/>
  <c r="AA1790" i="4"/>
  <c r="AA1791" i="4"/>
  <c r="AA1792" i="4"/>
  <c r="AA1793" i="4"/>
  <c r="AA1794" i="4"/>
  <c r="AA1795" i="4"/>
  <c r="AA1796" i="4"/>
  <c r="AA1797" i="4"/>
  <c r="AA1798" i="4"/>
  <c r="AA1799" i="4"/>
  <c r="AA1800" i="4"/>
  <c r="AA1801" i="4"/>
  <c r="AA1802" i="4"/>
  <c r="AA1803" i="4"/>
  <c r="AA1804" i="4"/>
  <c r="AA1805" i="4"/>
  <c r="AA1806" i="4"/>
  <c r="AA1807" i="4"/>
  <c r="AA1808" i="4"/>
  <c r="AA1809" i="4"/>
  <c r="AA1810" i="4"/>
  <c r="AA1811" i="4"/>
  <c r="AA1812" i="4"/>
  <c r="AA1813" i="4"/>
  <c r="AA1814" i="4"/>
  <c r="AA1815" i="4"/>
  <c r="AA1816" i="4"/>
  <c r="AA1817" i="4"/>
  <c r="AA1818" i="4"/>
  <c r="AA1819" i="4"/>
  <c r="AA1820" i="4"/>
  <c r="AA1821" i="4"/>
  <c r="AA1822" i="4"/>
  <c r="AA1823" i="4"/>
  <c r="AA1824" i="4"/>
  <c r="AA1825" i="4"/>
  <c r="AA1826" i="4"/>
  <c r="AA1827" i="4"/>
  <c r="AA1828" i="4"/>
  <c r="AA1829" i="4"/>
  <c r="AA1830" i="4"/>
  <c r="AA1831" i="4"/>
  <c r="AA1832" i="4"/>
  <c r="AA1833" i="4"/>
  <c r="AA1834" i="4"/>
  <c r="AA1835" i="4"/>
  <c r="AA1836" i="4"/>
  <c r="AA1837" i="4"/>
  <c r="AA1838" i="4"/>
  <c r="AA1839" i="4"/>
  <c r="AA1840" i="4"/>
  <c r="AA1841" i="4"/>
  <c r="AA1842" i="4"/>
  <c r="AA1843" i="4"/>
  <c r="AA1844" i="4"/>
  <c r="AA1845" i="4"/>
  <c r="AA1846" i="4"/>
  <c r="AA1847" i="4"/>
  <c r="AA1848" i="4"/>
  <c r="AA1849" i="4"/>
  <c r="AA1850" i="4"/>
  <c r="AA1851" i="4"/>
  <c r="AA1852" i="4"/>
  <c r="AA1853" i="4"/>
  <c r="AA1854" i="4"/>
  <c r="AA1855" i="4"/>
  <c r="AA1856" i="4"/>
  <c r="AA1857" i="4"/>
  <c r="AA1858" i="4"/>
  <c r="AA1859" i="4"/>
  <c r="AA1860" i="4"/>
  <c r="AA1861" i="4"/>
  <c r="AA1862" i="4"/>
  <c r="AA1863" i="4"/>
  <c r="AA1864" i="4"/>
  <c r="AA1865" i="4"/>
  <c r="AA1866" i="4"/>
  <c r="AA1867" i="4"/>
  <c r="AA1868" i="4"/>
  <c r="AA1869" i="4"/>
  <c r="AA1870" i="4"/>
  <c r="AA1871" i="4"/>
  <c r="AA1872" i="4"/>
  <c r="AA1873" i="4"/>
  <c r="AA1874" i="4"/>
  <c r="AA1875" i="4"/>
  <c r="AA1876" i="4"/>
  <c r="AA1877" i="4"/>
  <c r="AA1878" i="4"/>
  <c r="AA1879" i="4"/>
  <c r="AA1880" i="4"/>
  <c r="AA1881" i="4"/>
  <c r="AA1882" i="4"/>
  <c r="AA1883" i="4"/>
  <c r="AA1884" i="4"/>
  <c r="AA1885" i="4"/>
  <c r="AA1886" i="4"/>
  <c r="AA1887" i="4"/>
  <c r="AA1888" i="4"/>
  <c r="AA1889" i="4"/>
  <c r="AA1890" i="4"/>
  <c r="AA1891" i="4"/>
  <c r="AA1892" i="4"/>
  <c r="AA1893" i="4"/>
  <c r="AA1894" i="4"/>
  <c r="AA1895" i="4"/>
  <c r="AA1896" i="4"/>
  <c r="AA1897" i="4"/>
  <c r="AA1898" i="4"/>
  <c r="AA1899" i="4"/>
  <c r="AA1900" i="4"/>
  <c r="AA1901" i="4"/>
  <c r="AA1902" i="4"/>
  <c r="AA1903" i="4"/>
  <c r="AA1904" i="4"/>
  <c r="AA1905" i="4"/>
  <c r="AA1906" i="4"/>
  <c r="AA1907" i="4"/>
  <c r="AA1908" i="4"/>
  <c r="AA1909" i="4"/>
  <c r="AA1910" i="4"/>
  <c r="AA1911" i="4"/>
  <c r="AA1912" i="4"/>
  <c r="AA1913" i="4"/>
  <c r="AA1914" i="4"/>
  <c r="AA1915" i="4"/>
  <c r="AA1916" i="4"/>
  <c r="AA1917" i="4"/>
  <c r="AA1918" i="4"/>
  <c r="AA1919" i="4"/>
  <c r="AA1920" i="4"/>
  <c r="AA1921" i="4"/>
  <c r="AA1922" i="4"/>
  <c r="AA1923" i="4"/>
  <c r="AA1924" i="4"/>
  <c r="AA1925" i="4"/>
  <c r="AA1926" i="4"/>
  <c r="AA1927" i="4"/>
  <c r="AA1928" i="4"/>
  <c r="AA1929" i="4"/>
  <c r="AA1930" i="4"/>
  <c r="AA1931" i="4"/>
  <c r="AA1932" i="4"/>
  <c r="AA1933" i="4"/>
  <c r="AA1934" i="4"/>
  <c r="AA1935" i="4"/>
  <c r="AA1936" i="4"/>
  <c r="AA1937" i="4"/>
  <c r="AA1938" i="4"/>
  <c r="AA1939" i="4"/>
  <c r="AA1940" i="4"/>
  <c r="AA1941" i="4"/>
  <c r="AA1942" i="4"/>
  <c r="AA1943" i="4"/>
  <c r="AA1944" i="4"/>
  <c r="AA1945" i="4"/>
  <c r="G14" i="6"/>
  <c r="Q13" i="5"/>
  <c r="Q14" i="5"/>
  <c r="W14" i="5"/>
  <c r="Q15" i="5"/>
  <c r="W15" i="5"/>
  <c r="Q16" i="5"/>
  <c r="W16" i="5"/>
  <c r="Q17" i="5"/>
  <c r="W17" i="5"/>
  <c r="Q18" i="5"/>
  <c r="W18" i="5"/>
  <c r="Q19" i="5"/>
  <c r="W19" i="5"/>
  <c r="Q20" i="5"/>
  <c r="W20" i="5"/>
  <c r="Q21" i="5"/>
  <c r="W21" i="5"/>
  <c r="Q22" i="5"/>
  <c r="W22" i="5"/>
  <c r="Q23" i="5"/>
  <c r="W23" i="5"/>
  <c r="Q24" i="5"/>
  <c r="W24" i="5"/>
  <c r="Q25" i="5"/>
  <c r="W25" i="5"/>
  <c r="Q26" i="5"/>
  <c r="W26" i="5"/>
  <c r="Q27" i="5"/>
  <c r="W27" i="5"/>
  <c r="Q28" i="5"/>
  <c r="W28" i="5"/>
  <c r="Q29" i="5"/>
  <c r="W29" i="5"/>
  <c r="Q30" i="5"/>
  <c r="W30" i="5"/>
  <c r="Q31" i="5"/>
  <c r="W31" i="5"/>
  <c r="Q32" i="5"/>
  <c r="W32" i="5"/>
  <c r="Q33" i="5"/>
  <c r="W33" i="5"/>
  <c r="Q34" i="5"/>
  <c r="W34" i="5"/>
  <c r="Q35" i="5"/>
  <c r="W35" i="5"/>
  <c r="Q36" i="5"/>
  <c r="W36" i="5"/>
  <c r="Q37" i="5"/>
  <c r="W37" i="5"/>
  <c r="Q38" i="5"/>
  <c r="W38" i="5"/>
  <c r="Q39" i="5"/>
  <c r="W39" i="5"/>
  <c r="Q40" i="5"/>
  <c r="W40" i="5"/>
  <c r="Q41" i="5"/>
  <c r="W41" i="5"/>
  <c r="Q42" i="5"/>
  <c r="W42" i="5"/>
  <c r="Q43" i="5"/>
  <c r="W43" i="5"/>
  <c r="Q44" i="5"/>
  <c r="W44" i="5"/>
  <c r="Q45" i="5"/>
  <c r="W45" i="5"/>
  <c r="Q46" i="5"/>
  <c r="W46" i="5"/>
  <c r="Q47" i="5"/>
  <c r="W47" i="5"/>
  <c r="Q48" i="5"/>
  <c r="W48" i="5"/>
  <c r="Q49" i="5"/>
  <c r="W49" i="5"/>
  <c r="Q50" i="5"/>
  <c r="W50" i="5"/>
  <c r="Q51" i="5"/>
  <c r="W51" i="5"/>
  <c r="Q52" i="5"/>
  <c r="W52" i="5"/>
  <c r="Q53" i="5"/>
  <c r="W53" i="5"/>
  <c r="Q54" i="5"/>
  <c r="W54" i="5"/>
  <c r="Q55" i="5"/>
  <c r="W55" i="5"/>
  <c r="Q56" i="5"/>
  <c r="W56" i="5"/>
  <c r="Q57" i="5"/>
  <c r="W57" i="5"/>
  <c r="Q58" i="5"/>
  <c r="W58" i="5"/>
  <c r="Q59" i="5"/>
  <c r="W59" i="5"/>
  <c r="Q60" i="5"/>
  <c r="W60" i="5"/>
  <c r="Q61" i="5"/>
  <c r="W61" i="5"/>
  <c r="Q62" i="5"/>
  <c r="W62" i="5"/>
  <c r="Q63" i="5"/>
  <c r="W63" i="5"/>
  <c r="Q64" i="5"/>
  <c r="W64" i="5"/>
  <c r="Q65" i="5"/>
  <c r="W65" i="5"/>
  <c r="Q66" i="5"/>
  <c r="W66" i="5"/>
  <c r="Q67" i="5"/>
  <c r="W67" i="5"/>
  <c r="Q68" i="5"/>
  <c r="W68" i="5"/>
  <c r="Q69" i="5"/>
  <c r="W69" i="5"/>
  <c r="Q70" i="5"/>
  <c r="W70" i="5"/>
  <c r="Q71" i="5"/>
  <c r="W71" i="5"/>
  <c r="Q72" i="5"/>
  <c r="W72" i="5"/>
  <c r="Q73" i="5"/>
  <c r="W73" i="5"/>
  <c r="Q74" i="5"/>
  <c r="W74" i="5"/>
  <c r="Q75" i="5"/>
  <c r="W75" i="5"/>
  <c r="Q76" i="5"/>
  <c r="W76" i="5"/>
  <c r="Q77" i="5"/>
  <c r="W77" i="5"/>
  <c r="Q78" i="5"/>
  <c r="W78" i="5"/>
  <c r="Q79" i="5"/>
  <c r="W79" i="5"/>
  <c r="Q80" i="5"/>
  <c r="W80" i="5"/>
  <c r="Q81" i="5"/>
  <c r="W81" i="5"/>
  <c r="Q82" i="5"/>
  <c r="W82" i="5"/>
  <c r="Q83" i="5"/>
  <c r="W83" i="5"/>
  <c r="Q84" i="5"/>
  <c r="W84" i="5"/>
  <c r="Q85" i="5"/>
  <c r="W85" i="5"/>
  <c r="Q86" i="5"/>
  <c r="W86" i="5"/>
  <c r="Q87" i="5"/>
  <c r="W87" i="5"/>
  <c r="Q88" i="5"/>
  <c r="W88" i="5"/>
  <c r="Q89" i="5"/>
  <c r="W89" i="5"/>
  <c r="Q90" i="5"/>
  <c r="W90" i="5"/>
  <c r="Q91" i="5"/>
  <c r="W91" i="5"/>
  <c r="Q92" i="5"/>
  <c r="W92" i="5"/>
  <c r="Q93" i="5"/>
  <c r="W93" i="5"/>
  <c r="Q94" i="5"/>
  <c r="W94" i="5"/>
  <c r="Q95" i="5"/>
  <c r="W95" i="5"/>
  <c r="Q96" i="5"/>
  <c r="W96" i="5"/>
  <c r="Q97" i="5"/>
  <c r="W97" i="5"/>
  <c r="Q98" i="5"/>
  <c r="W98" i="5"/>
  <c r="Q99" i="5"/>
  <c r="W99" i="5"/>
  <c r="Q100" i="5"/>
  <c r="W100" i="5"/>
  <c r="Q101" i="5"/>
  <c r="W101" i="5"/>
  <c r="Q102" i="5"/>
  <c r="W102" i="5"/>
  <c r="Q103" i="5"/>
  <c r="W103" i="5"/>
  <c r="Q104" i="5"/>
  <c r="W104" i="5"/>
  <c r="Q105" i="5"/>
  <c r="W105" i="5"/>
  <c r="Q106" i="5"/>
  <c r="W106" i="5"/>
  <c r="Q107" i="5"/>
  <c r="W107" i="5"/>
  <c r="Q108" i="5"/>
  <c r="W108" i="5"/>
  <c r="Q109" i="5"/>
  <c r="W109" i="5"/>
  <c r="Q110" i="5"/>
  <c r="W110" i="5"/>
  <c r="Q111" i="5"/>
  <c r="W111" i="5"/>
  <c r="Q112" i="5"/>
  <c r="W112" i="5"/>
  <c r="Q113" i="5"/>
  <c r="W113" i="5"/>
  <c r="Q114" i="5"/>
  <c r="W114" i="5"/>
  <c r="Q115" i="5"/>
  <c r="W115" i="5"/>
  <c r="Q116" i="5"/>
  <c r="W116" i="5"/>
  <c r="Q117" i="5"/>
  <c r="W117" i="5"/>
  <c r="Q118" i="5"/>
  <c r="W118" i="5"/>
  <c r="Q119" i="5"/>
  <c r="W119" i="5"/>
  <c r="Q120" i="5"/>
  <c r="W120" i="5"/>
  <c r="Q121" i="5"/>
  <c r="W121" i="5"/>
  <c r="Q122" i="5"/>
  <c r="W122" i="5"/>
  <c r="Q123" i="5"/>
  <c r="W123" i="5"/>
  <c r="Q124" i="5"/>
  <c r="W124" i="5"/>
  <c r="Q125" i="5"/>
  <c r="W125" i="5"/>
  <c r="Q126" i="5"/>
  <c r="W126" i="5"/>
  <c r="Q127" i="5"/>
  <c r="W127" i="5"/>
  <c r="Q128" i="5"/>
  <c r="W128" i="5"/>
  <c r="Q129" i="5"/>
  <c r="W129" i="5"/>
  <c r="Q130" i="5"/>
  <c r="W130" i="5"/>
  <c r="Q131" i="5"/>
  <c r="W131" i="5"/>
  <c r="Q132" i="5"/>
  <c r="W132" i="5"/>
  <c r="Q133" i="5"/>
  <c r="W133" i="5"/>
  <c r="Q134" i="5"/>
  <c r="W134" i="5"/>
  <c r="Q135" i="5"/>
  <c r="W135" i="5"/>
  <c r="Q136" i="5"/>
  <c r="W136" i="5"/>
  <c r="Q137" i="5"/>
  <c r="W137" i="5"/>
  <c r="Q138" i="5"/>
  <c r="W138" i="5"/>
  <c r="Q139" i="5"/>
  <c r="W139" i="5"/>
  <c r="Q140" i="5"/>
  <c r="W140" i="5"/>
  <c r="Q141" i="5"/>
  <c r="W141" i="5"/>
  <c r="Q142" i="5"/>
  <c r="W142" i="5"/>
  <c r="Q143" i="5"/>
  <c r="W143" i="5"/>
  <c r="Q144" i="5"/>
  <c r="W144" i="5"/>
  <c r="Q145" i="5"/>
  <c r="W145" i="5"/>
  <c r="Q146" i="5"/>
  <c r="W146" i="5"/>
  <c r="Q147" i="5"/>
  <c r="W147" i="5"/>
  <c r="Q148" i="5"/>
  <c r="W148" i="5"/>
  <c r="Q149" i="5"/>
  <c r="W149" i="5"/>
  <c r="Q150" i="5"/>
  <c r="W150" i="5"/>
  <c r="Q151" i="5"/>
  <c r="W151" i="5"/>
  <c r="Q152" i="5"/>
  <c r="W152" i="5"/>
  <c r="Q153" i="5"/>
  <c r="W153" i="5"/>
  <c r="Q154" i="5"/>
  <c r="W154" i="5"/>
  <c r="Q155" i="5"/>
  <c r="W155" i="5"/>
  <c r="Q156" i="5"/>
  <c r="W156" i="5"/>
  <c r="Q157" i="5"/>
  <c r="W157" i="5"/>
  <c r="Q158" i="5"/>
  <c r="W158" i="5"/>
  <c r="Q159" i="5"/>
  <c r="W159" i="5"/>
  <c r="Q160" i="5"/>
  <c r="W160" i="5"/>
  <c r="Q161" i="5"/>
  <c r="W161" i="5"/>
  <c r="Q162" i="5"/>
  <c r="W162" i="5"/>
  <c r="Q163" i="5"/>
  <c r="W163" i="5"/>
  <c r="Q164" i="5"/>
  <c r="W164" i="5"/>
  <c r="Q165" i="5"/>
  <c r="W165" i="5"/>
  <c r="Q166" i="5"/>
  <c r="W166" i="5"/>
  <c r="Q167" i="5"/>
  <c r="W167" i="5"/>
  <c r="Q168" i="5"/>
  <c r="W168" i="5"/>
  <c r="Q169" i="5"/>
  <c r="W169" i="5"/>
  <c r="Q170" i="5"/>
  <c r="W170" i="5"/>
  <c r="Q171" i="5"/>
  <c r="W171" i="5"/>
  <c r="Q172" i="5"/>
  <c r="W172" i="5"/>
  <c r="Q173" i="5"/>
  <c r="W173" i="5"/>
  <c r="Q174" i="5"/>
  <c r="W174" i="5"/>
  <c r="Q175" i="5"/>
  <c r="W175" i="5"/>
  <c r="Q176" i="5"/>
  <c r="W176" i="5"/>
  <c r="Q177" i="5"/>
  <c r="W177" i="5"/>
  <c r="Q178" i="5"/>
  <c r="W178" i="5"/>
  <c r="Q179" i="5"/>
  <c r="W179" i="5"/>
  <c r="Q180" i="5"/>
  <c r="W180" i="5"/>
  <c r="Q181" i="5"/>
  <c r="W181" i="5"/>
  <c r="Q182" i="5"/>
  <c r="W182" i="5"/>
  <c r="Q183" i="5"/>
  <c r="W183" i="5"/>
  <c r="Q184" i="5"/>
  <c r="W184" i="5"/>
  <c r="Q185" i="5"/>
  <c r="W185" i="5"/>
  <c r="Q186" i="5"/>
  <c r="W186" i="5"/>
  <c r="Q187" i="5"/>
  <c r="W187" i="5"/>
  <c r="Q188" i="5"/>
  <c r="W188" i="5"/>
  <c r="Q189" i="5"/>
  <c r="W189" i="5"/>
  <c r="Q190" i="5"/>
  <c r="W190" i="5"/>
  <c r="Q191" i="5"/>
  <c r="W191" i="5"/>
  <c r="Q192" i="5"/>
  <c r="W192" i="5"/>
  <c r="Q193" i="5"/>
  <c r="W193" i="5"/>
  <c r="Q194" i="5"/>
  <c r="W194" i="5"/>
  <c r="Q195" i="5"/>
  <c r="W195" i="5"/>
  <c r="Q196" i="5"/>
  <c r="W196" i="5"/>
  <c r="Q197" i="5"/>
  <c r="W197" i="5"/>
  <c r="Q198" i="5"/>
  <c r="W198" i="5"/>
  <c r="Q199" i="5"/>
  <c r="W199" i="5"/>
  <c r="Q200" i="5"/>
  <c r="W200" i="5"/>
  <c r="Q201" i="5"/>
  <c r="W201" i="5"/>
  <c r="Q202" i="5"/>
  <c r="W202" i="5"/>
  <c r="Q203" i="5"/>
  <c r="W203" i="5"/>
  <c r="Q204" i="5"/>
  <c r="W204" i="5"/>
  <c r="Q205" i="5"/>
  <c r="W205" i="5"/>
  <c r="Q206" i="5"/>
  <c r="W206" i="5"/>
  <c r="Q207" i="5"/>
  <c r="W207" i="5"/>
  <c r="Q208" i="5"/>
  <c r="W208" i="5"/>
  <c r="Q209" i="5"/>
  <c r="W209" i="5"/>
  <c r="Q210" i="5"/>
  <c r="W210" i="5"/>
  <c r="Q211" i="5"/>
  <c r="W211" i="5"/>
  <c r="Q212" i="5"/>
  <c r="W212" i="5"/>
  <c r="Q213" i="5"/>
  <c r="W213" i="5"/>
  <c r="Q214" i="5"/>
  <c r="W214" i="5"/>
  <c r="Q215" i="5"/>
  <c r="W215" i="5"/>
  <c r="Q216" i="5"/>
  <c r="W216" i="5"/>
  <c r="Q217" i="5"/>
  <c r="W217" i="5"/>
  <c r="Q218" i="5"/>
  <c r="W218" i="5"/>
  <c r="Q219" i="5"/>
  <c r="W219" i="5"/>
  <c r="Q220" i="5"/>
  <c r="W220" i="5"/>
  <c r="Q221" i="5"/>
  <c r="W221" i="5"/>
  <c r="Q222" i="5"/>
  <c r="W222" i="5"/>
  <c r="Q223" i="5"/>
  <c r="W223" i="5"/>
  <c r="Q224" i="5"/>
  <c r="W224" i="5"/>
  <c r="Q225" i="5"/>
  <c r="W225" i="5"/>
  <c r="Q226" i="5"/>
  <c r="W226" i="5"/>
  <c r="Q227" i="5"/>
  <c r="W227" i="5"/>
  <c r="Q228" i="5"/>
  <c r="W228" i="5"/>
  <c r="Q229" i="5"/>
  <c r="W229" i="5"/>
  <c r="Q230" i="5"/>
  <c r="W230" i="5"/>
  <c r="Q231" i="5"/>
  <c r="W231" i="5"/>
  <c r="Q232" i="5"/>
  <c r="W232" i="5"/>
  <c r="Q233" i="5"/>
  <c r="W233" i="5"/>
  <c r="Q234" i="5"/>
  <c r="W234" i="5"/>
  <c r="Q235" i="5"/>
  <c r="W235" i="5"/>
  <c r="Q236" i="5"/>
  <c r="W236" i="5"/>
  <c r="Q237" i="5"/>
  <c r="W237" i="5"/>
  <c r="Q238" i="5"/>
  <c r="W238" i="5"/>
  <c r="Q239" i="5"/>
  <c r="W239" i="5"/>
  <c r="Q240" i="5"/>
  <c r="W240" i="5"/>
  <c r="Q241" i="5"/>
  <c r="W241" i="5"/>
  <c r="Q242" i="5"/>
  <c r="W242" i="5"/>
  <c r="Q243" i="5"/>
  <c r="W243" i="5"/>
  <c r="Q244" i="5"/>
  <c r="W244" i="5"/>
  <c r="Q245" i="5"/>
  <c r="W245" i="5"/>
  <c r="Q246" i="5"/>
  <c r="W246" i="5"/>
  <c r="Q247" i="5"/>
  <c r="W247" i="5"/>
  <c r="Q248" i="5"/>
  <c r="W248" i="5"/>
  <c r="Q249" i="5"/>
  <c r="W249" i="5"/>
  <c r="Q250" i="5"/>
  <c r="W250" i="5"/>
  <c r="Q251" i="5"/>
  <c r="W251" i="5"/>
  <c r="Q252" i="5"/>
  <c r="W252" i="5"/>
  <c r="Q253" i="5"/>
  <c r="W253" i="5"/>
  <c r="Q254" i="5"/>
  <c r="W254" i="5"/>
  <c r="Q255" i="5"/>
  <c r="W255" i="5"/>
  <c r="Q256" i="5"/>
  <c r="W256" i="5"/>
  <c r="Q257" i="5"/>
  <c r="W257" i="5"/>
  <c r="Q258" i="5"/>
  <c r="W258" i="5"/>
  <c r="Q259" i="5"/>
  <c r="W259" i="5"/>
  <c r="Q260" i="5"/>
  <c r="W260" i="5"/>
  <c r="Q261" i="5"/>
  <c r="W261" i="5"/>
  <c r="Q262" i="5"/>
  <c r="W262" i="5"/>
  <c r="Q263" i="5"/>
  <c r="W263" i="5"/>
  <c r="Q264" i="5"/>
  <c r="W264" i="5"/>
  <c r="Q265" i="5"/>
  <c r="W265" i="5"/>
  <c r="Q266" i="5"/>
  <c r="W266" i="5"/>
  <c r="Q267" i="5"/>
  <c r="W267" i="5"/>
  <c r="Q268" i="5"/>
  <c r="W268" i="5"/>
  <c r="Q269" i="5"/>
  <c r="W269" i="5"/>
  <c r="Q270" i="5"/>
  <c r="W270" i="5"/>
  <c r="Q271" i="5"/>
  <c r="W271" i="5"/>
  <c r="Q272" i="5"/>
  <c r="W272" i="5"/>
  <c r="Q273" i="5"/>
  <c r="W273" i="5"/>
  <c r="Q274" i="5"/>
  <c r="W274" i="5"/>
  <c r="Q275" i="5"/>
  <c r="W275" i="5"/>
  <c r="Q276" i="5"/>
  <c r="W276" i="5"/>
  <c r="Q277" i="5"/>
  <c r="W277" i="5"/>
  <c r="Q278" i="5"/>
  <c r="W278" i="5"/>
  <c r="Q279" i="5"/>
  <c r="W279" i="5"/>
  <c r="Q280" i="5"/>
  <c r="W280" i="5"/>
  <c r="Q281" i="5"/>
  <c r="W281" i="5"/>
  <c r="Q282" i="5"/>
  <c r="W282" i="5"/>
  <c r="Q283" i="5"/>
  <c r="W283" i="5"/>
  <c r="Q284" i="5"/>
  <c r="W284" i="5"/>
  <c r="Q285" i="5"/>
  <c r="W285" i="5"/>
  <c r="Q286" i="5"/>
  <c r="W286" i="5"/>
  <c r="Q287" i="5"/>
  <c r="W287" i="5"/>
  <c r="Q288" i="5"/>
  <c r="W288" i="5"/>
  <c r="Q289" i="5"/>
  <c r="W289" i="5"/>
  <c r="Q290" i="5"/>
  <c r="W290" i="5"/>
  <c r="Q291" i="5"/>
  <c r="W291" i="5"/>
  <c r="Q292" i="5"/>
  <c r="W292" i="5"/>
  <c r="Q293" i="5"/>
  <c r="W293" i="5"/>
  <c r="Q294" i="5"/>
  <c r="W294" i="5"/>
  <c r="Q295" i="5"/>
  <c r="W295" i="5"/>
  <c r="Q296" i="5"/>
  <c r="W296" i="5"/>
  <c r="Q297" i="5"/>
  <c r="W297" i="5"/>
  <c r="Q298" i="5"/>
  <c r="W298" i="5"/>
  <c r="Q299" i="5"/>
  <c r="W299" i="5"/>
  <c r="Q300" i="5"/>
  <c r="W300" i="5"/>
  <c r="Q301" i="5"/>
  <c r="W301" i="5"/>
  <c r="Q302" i="5"/>
  <c r="W302" i="5"/>
  <c r="Q303" i="5"/>
  <c r="W303" i="5"/>
  <c r="Q304" i="5"/>
  <c r="W304" i="5"/>
  <c r="Q305" i="5"/>
  <c r="W305" i="5"/>
  <c r="Q306" i="5"/>
  <c r="W306" i="5"/>
  <c r="Q307" i="5"/>
  <c r="W307" i="5"/>
  <c r="Q308" i="5"/>
  <c r="W308" i="5"/>
  <c r="Q309" i="5"/>
  <c r="W309" i="5"/>
  <c r="Q310" i="5"/>
  <c r="W310" i="5"/>
  <c r="Q311" i="5"/>
  <c r="W311" i="5"/>
  <c r="Q312" i="5"/>
  <c r="W312" i="5"/>
  <c r="Q313" i="5"/>
  <c r="W313" i="5"/>
  <c r="Q314" i="5"/>
  <c r="W314" i="5"/>
  <c r="Q315" i="5"/>
  <c r="W315" i="5"/>
  <c r="Q316" i="5"/>
  <c r="W316" i="5"/>
  <c r="Q317" i="5"/>
  <c r="W317" i="5"/>
  <c r="Q318" i="5"/>
  <c r="W318" i="5"/>
  <c r="Q319" i="5"/>
  <c r="W319" i="5"/>
  <c r="Q320" i="5"/>
  <c r="W320" i="5"/>
  <c r="Q321" i="5"/>
  <c r="W321" i="5"/>
  <c r="Q322" i="5"/>
  <c r="W322" i="5"/>
  <c r="Q323" i="5"/>
  <c r="W323" i="5"/>
  <c r="Q324" i="5"/>
  <c r="W324" i="5"/>
  <c r="Q325" i="5"/>
  <c r="W325" i="5"/>
  <c r="Q326" i="5"/>
  <c r="W326" i="5"/>
  <c r="Q327" i="5"/>
  <c r="W327" i="5"/>
  <c r="Q328" i="5"/>
  <c r="W328" i="5"/>
  <c r="Q329" i="5"/>
  <c r="W329" i="5"/>
  <c r="Q330" i="5"/>
  <c r="W330" i="5"/>
  <c r="Q331" i="5"/>
  <c r="W331" i="5"/>
  <c r="Q332" i="5"/>
  <c r="W332" i="5"/>
  <c r="Q333" i="5"/>
  <c r="W333" i="5"/>
  <c r="Q334" i="5"/>
  <c r="W334" i="5"/>
  <c r="Q335" i="5"/>
  <c r="W335" i="5"/>
  <c r="Q336" i="5"/>
  <c r="W336" i="5"/>
  <c r="Q337" i="5"/>
  <c r="W337" i="5"/>
  <c r="Q338" i="5"/>
  <c r="W338" i="5"/>
  <c r="Q339" i="5"/>
  <c r="W339" i="5"/>
  <c r="Q340" i="5"/>
  <c r="W340" i="5"/>
  <c r="Q341" i="5"/>
  <c r="W341" i="5"/>
  <c r="Q342" i="5"/>
  <c r="W342" i="5"/>
  <c r="Q343" i="5"/>
  <c r="W343" i="5"/>
  <c r="Q344" i="5"/>
  <c r="W344" i="5"/>
  <c r="Q345" i="5"/>
  <c r="W345" i="5"/>
  <c r="Q346" i="5"/>
  <c r="W346" i="5"/>
  <c r="Q347" i="5"/>
  <c r="W347" i="5"/>
  <c r="Q348" i="5"/>
  <c r="W348" i="5"/>
  <c r="Q349" i="5"/>
  <c r="W349" i="5"/>
  <c r="Q350" i="5"/>
  <c r="W350" i="5"/>
  <c r="Q351" i="5"/>
  <c r="W351" i="5"/>
  <c r="Q352" i="5"/>
  <c r="W352" i="5"/>
  <c r="Q353" i="5"/>
  <c r="W353" i="5"/>
  <c r="Q354" i="5"/>
  <c r="W354" i="5"/>
  <c r="Q355" i="5"/>
  <c r="W355" i="5"/>
  <c r="Q356" i="5"/>
  <c r="W356" i="5"/>
  <c r="Q357" i="5"/>
  <c r="W357" i="5"/>
  <c r="Q358" i="5"/>
  <c r="W358" i="5"/>
  <c r="Q359" i="5"/>
  <c r="W359" i="5"/>
  <c r="Q360" i="5"/>
  <c r="W360" i="5"/>
  <c r="Q361" i="5"/>
  <c r="W361" i="5"/>
  <c r="Q362" i="5"/>
  <c r="W362" i="5"/>
  <c r="Q363" i="5"/>
  <c r="W363" i="5"/>
  <c r="Q364" i="5"/>
  <c r="W364" i="5"/>
  <c r="Q365" i="5"/>
  <c r="W365" i="5"/>
  <c r="Q366" i="5"/>
  <c r="W366" i="5"/>
  <c r="Q367" i="5"/>
  <c r="W367" i="5"/>
  <c r="Q368" i="5"/>
  <c r="W368" i="5"/>
  <c r="Q369" i="5"/>
  <c r="W369" i="5"/>
  <c r="Q370" i="5"/>
  <c r="W370" i="5"/>
  <c r="Q371" i="5"/>
  <c r="W371" i="5"/>
  <c r="Q372" i="5"/>
  <c r="W372" i="5"/>
  <c r="Q373" i="5"/>
  <c r="W373" i="5"/>
  <c r="Q374" i="5"/>
  <c r="W374" i="5"/>
  <c r="Q375" i="5"/>
  <c r="W375" i="5"/>
  <c r="Q376" i="5"/>
  <c r="W376" i="5"/>
  <c r="Q377" i="5"/>
  <c r="W377" i="5"/>
  <c r="Q378" i="5"/>
  <c r="W378" i="5"/>
  <c r="Q379" i="5"/>
  <c r="W379" i="5"/>
  <c r="Q380" i="5"/>
  <c r="W380" i="5"/>
  <c r="Q381" i="5"/>
  <c r="W381" i="5"/>
  <c r="Q382" i="5"/>
  <c r="W382" i="5"/>
  <c r="Q383" i="5"/>
  <c r="W383" i="5"/>
  <c r="Q384" i="5"/>
  <c r="W384" i="5"/>
  <c r="Q385" i="5"/>
  <c r="W385" i="5"/>
  <c r="Q386" i="5"/>
  <c r="W386" i="5"/>
  <c r="Q387" i="5"/>
  <c r="W387" i="5"/>
  <c r="Q388" i="5"/>
  <c r="W388" i="5"/>
  <c r="Q389" i="5"/>
  <c r="W389" i="5"/>
  <c r="Q390" i="5"/>
  <c r="W390" i="5"/>
  <c r="Q391" i="5"/>
  <c r="W391" i="5"/>
  <c r="Q392" i="5"/>
  <c r="W392" i="5"/>
  <c r="Q393" i="5"/>
  <c r="W393" i="5"/>
  <c r="Q394" i="5"/>
  <c r="W394" i="5"/>
  <c r="Q395" i="5"/>
  <c r="W395" i="5"/>
  <c r="Q396" i="5"/>
  <c r="W396" i="5"/>
  <c r="Q397" i="5"/>
  <c r="W397" i="5"/>
  <c r="Q398" i="5"/>
  <c r="W398" i="5"/>
  <c r="Q399" i="5"/>
  <c r="W399" i="5"/>
  <c r="Q400" i="5"/>
  <c r="W400" i="5"/>
  <c r="Q401" i="5"/>
  <c r="W401" i="5"/>
  <c r="Q402" i="5"/>
  <c r="W402" i="5"/>
  <c r="Q403" i="5"/>
  <c r="W403" i="5"/>
  <c r="Q404" i="5"/>
  <c r="W404" i="5"/>
  <c r="Q405" i="5"/>
  <c r="W405" i="5"/>
  <c r="Q406" i="5"/>
  <c r="W406" i="5"/>
  <c r="Q407" i="5"/>
  <c r="W407" i="5"/>
  <c r="Q408" i="5"/>
  <c r="W408" i="5"/>
  <c r="Q409" i="5"/>
  <c r="W409" i="5"/>
  <c r="Q410" i="5"/>
  <c r="W410" i="5"/>
  <c r="Q411" i="5"/>
  <c r="W411" i="5"/>
  <c r="Q412" i="5"/>
  <c r="W412" i="5"/>
  <c r="Q413" i="5"/>
  <c r="W413" i="5"/>
  <c r="Q414" i="5"/>
  <c r="W414" i="5"/>
  <c r="Q415" i="5"/>
  <c r="W415" i="5"/>
  <c r="Q416" i="5"/>
  <c r="W416" i="5"/>
  <c r="Q417" i="5"/>
  <c r="W417" i="5"/>
  <c r="Q418" i="5"/>
  <c r="W418" i="5"/>
  <c r="Q419" i="5"/>
  <c r="W419" i="5"/>
  <c r="Q420" i="5"/>
  <c r="W420" i="5"/>
  <c r="Q421" i="5"/>
  <c r="W421" i="5"/>
  <c r="Q422" i="5"/>
  <c r="W422" i="5"/>
  <c r="Q423" i="5"/>
  <c r="W423" i="5"/>
  <c r="Q424" i="5"/>
  <c r="W424" i="5"/>
  <c r="Q425" i="5"/>
  <c r="W425" i="5"/>
  <c r="Q426" i="5"/>
  <c r="W426" i="5"/>
  <c r="Q427" i="5"/>
  <c r="W427" i="5"/>
  <c r="Q428" i="5"/>
  <c r="W428" i="5"/>
  <c r="Q429" i="5"/>
  <c r="W429" i="5"/>
  <c r="Q430" i="5"/>
  <c r="W430" i="5"/>
  <c r="Q431" i="5"/>
  <c r="W431" i="5"/>
  <c r="Q432" i="5"/>
  <c r="W432" i="5"/>
  <c r="Q433" i="5"/>
  <c r="W433" i="5"/>
  <c r="Q434" i="5"/>
  <c r="W434" i="5"/>
  <c r="Q435" i="5"/>
  <c r="W435" i="5"/>
  <c r="Q436" i="5"/>
  <c r="W436" i="5"/>
  <c r="Q437" i="5"/>
  <c r="W437" i="5"/>
  <c r="Q438" i="5"/>
  <c r="W438" i="5"/>
  <c r="Q439" i="5"/>
  <c r="W439" i="5"/>
  <c r="Q440" i="5"/>
  <c r="W440" i="5"/>
  <c r="Q441" i="5"/>
  <c r="W441" i="5"/>
  <c r="Q442" i="5"/>
  <c r="W442" i="5"/>
  <c r="Q443" i="5"/>
  <c r="W443" i="5"/>
  <c r="Q444" i="5"/>
  <c r="W444" i="5"/>
  <c r="Q445" i="5"/>
  <c r="W445" i="5"/>
  <c r="Q446" i="5"/>
  <c r="W446" i="5"/>
  <c r="Q447" i="5"/>
  <c r="W447" i="5"/>
  <c r="Q448" i="5"/>
  <c r="W448" i="5"/>
  <c r="Q449" i="5"/>
  <c r="W449" i="5"/>
  <c r="Q450" i="5"/>
  <c r="W450" i="5"/>
  <c r="Q451" i="5"/>
  <c r="W451" i="5"/>
  <c r="Q452" i="5"/>
  <c r="W452" i="5"/>
  <c r="Q453" i="5"/>
  <c r="W453" i="5"/>
  <c r="Q454" i="5"/>
  <c r="W454" i="5"/>
  <c r="Q455" i="5"/>
  <c r="W455" i="5"/>
  <c r="Q456" i="5"/>
  <c r="W456" i="5"/>
  <c r="Q457" i="5"/>
  <c r="W457" i="5"/>
  <c r="Q458" i="5"/>
  <c r="W458" i="5"/>
  <c r="Q459" i="5"/>
  <c r="W459" i="5"/>
  <c r="Q460" i="5"/>
  <c r="W460" i="5"/>
  <c r="Q461" i="5"/>
  <c r="W461" i="5"/>
  <c r="Q462" i="5"/>
  <c r="W462" i="5"/>
  <c r="Q463" i="5"/>
  <c r="W463" i="5"/>
  <c r="Q464" i="5"/>
  <c r="W464" i="5"/>
  <c r="Q465" i="5"/>
  <c r="W465" i="5"/>
  <c r="Q466" i="5"/>
  <c r="W466" i="5"/>
  <c r="Q467" i="5"/>
  <c r="W467" i="5"/>
  <c r="Q468" i="5"/>
  <c r="W468" i="5"/>
  <c r="Q469" i="5"/>
  <c r="W469" i="5"/>
  <c r="Q470" i="5"/>
  <c r="W470" i="5"/>
  <c r="Q471" i="5"/>
  <c r="W471" i="5"/>
  <c r="Q472" i="5"/>
  <c r="W472" i="5"/>
  <c r="Q473" i="5"/>
  <c r="W473" i="5"/>
  <c r="Q474" i="5"/>
  <c r="W474" i="5"/>
  <c r="Q475" i="5"/>
  <c r="W475" i="5"/>
  <c r="Q476" i="5"/>
  <c r="W476" i="5"/>
  <c r="Q477" i="5"/>
  <c r="W477" i="5"/>
  <c r="Q478" i="5"/>
  <c r="W478" i="5"/>
  <c r="Q479" i="5"/>
  <c r="W479" i="5"/>
  <c r="Q480" i="5"/>
  <c r="W480" i="5"/>
  <c r="Q481" i="5"/>
  <c r="W481" i="5"/>
  <c r="Q482" i="5"/>
  <c r="W482" i="5"/>
  <c r="Q483" i="5"/>
  <c r="W483" i="5"/>
  <c r="Q484" i="5"/>
  <c r="W484" i="5"/>
  <c r="Q485" i="5"/>
  <c r="W485" i="5"/>
  <c r="Q486" i="5"/>
  <c r="W486" i="5"/>
  <c r="Q487" i="5"/>
  <c r="W487" i="5"/>
  <c r="Q488" i="5"/>
  <c r="W488" i="5"/>
  <c r="Q489" i="5"/>
  <c r="W489" i="5"/>
  <c r="Q490" i="5"/>
  <c r="W490" i="5"/>
  <c r="Q491" i="5"/>
  <c r="W491" i="5"/>
  <c r="Q492" i="5"/>
  <c r="W492" i="5"/>
  <c r="Q493" i="5"/>
  <c r="W493" i="5"/>
  <c r="Q494" i="5"/>
  <c r="W494" i="5"/>
  <c r="Q495" i="5"/>
  <c r="W495" i="5"/>
  <c r="Q496" i="5"/>
  <c r="W496" i="5"/>
  <c r="Q497" i="5"/>
  <c r="W497" i="5"/>
  <c r="Q498" i="5"/>
  <c r="W498" i="5"/>
  <c r="Q499" i="5"/>
  <c r="W499" i="5"/>
  <c r="Q500" i="5"/>
  <c r="W500" i="5"/>
  <c r="Q501" i="5"/>
  <c r="W501" i="5"/>
  <c r="Q502" i="5"/>
  <c r="W502" i="5"/>
  <c r="Q503" i="5"/>
  <c r="W503" i="5"/>
  <c r="Q504" i="5"/>
  <c r="W504" i="5"/>
  <c r="Q505" i="5"/>
  <c r="W505" i="5"/>
  <c r="Q506" i="5"/>
  <c r="W506" i="5"/>
  <c r="Q507" i="5"/>
  <c r="W507" i="5"/>
  <c r="Q508" i="5"/>
  <c r="W508" i="5"/>
  <c r="Q509" i="5"/>
  <c r="W509" i="5"/>
  <c r="Q510" i="5"/>
  <c r="W510" i="5"/>
  <c r="Q511" i="5"/>
  <c r="W511" i="5"/>
  <c r="Q512" i="5"/>
  <c r="W512" i="5"/>
  <c r="Q513" i="5"/>
  <c r="W513" i="5"/>
  <c r="Q514" i="5"/>
  <c r="W514" i="5"/>
  <c r="Q515" i="5"/>
  <c r="W515" i="5"/>
  <c r="Q516" i="5"/>
  <c r="W516" i="5"/>
  <c r="Q517" i="5"/>
  <c r="W517" i="5"/>
  <c r="Q518" i="5"/>
  <c r="W518" i="5"/>
  <c r="Q519" i="5"/>
  <c r="W519" i="5"/>
  <c r="Q520" i="5"/>
  <c r="W520" i="5"/>
  <c r="Q521" i="5"/>
  <c r="W521" i="5"/>
  <c r="Q522" i="5"/>
  <c r="W522" i="5"/>
  <c r="Q523" i="5"/>
  <c r="W523" i="5"/>
  <c r="Q524" i="5"/>
  <c r="W524" i="5"/>
  <c r="Q525" i="5"/>
  <c r="W525" i="5"/>
  <c r="Q526" i="5"/>
  <c r="W526" i="5"/>
  <c r="Q527" i="5"/>
  <c r="W527" i="5"/>
  <c r="Q528" i="5"/>
  <c r="W528" i="5"/>
  <c r="Q529" i="5"/>
  <c r="W529" i="5"/>
  <c r="Q530" i="5"/>
  <c r="W530" i="5"/>
  <c r="Q531" i="5"/>
  <c r="W531" i="5"/>
  <c r="Q532" i="5"/>
  <c r="W532" i="5"/>
  <c r="Q533" i="5"/>
  <c r="W533" i="5"/>
  <c r="Q534" i="5"/>
  <c r="W534" i="5"/>
  <c r="Q535" i="5"/>
  <c r="W535" i="5"/>
  <c r="Q536" i="5"/>
  <c r="W536" i="5"/>
  <c r="Q537" i="5"/>
  <c r="W537" i="5"/>
  <c r="Q538" i="5"/>
  <c r="W538" i="5"/>
  <c r="Q539" i="5"/>
  <c r="W539" i="5"/>
  <c r="Q540" i="5"/>
  <c r="W540" i="5"/>
  <c r="Q541" i="5"/>
  <c r="W541" i="5"/>
  <c r="Q542" i="5"/>
  <c r="W542" i="5"/>
  <c r="Q543" i="5"/>
  <c r="W543" i="5"/>
  <c r="Q544" i="5"/>
  <c r="W544" i="5"/>
  <c r="Q545" i="5"/>
  <c r="W545" i="5"/>
  <c r="Q546" i="5"/>
  <c r="W546" i="5"/>
  <c r="Q547" i="5"/>
  <c r="W547" i="5"/>
  <c r="Q548" i="5"/>
  <c r="W548" i="5"/>
  <c r="Q549" i="5"/>
  <c r="W549" i="5"/>
  <c r="Q550" i="5"/>
  <c r="W550" i="5"/>
  <c r="Q551" i="5"/>
  <c r="W551" i="5"/>
  <c r="Q552" i="5"/>
  <c r="W552" i="5"/>
  <c r="Q553" i="5"/>
  <c r="W553" i="5"/>
  <c r="Q554" i="5"/>
  <c r="W554" i="5"/>
  <c r="Q555" i="5"/>
  <c r="W555" i="5"/>
  <c r="Q556" i="5"/>
  <c r="W556" i="5"/>
  <c r="Q557" i="5"/>
  <c r="W557" i="5"/>
  <c r="Q558" i="5"/>
  <c r="W558" i="5"/>
  <c r="Q559" i="5"/>
  <c r="W559" i="5"/>
  <c r="Q560" i="5"/>
  <c r="W560" i="5"/>
  <c r="Q561" i="5"/>
  <c r="W561" i="5"/>
  <c r="Q562" i="5"/>
  <c r="W562" i="5"/>
  <c r="Q563" i="5"/>
  <c r="W563" i="5"/>
  <c r="Q564" i="5"/>
  <c r="W564" i="5"/>
  <c r="Q565" i="5"/>
  <c r="W565" i="5"/>
  <c r="Q566" i="5"/>
  <c r="W566" i="5"/>
  <c r="Q567" i="5"/>
  <c r="W567" i="5"/>
  <c r="Q568" i="5"/>
  <c r="W568" i="5"/>
  <c r="Q569" i="5"/>
  <c r="W569" i="5"/>
  <c r="Q570" i="5"/>
  <c r="W570" i="5"/>
  <c r="Q571" i="5"/>
  <c r="W571" i="5"/>
  <c r="Q572" i="5"/>
  <c r="W572" i="5"/>
  <c r="Q573" i="5"/>
  <c r="W573" i="5"/>
  <c r="Q574" i="5"/>
  <c r="W574" i="5"/>
  <c r="Q575" i="5"/>
  <c r="W575" i="5"/>
  <c r="Q576" i="5"/>
  <c r="W576" i="5"/>
  <c r="Q577" i="5"/>
  <c r="W577" i="5"/>
  <c r="Q578" i="5"/>
  <c r="W578" i="5"/>
  <c r="Q579" i="5"/>
  <c r="W579" i="5"/>
  <c r="Q580" i="5"/>
  <c r="W580" i="5"/>
  <c r="Q581" i="5"/>
  <c r="W581" i="5"/>
  <c r="Q582" i="5"/>
  <c r="W582" i="5"/>
  <c r="Q583" i="5"/>
  <c r="W583" i="5"/>
  <c r="Q584" i="5"/>
  <c r="W584" i="5"/>
  <c r="Q585" i="5"/>
  <c r="W585" i="5"/>
  <c r="Q586" i="5"/>
  <c r="W586" i="5"/>
  <c r="Q587" i="5"/>
  <c r="W587" i="5"/>
  <c r="Q588" i="5"/>
  <c r="W588" i="5"/>
  <c r="Q589" i="5"/>
  <c r="W589" i="5"/>
  <c r="Q590" i="5"/>
  <c r="W590" i="5"/>
  <c r="Q591" i="5"/>
  <c r="W591" i="5"/>
  <c r="Q592" i="5"/>
  <c r="W592" i="5"/>
  <c r="Q593" i="5"/>
  <c r="W593" i="5"/>
  <c r="Q594" i="5"/>
  <c r="W594" i="5"/>
  <c r="Q595" i="5"/>
  <c r="W595" i="5"/>
  <c r="Q596" i="5"/>
  <c r="W596" i="5"/>
  <c r="Q597" i="5"/>
  <c r="W597" i="5"/>
  <c r="Q598" i="5"/>
  <c r="W598" i="5"/>
  <c r="Q599" i="5"/>
  <c r="W599" i="5"/>
  <c r="Q600" i="5"/>
  <c r="W600" i="5"/>
  <c r="Q601" i="5"/>
  <c r="W601" i="5"/>
  <c r="Q602" i="5"/>
  <c r="W602" i="5"/>
  <c r="Q603" i="5"/>
  <c r="W603" i="5"/>
  <c r="Q604" i="5"/>
  <c r="W604" i="5"/>
  <c r="Q605" i="5"/>
  <c r="W605" i="5"/>
  <c r="Q606" i="5"/>
  <c r="W606" i="5"/>
  <c r="Q607" i="5"/>
  <c r="W607" i="5"/>
  <c r="Q608" i="5"/>
  <c r="W608" i="5"/>
  <c r="Q609" i="5"/>
  <c r="W609" i="5"/>
  <c r="Q610" i="5"/>
  <c r="W610" i="5"/>
  <c r="Q611" i="5"/>
  <c r="W611" i="5"/>
  <c r="Q612" i="5"/>
  <c r="W612" i="5"/>
  <c r="Q613" i="5"/>
  <c r="W613" i="5"/>
  <c r="Q614" i="5"/>
  <c r="W614" i="5"/>
  <c r="Q615" i="5"/>
  <c r="W615" i="5"/>
  <c r="Q616" i="5"/>
  <c r="W616" i="5"/>
  <c r="Q617" i="5"/>
  <c r="W617" i="5"/>
  <c r="Q618" i="5"/>
  <c r="W618" i="5"/>
  <c r="Q619" i="5"/>
  <c r="W619" i="5"/>
  <c r="Q620" i="5"/>
  <c r="W620" i="5"/>
  <c r="Q621" i="5"/>
  <c r="W621" i="5"/>
  <c r="Q622" i="5"/>
  <c r="W622" i="5"/>
  <c r="Q623" i="5"/>
  <c r="W623" i="5"/>
  <c r="Q624" i="5"/>
  <c r="W624" i="5"/>
  <c r="Q625" i="5"/>
  <c r="W625" i="5"/>
  <c r="Q626" i="5"/>
  <c r="W626" i="5"/>
  <c r="Q627" i="5"/>
  <c r="W627" i="5"/>
  <c r="Q628" i="5"/>
  <c r="W628" i="5"/>
  <c r="Q629" i="5"/>
  <c r="W629" i="5"/>
  <c r="Q630" i="5"/>
  <c r="W630" i="5"/>
  <c r="Q631" i="5"/>
  <c r="W631" i="5"/>
  <c r="Q632" i="5"/>
  <c r="W632" i="5"/>
  <c r="Q633" i="5"/>
  <c r="W633" i="5"/>
  <c r="Q634" i="5"/>
  <c r="W634" i="5"/>
  <c r="Q635" i="5"/>
  <c r="W635" i="5"/>
  <c r="Q636" i="5"/>
  <c r="W636" i="5"/>
  <c r="Q637" i="5"/>
  <c r="W637" i="5"/>
  <c r="Q638" i="5"/>
  <c r="W638" i="5"/>
  <c r="Q639" i="5"/>
  <c r="W639" i="5"/>
  <c r="Q640" i="5"/>
  <c r="W640" i="5"/>
  <c r="Q641" i="5"/>
  <c r="W641" i="5"/>
  <c r="Q642" i="5"/>
  <c r="W642" i="5"/>
  <c r="Q643" i="5"/>
  <c r="W643" i="5"/>
  <c r="Q644" i="5"/>
  <c r="W644" i="5"/>
  <c r="Q645" i="5"/>
  <c r="W645" i="5"/>
  <c r="Q646" i="5"/>
  <c r="W646" i="5"/>
  <c r="Q647" i="5"/>
  <c r="W647" i="5"/>
  <c r="Q648" i="5"/>
  <c r="W648" i="5"/>
  <c r="Q649" i="5"/>
  <c r="W649" i="5"/>
  <c r="Q650" i="5"/>
  <c r="W650" i="5"/>
  <c r="Q651" i="5"/>
  <c r="W651" i="5"/>
  <c r="Q652" i="5"/>
  <c r="W652" i="5"/>
  <c r="Q653" i="5"/>
  <c r="W653" i="5"/>
  <c r="Q654" i="5"/>
  <c r="W654" i="5"/>
  <c r="Q655" i="5"/>
  <c r="W655" i="5"/>
  <c r="Q656" i="5"/>
  <c r="W656" i="5"/>
  <c r="Q657" i="5"/>
  <c r="W657" i="5"/>
  <c r="Q658" i="5"/>
  <c r="W658" i="5"/>
  <c r="Q659" i="5"/>
  <c r="W659" i="5"/>
  <c r="Q660" i="5"/>
  <c r="W660" i="5"/>
  <c r="Q661" i="5"/>
  <c r="W661" i="5"/>
  <c r="Q662" i="5"/>
  <c r="W662" i="5"/>
  <c r="Q663" i="5"/>
  <c r="W663" i="5"/>
  <c r="Q664" i="5"/>
  <c r="W664" i="5"/>
  <c r="Q665" i="5"/>
  <c r="W665" i="5"/>
  <c r="Q666" i="5"/>
  <c r="W666" i="5"/>
  <c r="Q667" i="5"/>
  <c r="W667" i="5"/>
  <c r="Q668" i="5"/>
  <c r="W668" i="5"/>
  <c r="Q669" i="5"/>
  <c r="W669" i="5"/>
  <c r="Q670" i="5"/>
  <c r="W670" i="5"/>
  <c r="Q671" i="5"/>
  <c r="W671" i="5"/>
  <c r="Q672" i="5"/>
  <c r="W672" i="5"/>
  <c r="Q673" i="5"/>
  <c r="W673" i="5"/>
  <c r="Q674" i="5"/>
  <c r="W674" i="5"/>
  <c r="Q675" i="5"/>
  <c r="W675" i="5"/>
  <c r="Q676" i="5"/>
  <c r="W676" i="5"/>
  <c r="Q677" i="5"/>
  <c r="W677" i="5"/>
  <c r="Q678" i="5"/>
  <c r="W678" i="5"/>
  <c r="Q679" i="5"/>
  <c r="W679" i="5"/>
  <c r="Q680" i="5"/>
  <c r="W680" i="5"/>
  <c r="Q681" i="5"/>
  <c r="W681" i="5"/>
  <c r="Q682" i="5"/>
  <c r="W682" i="5"/>
  <c r="Q683" i="5"/>
  <c r="W683" i="5"/>
  <c r="Q684" i="5"/>
  <c r="W684" i="5"/>
  <c r="Q685" i="5"/>
  <c r="W685" i="5"/>
  <c r="Q686" i="5"/>
  <c r="W686" i="5"/>
  <c r="Q687" i="5"/>
  <c r="W687" i="5"/>
  <c r="Q688" i="5"/>
  <c r="W688" i="5"/>
  <c r="Q689" i="5"/>
  <c r="W689" i="5"/>
  <c r="Q690" i="5"/>
  <c r="W690" i="5"/>
  <c r="Q691" i="5"/>
  <c r="W691" i="5"/>
  <c r="Q692" i="5"/>
  <c r="W692" i="5"/>
  <c r="Q693" i="5"/>
  <c r="W693" i="5"/>
  <c r="Q694" i="5"/>
  <c r="W694" i="5"/>
  <c r="Q695" i="5"/>
  <c r="W695" i="5"/>
  <c r="Q696" i="5"/>
  <c r="W696" i="5"/>
  <c r="Q697" i="5"/>
  <c r="W697" i="5"/>
  <c r="Q698" i="5"/>
  <c r="W698" i="5"/>
  <c r="Q699" i="5"/>
  <c r="W699" i="5"/>
  <c r="Q700" i="5"/>
  <c r="W700" i="5"/>
  <c r="Q701" i="5"/>
  <c r="W701" i="5"/>
  <c r="Q702" i="5"/>
  <c r="W702" i="5"/>
  <c r="Q703" i="5"/>
  <c r="W703" i="5"/>
  <c r="Q704" i="5"/>
  <c r="W704" i="5"/>
  <c r="Q705" i="5"/>
  <c r="W705" i="5"/>
  <c r="Q706" i="5"/>
  <c r="W706" i="5"/>
  <c r="Q707" i="5"/>
  <c r="W707" i="5"/>
  <c r="Q708" i="5"/>
  <c r="W708" i="5"/>
  <c r="Q709" i="5"/>
  <c r="W709" i="5"/>
  <c r="Q710" i="5"/>
  <c r="W710" i="5"/>
  <c r="Q711" i="5"/>
  <c r="W711" i="5"/>
  <c r="Q712" i="5"/>
  <c r="W712" i="5"/>
  <c r="Q713" i="5"/>
  <c r="W713" i="5"/>
  <c r="Q714" i="5"/>
  <c r="W714" i="5"/>
  <c r="Q715" i="5"/>
  <c r="W715" i="5"/>
  <c r="Q716" i="5"/>
  <c r="W716" i="5"/>
  <c r="Q717" i="5"/>
  <c r="W717" i="5"/>
  <c r="Q718" i="5"/>
  <c r="W718" i="5"/>
  <c r="Q719" i="5"/>
  <c r="W719" i="5"/>
  <c r="Q720" i="5"/>
  <c r="W720" i="5"/>
  <c r="Q721" i="5"/>
  <c r="W721" i="5"/>
  <c r="Q722" i="5"/>
  <c r="W722" i="5"/>
  <c r="Q723" i="5"/>
  <c r="W723" i="5"/>
  <c r="Q724" i="5"/>
  <c r="W724" i="5"/>
  <c r="Q725" i="5"/>
  <c r="W725" i="5"/>
  <c r="Q726" i="5"/>
  <c r="W726" i="5"/>
  <c r="Q727" i="5"/>
  <c r="W727" i="5"/>
  <c r="Q728" i="5"/>
  <c r="W728" i="5"/>
  <c r="Q729" i="5"/>
  <c r="W729" i="5"/>
  <c r="Q730" i="5"/>
  <c r="W730" i="5"/>
  <c r="Q731" i="5"/>
  <c r="W731" i="5"/>
  <c r="Q732" i="5"/>
  <c r="W732" i="5"/>
  <c r="Q733" i="5"/>
  <c r="W733" i="5"/>
  <c r="Q734" i="5"/>
  <c r="W734" i="5"/>
  <c r="Q735" i="5"/>
  <c r="W735" i="5"/>
  <c r="Q736" i="5"/>
  <c r="W736" i="5"/>
  <c r="Q737" i="5"/>
  <c r="W737" i="5"/>
  <c r="Q738" i="5"/>
  <c r="W738" i="5"/>
  <c r="Q739" i="5"/>
  <c r="W739" i="5"/>
  <c r="Q740" i="5"/>
  <c r="W740" i="5"/>
  <c r="Q741" i="5"/>
  <c r="W741" i="5"/>
  <c r="Q742" i="5"/>
  <c r="W742" i="5"/>
  <c r="Q743" i="5"/>
  <c r="W743" i="5"/>
  <c r="Q744" i="5"/>
  <c r="W744" i="5"/>
  <c r="Q745" i="5"/>
  <c r="W745" i="5"/>
  <c r="Q746" i="5"/>
  <c r="W746" i="5"/>
  <c r="Q747" i="5"/>
  <c r="W747" i="5"/>
  <c r="Q748" i="5"/>
  <c r="W748" i="5"/>
  <c r="Q749" i="5"/>
  <c r="W749" i="5"/>
  <c r="Q750" i="5"/>
  <c r="W750" i="5"/>
  <c r="Q751" i="5"/>
  <c r="W751" i="5"/>
  <c r="Q752" i="5"/>
  <c r="W752" i="5"/>
  <c r="Q753" i="5"/>
  <c r="W753" i="5"/>
  <c r="Q754" i="5"/>
  <c r="W754" i="5"/>
  <c r="Q755" i="5"/>
  <c r="W755" i="5"/>
  <c r="Q756" i="5"/>
  <c r="W756" i="5"/>
  <c r="Q757" i="5"/>
  <c r="W757" i="5"/>
  <c r="Q758" i="5"/>
  <c r="W758" i="5"/>
  <c r="Q759" i="5"/>
  <c r="W759" i="5"/>
  <c r="Q760" i="5"/>
  <c r="W760" i="5"/>
  <c r="Q761" i="5"/>
  <c r="W761" i="5"/>
  <c r="Q762" i="5"/>
  <c r="W762" i="5"/>
  <c r="Q763" i="5"/>
  <c r="W763" i="5"/>
  <c r="Q764" i="5"/>
  <c r="W764" i="5"/>
  <c r="Q765" i="5"/>
  <c r="W765" i="5"/>
  <c r="Q766" i="5"/>
  <c r="W766" i="5"/>
  <c r="Q767" i="5"/>
  <c r="W767" i="5"/>
  <c r="Q768" i="5"/>
  <c r="W768" i="5"/>
  <c r="Q769" i="5"/>
  <c r="W769" i="5"/>
  <c r="Q770" i="5"/>
  <c r="W770" i="5"/>
  <c r="Q771" i="5"/>
  <c r="W771" i="5"/>
  <c r="Q772" i="5"/>
  <c r="W772" i="5"/>
  <c r="Q773" i="5"/>
  <c r="W773" i="5"/>
  <c r="Q774" i="5"/>
  <c r="W774" i="5"/>
  <c r="Q775" i="5"/>
  <c r="W775" i="5"/>
  <c r="Q776" i="5"/>
  <c r="W776" i="5"/>
  <c r="Q777" i="5"/>
  <c r="W777" i="5"/>
  <c r="Q778" i="5"/>
  <c r="W778" i="5"/>
  <c r="Q779" i="5"/>
  <c r="W779" i="5"/>
  <c r="Q780" i="5"/>
  <c r="W780" i="5"/>
  <c r="Q781" i="5"/>
  <c r="W781" i="5"/>
  <c r="Q782" i="5"/>
  <c r="W782" i="5"/>
  <c r="Q783" i="5"/>
  <c r="W783" i="5"/>
  <c r="Q784" i="5"/>
  <c r="W784" i="5"/>
  <c r="Q785" i="5"/>
  <c r="W785" i="5"/>
  <c r="Q786" i="5"/>
  <c r="W786" i="5"/>
  <c r="Q787" i="5"/>
  <c r="W787" i="5"/>
  <c r="Q788" i="5"/>
  <c r="W788" i="5"/>
  <c r="Q789" i="5"/>
  <c r="W789" i="5"/>
  <c r="Q790" i="5"/>
  <c r="W790" i="5"/>
  <c r="Q791" i="5"/>
  <c r="W791" i="5"/>
  <c r="Q792" i="5"/>
  <c r="W792" i="5"/>
  <c r="Q793" i="5"/>
  <c r="W793" i="5"/>
  <c r="Q794" i="5"/>
  <c r="W794" i="5"/>
  <c r="Q795" i="5"/>
  <c r="W795" i="5"/>
  <c r="Q796" i="5"/>
  <c r="W796" i="5"/>
  <c r="Q797" i="5"/>
  <c r="W797" i="5"/>
  <c r="Q798" i="5"/>
  <c r="W798" i="5"/>
  <c r="Q799" i="5"/>
  <c r="W799" i="5"/>
  <c r="Q800" i="5"/>
  <c r="W800" i="5"/>
  <c r="Q801" i="5"/>
  <c r="W801" i="5"/>
  <c r="Q802" i="5"/>
  <c r="W802" i="5"/>
  <c r="Q803" i="5"/>
  <c r="W803" i="5"/>
  <c r="Q804" i="5"/>
  <c r="W804" i="5"/>
  <c r="Q805" i="5"/>
  <c r="W805" i="5"/>
  <c r="Q806" i="5"/>
  <c r="W806" i="5"/>
  <c r="Q807" i="5"/>
  <c r="W807" i="5"/>
  <c r="Q808" i="5"/>
  <c r="W808" i="5"/>
  <c r="Q809" i="5"/>
  <c r="W809" i="5"/>
  <c r="Q810" i="5"/>
  <c r="W810" i="5"/>
  <c r="Q811" i="5"/>
  <c r="W811" i="5"/>
  <c r="Q812" i="5"/>
  <c r="W812" i="5"/>
  <c r="Q813" i="5"/>
  <c r="W813" i="5"/>
  <c r="Q814" i="5"/>
  <c r="W814" i="5"/>
  <c r="Q815" i="5"/>
  <c r="W815" i="5"/>
  <c r="Q816" i="5"/>
  <c r="W816" i="5"/>
  <c r="Q817" i="5"/>
  <c r="W817" i="5"/>
  <c r="Q818" i="5"/>
  <c r="W818" i="5"/>
  <c r="Q819" i="5"/>
  <c r="W819" i="5"/>
  <c r="Q820" i="5"/>
  <c r="W820" i="5"/>
  <c r="Q821" i="5"/>
  <c r="W821" i="5"/>
  <c r="Q822" i="5"/>
  <c r="W822" i="5"/>
  <c r="Q823" i="5"/>
  <c r="W823" i="5"/>
  <c r="Q824" i="5"/>
  <c r="W824" i="5"/>
  <c r="Q825" i="5"/>
  <c r="W825" i="5"/>
  <c r="Q826" i="5"/>
  <c r="W826" i="5"/>
  <c r="Q827" i="5"/>
  <c r="W827" i="5"/>
  <c r="Q828" i="5"/>
  <c r="W828" i="5"/>
  <c r="Q829" i="5"/>
  <c r="W829" i="5"/>
  <c r="Q830" i="5"/>
  <c r="W830" i="5"/>
  <c r="Q831" i="5"/>
  <c r="W831" i="5"/>
  <c r="Q832" i="5"/>
  <c r="W832" i="5"/>
  <c r="Q833" i="5"/>
  <c r="W833" i="5"/>
  <c r="Q834" i="5"/>
  <c r="W834" i="5"/>
  <c r="Q835" i="5"/>
  <c r="W835" i="5"/>
  <c r="Q836" i="5"/>
  <c r="W836" i="5"/>
  <c r="Q837" i="5"/>
  <c r="W837" i="5"/>
  <c r="Q838" i="5"/>
  <c r="W838" i="5"/>
  <c r="Q839" i="5"/>
  <c r="W839" i="5"/>
  <c r="Q840" i="5"/>
  <c r="W840" i="5"/>
  <c r="Q841" i="5"/>
  <c r="W841" i="5"/>
  <c r="Q842" i="5"/>
  <c r="W842" i="5"/>
  <c r="Q843" i="5"/>
  <c r="W843" i="5"/>
  <c r="Q844" i="5"/>
  <c r="W844" i="5"/>
  <c r="Q845" i="5"/>
  <c r="W845" i="5"/>
  <c r="Q846" i="5"/>
  <c r="W846" i="5"/>
  <c r="Q847" i="5"/>
  <c r="W847" i="5"/>
  <c r="Q848" i="5"/>
  <c r="W848" i="5"/>
  <c r="Q849" i="5"/>
  <c r="W849" i="5"/>
  <c r="Q850" i="5"/>
  <c r="W850" i="5"/>
  <c r="Q851" i="5"/>
  <c r="W851" i="5"/>
  <c r="Q852" i="5"/>
  <c r="W852" i="5"/>
  <c r="Q853" i="5"/>
  <c r="W853" i="5"/>
  <c r="Q854" i="5"/>
  <c r="W854" i="5"/>
  <c r="Q855" i="5"/>
  <c r="W855" i="5"/>
  <c r="Q856" i="5"/>
  <c r="W856" i="5"/>
  <c r="Q857" i="5"/>
  <c r="W857" i="5"/>
  <c r="Q858" i="5"/>
  <c r="W858" i="5"/>
  <c r="Q859" i="5"/>
  <c r="W859" i="5"/>
  <c r="Q860" i="5"/>
  <c r="W860" i="5"/>
  <c r="Q861" i="5"/>
  <c r="W861" i="5"/>
  <c r="Q862" i="5"/>
  <c r="W862" i="5"/>
  <c r="Q863" i="5"/>
  <c r="W863" i="5"/>
  <c r="Q864" i="5"/>
  <c r="W864" i="5"/>
  <c r="Q865" i="5"/>
  <c r="W865" i="5"/>
  <c r="Q866" i="5"/>
  <c r="W866" i="5"/>
  <c r="Q867" i="5"/>
  <c r="W867" i="5"/>
  <c r="Q868" i="5"/>
  <c r="W868" i="5"/>
  <c r="Q869" i="5"/>
  <c r="W869" i="5"/>
  <c r="Q870" i="5"/>
  <c r="W870" i="5"/>
  <c r="Q871" i="5"/>
  <c r="W871" i="5"/>
  <c r="Q872" i="5"/>
  <c r="W872" i="5"/>
  <c r="Q873" i="5"/>
  <c r="W873" i="5"/>
  <c r="Q874" i="5"/>
  <c r="W874" i="5"/>
  <c r="Q875" i="5"/>
  <c r="W875" i="5"/>
  <c r="Q876" i="5"/>
  <c r="W876" i="5"/>
  <c r="Q877" i="5"/>
  <c r="W877" i="5"/>
  <c r="Q878" i="5"/>
  <c r="W878" i="5"/>
  <c r="Q879" i="5"/>
  <c r="W879" i="5"/>
  <c r="Q880" i="5"/>
  <c r="W880" i="5"/>
  <c r="Q881" i="5"/>
  <c r="W881" i="5"/>
  <c r="Q882" i="5"/>
  <c r="W882" i="5"/>
  <c r="Q883" i="5"/>
  <c r="W883" i="5"/>
  <c r="Q884" i="5"/>
  <c r="W884" i="5"/>
  <c r="Q885" i="5"/>
  <c r="W885" i="5"/>
  <c r="Q886" i="5"/>
  <c r="W886" i="5"/>
  <c r="Q887" i="5"/>
  <c r="W887" i="5"/>
  <c r="Q888" i="5"/>
  <c r="W888" i="5"/>
  <c r="Q889" i="5"/>
  <c r="W889" i="5"/>
  <c r="Q890" i="5"/>
  <c r="W890" i="5"/>
  <c r="Q891" i="5"/>
  <c r="W891" i="5"/>
  <c r="Q892" i="5"/>
  <c r="W892" i="5"/>
  <c r="Q893" i="5"/>
  <c r="W893" i="5"/>
  <c r="Q894" i="5"/>
  <c r="W894" i="5"/>
  <c r="Q895" i="5"/>
  <c r="W895" i="5"/>
  <c r="Q896" i="5"/>
  <c r="W896" i="5"/>
  <c r="Q897" i="5"/>
  <c r="W897" i="5"/>
  <c r="Q898" i="5"/>
  <c r="W898" i="5"/>
  <c r="Q899" i="5"/>
  <c r="W899" i="5"/>
  <c r="Q900" i="5"/>
  <c r="W900" i="5"/>
  <c r="Q901" i="5"/>
  <c r="W901" i="5"/>
  <c r="Q902" i="5"/>
  <c r="W902" i="5"/>
  <c r="Q903" i="5"/>
  <c r="W903" i="5"/>
  <c r="Q904" i="5"/>
  <c r="W904" i="5"/>
  <c r="Q905" i="5"/>
  <c r="W905" i="5"/>
  <c r="Q906" i="5"/>
  <c r="W906" i="5"/>
  <c r="Q907" i="5"/>
  <c r="W907" i="5"/>
  <c r="Q908" i="5"/>
  <c r="W908" i="5"/>
  <c r="Q909" i="5"/>
  <c r="W909" i="5"/>
  <c r="Q910" i="5"/>
  <c r="W910" i="5"/>
  <c r="Q911" i="5"/>
  <c r="W911" i="5"/>
  <c r="Q912" i="5"/>
  <c r="W912" i="5"/>
  <c r="Q913" i="5"/>
  <c r="W913" i="5"/>
  <c r="Q914" i="5"/>
  <c r="W914" i="5"/>
  <c r="Q915" i="5"/>
  <c r="W915" i="5"/>
  <c r="Q916" i="5"/>
  <c r="W916" i="5"/>
  <c r="Q917" i="5"/>
  <c r="W917" i="5"/>
  <c r="Q918" i="5"/>
  <c r="W918" i="5"/>
  <c r="Q919" i="5"/>
  <c r="W919" i="5"/>
  <c r="Q920" i="5"/>
  <c r="W920" i="5"/>
  <c r="Q921" i="5"/>
  <c r="W921" i="5"/>
  <c r="Q922" i="5"/>
  <c r="W922" i="5"/>
  <c r="Q923" i="5"/>
  <c r="W923" i="5"/>
  <c r="Q924" i="5"/>
  <c r="W924" i="5"/>
  <c r="Q925" i="5"/>
  <c r="W925" i="5"/>
  <c r="Q926" i="5"/>
  <c r="W926" i="5"/>
  <c r="Q927" i="5"/>
  <c r="W927" i="5"/>
  <c r="Q928" i="5"/>
  <c r="W928" i="5"/>
  <c r="Q929" i="5"/>
  <c r="W929" i="5"/>
  <c r="Q930" i="5"/>
  <c r="W930" i="5"/>
  <c r="Q931" i="5"/>
  <c r="W931" i="5"/>
  <c r="Q932" i="5"/>
  <c r="W932" i="5"/>
  <c r="Q933" i="5"/>
  <c r="W933" i="5"/>
  <c r="Q934" i="5"/>
  <c r="W934" i="5"/>
  <c r="Q935" i="5"/>
  <c r="W935" i="5"/>
  <c r="Q936" i="5"/>
  <c r="W936" i="5"/>
  <c r="Q937" i="5"/>
  <c r="W937" i="5"/>
  <c r="Q938" i="5"/>
  <c r="W938" i="5"/>
  <c r="Q939" i="5"/>
  <c r="W939" i="5"/>
  <c r="Q940" i="5"/>
  <c r="W940" i="5"/>
  <c r="Q941" i="5"/>
  <c r="W941" i="5"/>
  <c r="Q942" i="5"/>
  <c r="W942" i="5"/>
  <c r="Q943" i="5"/>
  <c r="W943" i="5"/>
  <c r="Q944" i="5"/>
  <c r="W944" i="5"/>
  <c r="Q945" i="5"/>
  <c r="W945" i="5"/>
  <c r="Q946" i="5"/>
  <c r="W946" i="5"/>
  <c r="Q947" i="5"/>
  <c r="W947" i="5"/>
  <c r="Q948" i="5"/>
  <c r="W948" i="5"/>
  <c r="Q949" i="5"/>
  <c r="W949" i="5"/>
  <c r="Q950" i="5"/>
  <c r="W950" i="5"/>
  <c r="Q951" i="5"/>
  <c r="W951" i="5"/>
  <c r="Q952" i="5"/>
  <c r="W952" i="5"/>
  <c r="Q953" i="5"/>
  <c r="W953" i="5"/>
  <c r="Q954" i="5"/>
  <c r="W954" i="5"/>
  <c r="Q955" i="5"/>
  <c r="W955" i="5"/>
  <c r="Q956" i="5"/>
  <c r="W956" i="5"/>
  <c r="Q957" i="5"/>
  <c r="W957" i="5"/>
  <c r="Q958" i="5"/>
  <c r="W958" i="5"/>
  <c r="Q959" i="5"/>
  <c r="W959" i="5"/>
  <c r="Q960" i="5"/>
  <c r="W960" i="5"/>
  <c r="Q961" i="5"/>
  <c r="W961" i="5"/>
  <c r="Q962" i="5"/>
  <c r="W962" i="5"/>
  <c r="Q963" i="5"/>
  <c r="W963" i="5"/>
  <c r="Q964" i="5"/>
  <c r="W964" i="5"/>
  <c r="Q965" i="5"/>
  <c r="W965" i="5"/>
  <c r="Q966" i="5"/>
  <c r="W966" i="5"/>
  <c r="Q967" i="5"/>
  <c r="W967" i="5"/>
  <c r="Q968" i="5"/>
  <c r="W968" i="5"/>
  <c r="Q969" i="5"/>
  <c r="W969" i="5"/>
  <c r="Q970" i="5"/>
  <c r="W970" i="5"/>
  <c r="Q971" i="5"/>
  <c r="W971" i="5"/>
  <c r="Q972" i="5"/>
  <c r="W972" i="5"/>
  <c r="Q973" i="5"/>
  <c r="W973" i="5"/>
  <c r="Q974" i="5"/>
  <c r="W974" i="5"/>
  <c r="Q975" i="5"/>
  <c r="W975" i="5"/>
  <c r="Q976" i="5"/>
  <c r="W976" i="5"/>
  <c r="Q977" i="5"/>
  <c r="W977" i="5"/>
  <c r="Q978" i="5"/>
  <c r="W978" i="5"/>
  <c r="Q979" i="5"/>
  <c r="W979" i="5"/>
  <c r="Q980" i="5"/>
  <c r="W980" i="5"/>
  <c r="Q981" i="5"/>
  <c r="W981" i="5"/>
  <c r="Q982" i="5"/>
  <c r="W982" i="5"/>
  <c r="Q983" i="5"/>
  <c r="W983" i="5"/>
  <c r="Q984" i="5"/>
  <c r="W984" i="5"/>
  <c r="Q985" i="5"/>
  <c r="W985" i="5"/>
  <c r="Q986" i="5"/>
  <c r="W986" i="5"/>
  <c r="Q987" i="5"/>
  <c r="W987" i="5"/>
  <c r="Q988" i="5"/>
  <c r="W988" i="5"/>
  <c r="Q989" i="5"/>
  <c r="W989" i="5"/>
  <c r="Q990" i="5"/>
  <c r="W990" i="5"/>
  <c r="Q991" i="5"/>
  <c r="W991" i="5"/>
  <c r="Q992" i="5"/>
  <c r="W992" i="5"/>
  <c r="Q993" i="5"/>
  <c r="W993" i="5"/>
  <c r="Q994" i="5"/>
  <c r="W994" i="5"/>
  <c r="Q995" i="5"/>
  <c r="W995" i="5"/>
  <c r="Q996" i="5"/>
  <c r="W996" i="5"/>
  <c r="Q997" i="5"/>
  <c r="W997" i="5"/>
  <c r="Q998" i="5"/>
  <c r="W998" i="5"/>
  <c r="Q999" i="5"/>
  <c r="W999" i="5"/>
  <c r="Q1000" i="5"/>
  <c r="W1000" i="5"/>
  <c r="Q1001" i="5"/>
  <c r="W1001" i="5"/>
  <c r="Q1002" i="5"/>
  <c r="W1002" i="5"/>
  <c r="Q1003" i="5"/>
  <c r="W1003" i="5"/>
  <c r="Q1004" i="5"/>
  <c r="W1004" i="5"/>
  <c r="Q1005" i="5"/>
  <c r="W1005" i="5"/>
  <c r="Q1006" i="5"/>
  <c r="W1006" i="5"/>
  <c r="Q1007" i="5"/>
  <c r="W1007" i="5"/>
  <c r="Q1008" i="5"/>
  <c r="W1008" i="5"/>
  <c r="Q1009" i="5"/>
  <c r="W1009" i="5"/>
  <c r="Q1010" i="5"/>
  <c r="W1010" i="5"/>
  <c r="Q1011" i="5"/>
  <c r="W1011" i="5"/>
  <c r="Q1012" i="5"/>
  <c r="W1012" i="5"/>
  <c r="Q1013" i="5"/>
  <c r="W1013" i="5"/>
  <c r="Q1014" i="5"/>
  <c r="W1014" i="5"/>
  <c r="Q1015" i="5"/>
  <c r="W1015" i="5"/>
  <c r="Q1016" i="5"/>
  <c r="W1016" i="5"/>
  <c r="Q1017" i="5"/>
  <c r="W1017" i="5"/>
  <c r="Q1018" i="5"/>
  <c r="W1018" i="5"/>
  <c r="Q1019" i="5"/>
  <c r="W1019" i="5"/>
  <c r="Q1020" i="5"/>
  <c r="W1020" i="5"/>
  <c r="Q1021" i="5"/>
  <c r="W1021" i="5"/>
  <c r="Q1022" i="5"/>
  <c r="W1022" i="5"/>
  <c r="Q1023" i="5"/>
  <c r="W1023" i="5"/>
  <c r="Q1024" i="5"/>
  <c r="W1024" i="5"/>
  <c r="Q1025" i="5"/>
  <c r="W1025" i="5"/>
  <c r="Q1026" i="5"/>
  <c r="W1026" i="5"/>
  <c r="Q1027" i="5"/>
  <c r="W1027" i="5"/>
  <c r="Q1028" i="5"/>
  <c r="W1028" i="5"/>
  <c r="Q1029" i="5"/>
  <c r="W1029" i="5"/>
  <c r="Q1030" i="5"/>
  <c r="W1030" i="5"/>
  <c r="Q1031" i="5"/>
  <c r="W1031" i="5"/>
  <c r="Q1032" i="5"/>
  <c r="W1032" i="5"/>
  <c r="Q1033" i="5"/>
  <c r="W1033" i="5"/>
  <c r="Q1034" i="5"/>
  <c r="W1034" i="5"/>
  <c r="Q1035" i="5"/>
  <c r="W1035" i="5"/>
  <c r="Q1036" i="5"/>
  <c r="W1036" i="5"/>
  <c r="Q1037" i="5"/>
  <c r="W1037" i="5"/>
  <c r="Q1038" i="5"/>
  <c r="W1038" i="5"/>
  <c r="Q1039" i="5"/>
  <c r="W1039" i="5"/>
  <c r="Q1040" i="5"/>
  <c r="W1040" i="5"/>
  <c r="Q1041" i="5"/>
  <c r="W1041" i="5"/>
  <c r="Q1042" i="5"/>
  <c r="W1042" i="5"/>
  <c r="Q1043" i="5"/>
  <c r="W1043" i="5"/>
  <c r="Q1044" i="5"/>
  <c r="W1044" i="5"/>
  <c r="Q1045" i="5"/>
  <c r="W1045" i="5"/>
  <c r="Q1046" i="5"/>
  <c r="W1046" i="5"/>
  <c r="Q1047" i="5"/>
  <c r="W1047" i="5"/>
  <c r="Q1048" i="5"/>
  <c r="W1048" i="5"/>
  <c r="Q1049" i="5"/>
  <c r="W1049" i="5"/>
  <c r="Q1050" i="5"/>
  <c r="W1050" i="5"/>
  <c r="Q1051" i="5"/>
  <c r="W1051" i="5"/>
  <c r="Q1052" i="5"/>
  <c r="W1052" i="5"/>
  <c r="Q1053" i="5"/>
  <c r="W1053" i="5"/>
  <c r="Q1054" i="5"/>
  <c r="W1054" i="5"/>
  <c r="Q1055" i="5"/>
  <c r="W1055" i="5"/>
  <c r="Q1056" i="5"/>
  <c r="W1056" i="5"/>
  <c r="Q1057" i="5"/>
  <c r="W1057" i="5"/>
  <c r="Q1058" i="5"/>
  <c r="W1058" i="5"/>
  <c r="Q1059" i="5"/>
  <c r="W1059" i="5"/>
  <c r="Q1060" i="5"/>
  <c r="W1060" i="5"/>
  <c r="Q1061" i="5"/>
  <c r="W1061" i="5"/>
  <c r="Q1062" i="5"/>
  <c r="W1062" i="5"/>
  <c r="Q1063" i="5"/>
  <c r="W1063" i="5"/>
  <c r="Q1064" i="5"/>
  <c r="W1064" i="5"/>
  <c r="Q1065" i="5"/>
  <c r="W1065" i="5"/>
  <c r="Q1066" i="5"/>
  <c r="W1066" i="5"/>
  <c r="Q1067" i="5"/>
  <c r="W1067" i="5"/>
  <c r="Q1068" i="5"/>
  <c r="W1068" i="5"/>
  <c r="Q1069" i="5"/>
  <c r="W1069" i="5"/>
  <c r="Q1070" i="5"/>
  <c r="W1070" i="5"/>
  <c r="Q1071" i="5"/>
  <c r="W1071" i="5"/>
  <c r="Q1072" i="5"/>
  <c r="W1072" i="5"/>
  <c r="Q1073" i="5"/>
  <c r="W1073" i="5"/>
  <c r="Q1074" i="5"/>
  <c r="W1074" i="5"/>
  <c r="Q1075" i="5"/>
  <c r="W1075" i="5"/>
  <c r="Q1076" i="5"/>
  <c r="W1076" i="5"/>
  <c r="Q1077" i="5"/>
  <c r="W1077" i="5"/>
  <c r="Q1078" i="5"/>
  <c r="W1078" i="5"/>
  <c r="Q1079" i="5"/>
  <c r="W1079" i="5"/>
  <c r="Q1080" i="5"/>
  <c r="W1080" i="5"/>
  <c r="Q1081" i="5"/>
  <c r="W1081" i="5"/>
  <c r="Q1082" i="5"/>
  <c r="W1082" i="5"/>
  <c r="Q1083" i="5"/>
  <c r="W1083" i="5"/>
  <c r="Q1084" i="5"/>
  <c r="W1084" i="5"/>
  <c r="Q1085" i="5"/>
  <c r="W1085" i="5"/>
  <c r="Q1086" i="5"/>
  <c r="W1086" i="5"/>
  <c r="Q1087" i="5"/>
  <c r="W1087" i="5"/>
  <c r="Q1088" i="5"/>
  <c r="W1088" i="5"/>
  <c r="Q1089" i="5"/>
  <c r="W1089" i="5"/>
  <c r="Q1090" i="5"/>
  <c r="W1090" i="5"/>
  <c r="Q1091" i="5"/>
  <c r="W1091" i="5"/>
  <c r="Q1092" i="5"/>
  <c r="W1092" i="5"/>
  <c r="Q1093" i="5"/>
  <c r="W1093" i="5"/>
  <c r="Q1094" i="5"/>
  <c r="W1094" i="5"/>
  <c r="Q1095" i="5"/>
  <c r="W1095" i="5"/>
  <c r="Q1096" i="5"/>
  <c r="W1096" i="5"/>
  <c r="Q1097" i="5"/>
  <c r="W1097" i="5"/>
  <c r="Q1098" i="5"/>
  <c r="W1098" i="5"/>
  <c r="Q1099" i="5"/>
  <c r="W1099" i="5"/>
  <c r="Q1100" i="5"/>
  <c r="W1100" i="5"/>
  <c r="Q1101" i="5"/>
  <c r="W1101" i="5"/>
  <c r="Q1102" i="5"/>
  <c r="W1102" i="5"/>
  <c r="Q1103" i="5"/>
  <c r="W1103" i="5"/>
  <c r="Q1104" i="5"/>
  <c r="W1104" i="5"/>
  <c r="Q1105" i="5"/>
  <c r="W1105" i="5"/>
  <c r="Q1106" i="5"/>
  <c r="W1106" i="5"/>
  <c r="Q1107" i="5"/>
  <c r="W1107" i="5"/>
  <c r="Q1108" i="5"/>
  <c r="W1108" i="5"/>
  <c r="Q1109" i="5"/>
  <c r="W1109" i="5"/>
  <c r="Q1110" i="5"/>
  <c r="W1110" i="5"/>
  <c r="Q1111" i="5"/>
  <c r="W1111" i="5"/>
  <c r="Q1112" i="5"/>
  <c r="W1112" i="5"/>
  <c r="Q1113" i="5"/>
  <c r="W1113" i="5"/>
  <c r="Q1114" i="5"/>
  <c r="W1114" i="5"/>
  <c r="Q1115" i="5"/>
  <c r="W1115" i="5"/>
  <c r="Q1116" i="5"/>
  <c r="W1116" i="5"/>
  <c r="Q1117" i="5"/>
  <c r="W1117" i="5"/>
  <c r="Q1118" i="5"/>
  <c r="W1118" i="5"/>
  <c r="Q1119" i="5"/>
  <c r="W1119" i="5"/>
  <c r="Q1120" i="5"/>
  <c r="W1120" i="5"/>
  <c r="Q1121" i="5"/>
  <c r="W1121" i="5"/>
  <c r="Q1122" i="5"/>
  <c r="W1122" i="5"/>
  <c r="Q1123" i="5"/>
  <c r="W1123" i="5"/>
  <c r="Q1124" i="5"/>
  <c r="W1124" i="5"/>
  <c r="Q1125" i="5"/>
  <c r="W1125" i="5"/>
  <c r="Q1126" i="5"/>
  <c r="W1126" i="5"/>
  <c r="Q1127" i="5"/>
  <c r="W1127" i="5"/>
  <c r="Q1128" i="5"/>
  <c r="W1128" i="5"/>
  <c r="Q1129" i="5"/>
  <c r="W1129" i="5"/>
  <c r="Q1130" i="5"/>
  <c r="W1130" i="5"/>
  <c r="Q1131" i="5"/>
  <c r="W1131" i="5"/>
  <c r="Q1132" i="5"/>
  <c r="W1132" i="5"/>
  <c r="Q1133" i="5"/>
  <c r="W1133" i="5"/>
  <c r="Q1134" i="5"/>
  <c r="W1134" i="5"/>
  <c r="Q1135" i="5"/>
  <c r="W1135" i="5"/>
  <c r="Q1136" i="5"/>
  <c r="W1136" i="5"/>
  <c r="Q1137" i="5"/>
  <c r="W1137" i="5"/>
  <c r="Q1138" i="5"/>
  <c r="W1138" i="5"/>
  <c r="Q1139" i="5"/>
  <c r="W1139" i="5"/>
  <c r="Q1140" i="5"/>
  <c r="W1140" i="5"/>
  <c r="Q1141" i="5"/>
  <c r="W1141" i="5"/>
  <c r="Q1142" i="5"/>
  <c r="W1142" i="5"/>
  <c r="X13" i="5"/>
  <c r="X14" i="5"/>
  <c r="X15" i="5"/>
  <c r="X16" i="5"/>
  <c r="X17" i="5"/>
  <c r="X18" i="5"/>
  <c r="X19" i="5"/>
  <c r="X20" i="5"/>
  <c r="X21" i="5"/>
  <c r="X22" i="5"/>
  <c r="X23" i="5"/>
  <c r="X24" i="5"/>
  <c r="X25" i="5"/>
  <c r="X26" i="5"/>
  <c r="X27" i="5"/>
  <c r="X28" i="5"/>
  <c r="X29" i="5"/>
  <c r="X30" i="5"/>
  <c r="X31" i="5"/>
  <c r="X32" i="5"/>
  <c r="X33" i="5"/>
  <c r="X34" i="5"/>
  <c r="X35" i="5"/>
  <c r="X36" i="5"/>
  <c r="X37" i="5"/>
  <c r="X38" i="5"/>
  <c r="X39" i="5"/>
  <c r="X40" i="5"/>
  <c r="X41" i="5"/>
  <c r="X42" i="5"/>
  <c r="X43" i="5"/>
  <c r="X44" i="5"/>
  <c r="X45" i="5"/>
  <c r="X46" i="5"/>
  <c r="X47" i="5"/>
  <c r="X48" i="5"/>
  <c r="X49" i="5"/>
  <c r="X50" i="5"/>
  <c r="X51" i="5"/>
  <c r="X52" i="5"/>
  <c r="X53" i="5"/>
  <c r="X54" i="5"/>
  <c r="X55" i="5"/>
  <c r="X56" i="5"/>
  <c r="X57" i="5"/>
  <c r="X58" i="5"/>
  <c r="X59" i="5"/>
  <c r="X60" i="5"/>
  <c r="X61" i="5"/>
  <c r="X62" i="5"/>
  <c r="X63" i="5"/>
  <c r="X64" i="5"/>
  <c r="X65" i="5"/>
  <c r="X66" i="5"/>
  <c r="X67" i="5"/>
  <c r="X68" i="5"/>
  <c r="X69" i="5"/>
  <c r="X70" i="5"/>
  <c r="X71" i="5"/>
  <c r="X72" i="5"/>
  <c r="X73" i="5"/>
  <c r="X74" i="5"/>
  <c r="X75" i="5"/>
  <c r="X76" i="5"/>
  <c r="X77" i="5"/>
  <c r="X78" i="5"/>
  <c r="X79" i="5"/>
  <c r="X80" i="5"/>
  <c r="X81" i="5"/>
  <c r="X82" i="5"/>
  <c r="X83" i="5"/>
  <c r="X84" i="5"/>
  <c r="X85" i="5"/>
  <c r="X86" i="5"/>
  <c r="X87" i="5"/>
  <c r="X88" i="5"/>
  <c r="X89" i="5"/>
  <c r="X90" i="5"/>
  <c r="X91" i="5"/>
  <c r="X92" i="5"/>
  <c r="X93" i="5"/>
  <c r="X94" i="5"/>
  <c r="X95" i="5"/>
  <c r="X96" i="5"/>
  <c r="X97" i="5"/>
  <c r="X98" i="5"/>
  <c r="X99" i="5"/>
  <c r="X100" i="5"/>
  <c r="X101" i="5"/>
  <c r="X102" i="5"/>
  <c r="X103" i="5"/>
  <c r="X104" i="5"/>
  <c r="X105" i="5"/>
  <c r="X106" i="5"/>
  <c r="X107" i="5"/>
  <c r="X108" i="5"/>
  <c r="X109" i="5"/>
  <c r="X110" i="5"/>
  <c r="X111" i="5"/>
  <c r="X112" i="5"/>
  <c r="X113" i="5"/>
  <c r="X114" i="5"/>
  <c r="X115" i="5"/>
  <c r="X116" i="5"/>
  <c r="X117" i="5"/>
  <c r="X118" i="5"/>
  <c r="X119" i="5"/>
  <c r="X120" i="5"/>
  <c r="X121" i="5"/>
  <c r="X122" i="5"/>
  <c r="X123" i="5"/>
  <c r="X124" i="5"/>
  <c r="X125" i="5"/>
  <c r="X126" i="5"/>
  <c r="X127" i="5"/>
  <c r="X128" i="5"/>
  <c r="X129" i="5"/>
  <c r="X130" i="5"/>
  <c r="X131" i="5"/>
  <c r="X132" i="5"/>
  <c r="X133" i="5"/>
  <c r="X134" i="5"/>
  <c r="X135" i="5"/>
  <c r="X136" i="5"/>
  <c r="X137" i="5"/>
  <c r="X138" i="5"/>
  <c r="X139" i="5"/>
  <c r="X140" i="5"/>
  <c r="X141" i="5"/>
  <c r="X142" i="5"/>
  <c r="X143" i="5"/>
  <c r="X144" i="5"/>
  <c r="X145" i="5"/>
  <c r="X146" i="5"/>
  <c r="X147" i="5"/>
  <c r="X148" i="5"/>
  <c r="X149" i="5"/>
  <c r="X150" i="5"/>
  <c r="X151" i="5"/>
  <c r="X152" i="5"/>
  <c r="X153" i="5"/>
  <c r="X154" i="5"/>
  <c r="X155" i="5"/>
  <c r="X156" i="5"/>
  <c r="X157" i="5"/>
  <c r="X158" i="5"/>
  <c r="X159" i="5"/>
  <c r="X160" i="5"/>
  <c r="X161" i="5"/>
  <c r="X162" i="5"/>
  <c r="X163" i="5"/>
  <c r="X164" i="5"/>
  <c r="X165" i="5"/>
  <c r="X166" i="5"/>
  <c r="X167" i="5"/>
  <c r="X168" i="5"/>
  <c r="X169" i="5"/>
  <c r="X170" i="5"/>
  <c r="X171" i="5"/>
  <c r="X172" i="5"/>
  <c r="X173" i="5"/>
  <c r="X174" i="5"/>
  <c r="X175" i="5"/>
  <c r="X176" i="5"/>
  <c r="X177" i="5"/>
  <c r="X178" i="5"/>
  <c r="X179" i="5"/>
  <c r="X180" i="5"/>
  <c r="X181" i="5"/>
  <c r="X182" i="5"/>
  <c r="X183" i="5"/>
  <c r="X184" i="5"/>
  <c r="X185" i="5"/>
  <c r="X186" i="5"/>
  <c r="X187" i="5"/>
  <c r="X188" i="5"/>
  <c r="X189" i="5"/>
  <c r="X190" i="5"/>
  <c r="X191" i="5"/>
  <c r="X192" i="5"/>
  <c r="X193" i="5"/>
  <c r="X194" i="5"/>
  <c r="X195" i="5"/>
  <c r="X196" i="5"/>
  <c r="X197" i="5"/>
  <c r="X198" i="5"/>
  <c r="X199" i="5"/>
  <c r="X200" i="5"/>
  <c r="X201" i="5"/>
  <c r="X202" i="5"/>
  <c r="X203" i="5"/>
  <c r="X204" i="5"/>
  <c r="X205" i="5"/>
  <c r="X206" i="5"/>
  <c r="X207" i="5"/>
  <c r="X208" i="5"/>
  <c r="X209" i="5"/>
  <c r="X210" i="5"/>
  <c r="X211" i="5"/>
  <c r="X212" i="5"/>
  <c r="X213" i="5"/>
  <c r="X214" i="5"/>
  <c r="X215" i="5"/>
  <c r="X216" i="5"/>
  <c r="X217" i="5"/>
  <c r="X218" i="5"/>
  <c r="X219" i="5"/>
  <c r="X220" i="5"/>
  <c r="X221" i="5"/>
  <c r="X222" i="5"/>
  <c r="X223" i="5"/>
  <c r="X224" i="5"/>
  <c r="X225" i="5"/>
  <c r="X226" i="5"/>
  <c r="X227" i="5"/>
  <c r="X228" i="5"/>
  <c r="X229" i="5"/>
  <c r="X230" i="5"/>
  <c r="X231" i="5"/>
  <c r="X232" i="5"/>
  <c r="X233" i="5"/>
  <c r="X234" i="5"/>
  <c r="X235" i="5"/>
  <c r="X236" i="5"/>
  <c r="X237" i="5"/>
  <c r="X238" i="5"/>
  <c r="X239" i="5"/>
  <c r="X240" i="5"/>
  <c r="X241" i="5"/>
  <c r="X242" i="5"/>
  <c r="X243" i="5"/>
  <c r="X244" i="5"/>
  <c r="X245" i="5"/>
  <c r="X246" i="5"/>
  <c r="X247" i="5"/>
  <c r="X248" i="5"/>
  <c r="X249" i="5"/>
  <c r="X250" i="5"/>
  <c r="X251" i="5"/>
  <c r="X252" i="5"/>
  <c r="X253" i="5"/>
  <c r="X254" i="5"/>
  <c r="X255" i="5"/>
  <c r="X256" i="5"/>
  <c r="X257" i="5"/>
  <c r="X258" i="5"/>
  <c r="X259" i="5"/>
  <c r="X260" i="5"/>
  <c r="X261" i="5"/>
  <c r="X262" i="5"/>
  <c r="X263" i="5"/>
  <c r="X264" i="5"/>
  <c r="X265" i="5"/>
  <c r="X266" i="5"/>
  <c r="X267" i="5"/>
  <c r="X268" i="5"/>
  <c r="X269" i="5"/>
  <c r="X270" i="5"/>
  <c r="X271" i="5"/>
  <c r="X272" i="5"/>
  <c r="X273" i="5"/>
  <c r="X274" i="5"/>
  <c r="X275" i="5"/>
  <c r="X276" i="5"/>
  <c r="X277" i="5"/>
  <c r="X278" i="5"/>
  <c r="X279" i="5"/>
  <c r="X280" i="5"/>
  <c r="X281" i="5"/>
  <c r="X282" i="5"/>
  <c r="X283" i="5"/>
  <c r="X284" i="5"/>
  <c r="X285" i="5"/>
  <c r="X286" i="5"/>
  <c r="X287" i="5"/>
  <c r="X288" i="5"/>
  <c r="X289" i="5"/>
  <c r="X290" i="5"/>
  <c r="X291" i="5"/>
  <c r="X292" i="5"/>
  <c r="X293" i="5"/>
  <c r="X294" i="5"/>
  <c r="X295" i="5"/>
  <c r="X296" i="5"/>
  <c r="X297" i="5"/>
  <c r="X298" i="5"/>
  <c r="X299" i="5"/>
  <c r="X300" i="5"/>
  <c r="X301" i="5"/>
  <c r="X302" i="5"/>
  <c r="X303" i="5"/>
  <c r="X304" i="5"/>
  <c r="X305" i="5"/>
  <c r="X306" i="5"/>
  <c r="X307" i="5"/>
  <c r="X308" i="5"/>
  <c r="X309" i="5"/>
  <c r="X310" i="5"/>
  <c r="X311" i="5"/>
  <c r="X312" i="5"/>
  <c r="X313" i="5"/>
  <c r="X314" i="5"/>
  <c r="X315" i="5"/>
  <c r="X316" i="5"/>
  <c r="X317" i="5"/>
  <c r="X318" i="5"/>
  <c r="X319" i="5"/>
  <c r="X320" i="5"/>
  <c r="X321" i="5"/>
  <c r="X322" i="5"/>
  <c r="X323" i="5"/>
  <c r="X324" i="5"/>
  <c r="X325" i="5"/>
  <c r="X326" i="5"/>
  <c r="X327" i="5"/>
  <c r="X328" i="5"/>
  <c r="X329" i="5"/>
  <c r="X330" i="5"/>
  <c r="X331" i="5"/>
  <c r="X332" i="5"/>
  <c r="X333" i="5"/>
  <c r="X334" i="5"/>
  <c r="X335" i="5"/>
  <c r="X336" i="5"/>
  <c r="X337" i="5"/>
  <c r="X338" i="5"/>
  <c r="X339" i="5"/>
  <c r="X340" i="5"/>
  <c r="X341" i="5"/>
  <c r="X342" i="5"/>
  <c r="X343" i="5"/>
  <c r="X344" i="5"/>
  <c r="X345" i="5"/>
  <c r="X346" i="5"/>
  <c r="X347" i="5"/>
  <c r="X348" i="5"/>
  <c r="X349" i="5"/>
  <c r="X350" i="5"/>
  <c r="X351" i="5"/>
  <c r="X352" i="5"/>
  <c r="X353" i="5"/>
  <c r="X354" i="5"/>
  <c r="X355" i="5"/>
  <c r="X356" i="5"/>
  <c r="X357" i="5"/>
  <c r="X358" i="5"/>
  <c r="X359" i="5"/>
  <c r="X360" i="5"/>
  <c r="X361" i="5"/>
  <c r="X362" i="5"/>
  <c r="X363" i="5"/>
  <c r="X364" i="5"/>
  <c r="X365" i="5"/>
  <c r="X366" i="5"/>
  <c r="X367" i="5"/>
  <c r="X368" i="5"/>
  <c r="X369" i="5"/>
  <c r="X370" i="5"/>
  <c r="X371" i="5"/>
  <c r="X372" i="5"/>
  <c r="X373" i="5"/>
  <c r="X374" i="5"/>
  <c r="X375" i="5"/>
  <c r="X376" i="5"/>
  <c r="X377" i="5"/>
  <c r="X378" i="5"/>
  <c r="X379" i="5"/>
  <c r="X380" i="5"/>
  <c r="X381" i="5"/>
  <c r="X382" i="5"/>
  <c r="X383" i="5"/>
  <c r="X384" i="5"/>
  <c r="X385" i="5"/>
  <c r="X386" i="5"/>
  <c r="X387" i="5"/>
  <c r="X388" i="5"/>
  <c r="X389" i="5"/>
  <c r="X390" i="5"/>
  <c r="X391" i="5"/>
  <c r="X392" i="5"/>
  <c r="X393" i="5"/>
  <c r="X394" i="5"/>
  <c r="X395" i="5"/>
  <c r="X396" i="5"/>
  <c r="X397" i="5"/>
  <c r="X398" i="5"/>
  <c r="X399" i="5"/>
  <c r="X400" i="5"/>
  <c r="X401" i="5"/>
  <c r="X402" i="5"/>
  <c r="X403" i="5"/>
  <c r="X404" i="5"/>
  <c r="X405" i="5"/>
  <c r="X406" i="5"/>
  <c r="X407" i="5"/>
  <c r="X408" i="5"/>
  <c r="X409" i="5"/>
  <c r="X410" i="5"/>
  <c r="X411" i="5"/>
  <c r="X412" i="5"/>
  <c r="X413" i="5"/>
  <c r="X414" i="5"/>
  <c r="X415" i="5"/>
  <c r="X416" i="5"/>
  <c r="X417" i="5"/>
  <c r="X418" i="5"/>
  <c r="X419" i="5"/>
  <c r="X420" i="5"/>
  <c r="X421" i="5"/>
  <c r="X422" i="5"/>
  <c r="X423" i="5"/>
  <c r="X424" i="5"/>
  <c r="X425" i="5"/>
  <c r="X426" i="5"/>
  <c r="X427" i="5"/>
  <c r="X428" i="5"/>
  <c r="X429" i="5"/>
  <c r="X430" i="5"/>
  <c r="X431" i="5"/>
  <c r="X432" i="5"/>
  <c r="X433" i="5"/>
  <c r="X434" i="5"/>
  <c r="X435" i="5"/>
  <c r="X436" i="5"/>
  <c r="X437" i="5"/>
  <c r="X438" i="5"/>
  <c r="X439" i="5"/>
  <c r="X440" i="5"/>
  <c r="X441" i="5"/>
  <c r="X442" i="5"/>
  <c r="X443" i="5"/>
  <c r="X444" i="5"/>
  <c r="X445" i="5"/>
  <c r="X446" i="5"/>
  <c r="X447" i="5"/>
  <c r="X448" i="5"/>
  <c r="X449" i="5"/>
  <c r="X450" i="5"/>
  <c r="X451" i="5"/>
  <c r="X452" i="5"/>
  <c r="X453" i="5"/>
  <c r="X454" i="5"/>
  <c r="X455" i="5"/>
  <c r="X456" i="5"/>
  <c r="X457" i="5"/>
  <c r="X458" i="5"/>
  <c r="X459" i="5"/>
  <c r="X460" i="5"/>
  <c r="X461" i="5"/>
  <c r="X462" i="5"/>
  <c r="X463" i="5"/>
  <c r="X464" i="5"/>
  <c r="X465" i="5"/>
  <c r="X466" i="5"/>
  <c r="X467" i="5"/>
  <c r="X468" i="5"/>
  <c r="X469" i="5"/>
  <c r="X470" i="5"/>
  <c r="X471" i="5"/>
  <c r="X472" i="5"/>
  <c r="X473" i="5"/>
  <c r="X474" i="5"/>
  <c r="X475" i="5"/>
  <c r="X476" i="5"/>
  <c r="X477" i="5"/>
  <c r="X478" i="5"/>
  <c r="X479" i="5"/>
  <c r="X480" i="5"/>
  <c r="X481" i="5"/>
  <c r="X482" i="5"/>
  <c r="X483" i="5"/>
  <c r="X484" i="5"/>
  <c r="X485" i="5"/>
  <c r="X486" i="5"/>
  <c r="X487" i="5"/>
  <c r="X488" i="5"/>
  <c r="X489" i="5"/>
  <c r="X490" i="5"/>
  <c r="X491" i="5"/>
  <c r="X492" i="5"/>
  <c r="X493" i="5"/>
  <c r="X494" i="5"/>
  <c r="X495" i="5"/>
  <c r="X496" i="5"/>
  <c r="X497" i="5"/>
  <c r="X498" i="5"/>
  <c r="X499" i="5"/>
  <c r="X500" i="5"/>
  <c r="X501" i="5"/>
  <c r="X502" i="5"/>
  <c r="X503" i="5"/>
  <c r="X504" i="5"/>
  <c r="X505" i="5"/>
  <c r="X506" i="5"/>
  <c r="X507" i="5"/>
  <c r="X508" i="5"/>
  <c r="X509" i="5"/>
  <c r="X510" i="5"/>
  <c r="X511" i="5"/>
  <c r="X512" i="5"/>
  <c r="X513" i="5"/>
  <c r="X514" i="5"/>
  <c r="X515" i="5"/>
  <c r="X516" i="5"/>
  <c r="X517" i="5"/>
  <c r="X518" i="5"/>
  <c r="X519" i="5"/>
  <c r="X520" i="5"/>
  <c r="X521" i="5"/>
  <c r="X522" i="5"/>
  <c r="X523" i="5"/>
  <c r="X524" i="5"/>
  <c r="X525" i="5"/>
  <c r="X526" i="5"/>
  <c r="X527" i="5"/>
  <c r="X528" i="5"/>
  <c r="X529" i="5"/>
  <c r="X530" i="5"/>
  <c r="X531" i="5"/>
  <c r="X532" i="5"/>
  <c r="X533" i="5"/>
  <c r="X534" i="5"/>
  <c r="X535" i="5"/>
  <c r="X536" i="5"/>
  <c r="X537" i="5"/>
  <c r="X538" i="5"/>
  <c r="X539" i="5"/>
  <c r="X540" i="5"/>
  <c r="X541" i="5"/>
  <c r="X542" i="5"/>
  <c r="X543" i="5"/>
  <c r="X544" i="5"/>
  <c r="X545" i="5"/>
  <c r="X546" i="5"/>
  <c r="X547" i="5"/>
  <c r="X548" i="5"/>
  <c r="X549" i="5"/>
  <c r="X550" i="5"/>
  <c r="X551" i="5"/>
  <c r="X552" i="5"/>
  <c r="X553" i="5"/>
  <c r="X554" i="5"/>
  <c r="X555" i="5"/>
  <c r="X556" i="5"/>
  <c r="X557" i="5"/>
  <c r="X558" i="5"/>
  <c r="X559" i="5"/>
  <c r="X560" i="5"/>
  <c r="X561" i="5"/>
  <c r="X562" i="5"/>
  <c r="X563" i="5"/>
  <c r="X564" i="5"/>
  <c r="X565" i="5"/>
  <c r="X566" i="5"/>
  <c r="X567" i="5"/>
  <c r="X568" i="5"/>
  <c r="X569" i="5"/>
  <c r="X570" i="5"/>
  <c r="X571" i="5"/>
  <c r="X572" i="5"/>
  <c r="X573" i="5"/>
  <c r="X574" i="5"/>
  <c r="X575" i="5"/>
  <c r="X576" i="5"/>
  <c r="X577" i="5"/>
  <c r="X578" i="5"/>
  <c r="X579" i="5"/>
  <c r="X580" i="5"/>
  <c r="X581" i="5"/>
  <c r="X582" i="5"/>
  <c r="X583" i="5"/>
  <c r="X584" i="5"/>
  <c r="X585" i="5"/>
  <c r="X586" i="5"/>
  <c r="X587" i="5"/>
  <c r="X588" i="5"/>
  <c r="X589" i="5"/>
  <c r="X590" i="5"/>
  <c r="X591" i="5"/>
  <c r="X592" i="5"/>
  <c r="X593" i="5"/>
  <c r="X594" i="5"/>
  <c r="X595" i="5"/>
  <c r="X596" i="5"/>
  <c r="X597" i="5"/>
  <c r="X598" i="5"/>
  <c r="X599" i="5"/>
  <c r="X600" i="5"/>
  <c r="X601" i="5"/>
  <c r="X602" i="5"/>
  <c r="X603" i="5"/>
  <c r="X604" i="5"/>
  <c r="X605" i="5"/>
  <c r="X606" i="5"/>
  <c r="X607" i="5"/>
  <c r="X608" i="5"/>
  <c r="X609" i="5"/>
  <c r="X610" i="5"/>
  <c r="X611" i="5"/>
  <c r="X612" i="5"/>
  <c r="X613" i="5"/>
  <c r="X614" i="5"/>
  <c r="X615" i="5"/>
  <c r="X616" i="5"/>
  <c r="X617" i="5"/>
  <c r="X618" i="5"/>
  <c r="X619" i="5"/>
  <c r="X620" i="5"/>
  <c r="X621" i="5"/>
  <c r="X622" i="5"/>
  <c r="X623" i="5"/>
  <c r="X624" i="5"/>
  <c r="X625" i="5"/>
  <c r="X626" i="5"/>
  <c r="X627" i="5"/>
  <c r="X628" i="5"/>
  <c r="X629" i="5"/>
  <c r="X630" i="5"/>
  <c r="X631" i="5"/>
  <c r="X632" i="5"/>
  <c r="X633" i="5"/>
  <c r="X634" i="5"/>
  <c r="X635" i="5"/>
  <c r="X636" i="5"/>
  <c r="X637" i="5"/>
  <c r="X638" i="5"/>
  <c r="X639" i="5"/>
  <c r="X640" i="5"/>
  <c r="X641" i="5"/>
  <c r="X642" i="5"/>
  <c r="X643" i="5"/>
  <c r="X644" i="5"/>
  <c r="X645" i="5"/>
  <c r="X646" i="5"/>
  <c r="X647" i="5"/>
  <c r="X648" i="5"/>
  <c r="X649" i="5"/>
  <c r="X650" i="5"/>
  <c r="X651" i="5"/>
  <c r="X652" i="5"/>
  <c r="X653" i="5"/>
  <c r="X654" i="5"/>
  <c r="X655" i="5"/>
  <c r="X656" i="5"/>
  <c r="X657" i="5"/>
  <c r="X658" i="5"/>
  <c r="X659" i="5"/>
  <c r="X660" i="5"/>
  <c r="X661" i="5"/>
  <c r="X662" i="5"/>
  <c r="X663" i="5"/>
  <c r="X664" i="5"/>
  <c r="X665" i="5"/>
  <c r="X666" i="5"/>
  <c r="X667" i="5"/>
  <c r="X668" i="5"/>
  <c r="X669" i="5"/>
  <c r="X670" i="5"/>
  <c r="X671" i="5"/>
  <c r="X672" i="5"/>
  <c r="X673" i="5"/>
  <c r="X674" i="5"/>
  <c r="X675" i="5"/>
  <c r="X676" i="5"/>
  <c r="X677" i="5"/>
  <c r="X678" i="5"/>
  <c r="X679" i="5"/>
  <c r="X680" i="5"/>
  <c r="X681" i="5"/>
  <c r="X682" i="5"/>
  <c r="X683" i="5"/>
  <c r="X684" i="5"/>
  <c r="X685" i="5"/>
  <c r="X686" i="5"/>
  <c r="X687" i="5"/>
  <c r="X688" i="5"/>
  <c r="X689" i="5"/>
  <c r="X690" i="5"/>
  <c r="X691" i="5"/>
  <c r="X692" i="5"/>
  <c r="X693" i="5"/>
  <c r="X694" i="5"/>
  <c r="X695" i="5"/>
  <c r="X696" i="5"/>
  <c r="X697" i="5"/>
  <c r="X698" i="5"/>
  <c r="X699" i="5"/>
  <c r="X700" i="5"/>
  <c r="X701" i="5"/>
  <c r="X702" i="5"/>
  <c r="X703" i="5"/>
  <c r="X704" i="5"/>
  <c r="X705" i="5"/>
  <c r="X706" i="5"/>
  <c r="X707" i="5"/>
  <c r="X708" i="5"/>
  <c r="X709" i="5"/>
  <c r="X710" i="5"/>
  <c r="X711" i="5"/>
  <c r="X712" i="5"/>
  <c r="X713" i="5"/>
  <c r="X714" i="5"/>
  <c r="X715" i="5"/>
  <c r="X716" i="5"/>
  <c r="X717" i="5"/>
  <c r="X718" i="5"/>
  <c r="X719" i="5"/>
  <c r="X720" i="5"/>
  <c r="X721" i="5"/>
  <c r="X722" i="5"/>
  <c r="X723" i="5"/>
  <c r="X724" i="5"/>
  <c r="X725" i="5"/>
  <c r="X726" i="5"/>
  <c r="X727" i="5"/>
  <c r="X728" i="5"/>
  <c r="X729" i="5"/>
  <c r="X730" i="5"/>
  <c r="X731" i="5"/>
  <c r="X732" i="5"/>
  <c r="X733" i="5"/>
  <c r="X734" i="5"/>
  <c r="X735" i="5"/>
  <c r="X736" i="5"/>
  <c r="X737" i="5"/>
  <c r="X738" i="5"/>
  <c r="X739" i="5"/>
  <c r="X740" i="5"/>
  <c r="X741" i="5"/>
  <c r="X742" i="5"/>
  <c r="X743" i="5"/>
  <c r="X744" i="5"/>
  <c r="X745" i="5"/>
  <c r="X746" i="5"/>
  <c r="X747" i="5"/>
  <c r="X748" i="5"/>
  <c r="X749" i="5"/>
  <c r="X750" i="5"/>
  <c r="X751" i="5"/>
  <c r="X752" i="5"/>
  <c r="X753" i="5"/>
  <c r="X754" i="5"/>
  <c r="X755" i="5"/>
  <c r="X756" i="5"/>
  <c r="X757" i="5"/>
  <c r="X758" i="5"/>
  <c r="X759" i="5"/>
  <c r="X760" i="5"/>
  <c r="X761" i="5"/>
  <c r="X762" i="5"/>
  <c r="X763" i="5"/>
  <c r="X764" i="5"/>
  <c r="X765" i="5"/>
  <c r="X766" i="5"/>
  <c r="X767" i="5"/>
  <c r="X768" i="5"/>
  <c r="X769" i="5"/>
  <c r="X770" i="5"/>
  <c r="X771" i="5"/>
  <c r="X772" i="5"/>
  <c r="X773" i="5"/>
  <c r="X774" i="5"/>
  <c r="X775" i="5"/>
  <c r="X776" i="5"/>
  <c r="X777" i="5"/>
  <c r="X778" i="5"/>
  <c r="X779" i="5"/>
  <c r="X780" i="5"/>
  <c r="X781" i="5"/>
  <c r="X782" i="5"/>
  <c r="X783" i="5"/>
  <c r="X784" i="5"/>
  <c r="X785" i="5"/>
  <c r="X786" i="5"/>
  <c r="X787" i="5"/>
  <c r="X788" i="5"/>
  <c r="X789" i="5"/>
  <c r="X790" i="5"/>
  <c r="X791" i="5"/>
  <c r="X792" i="5"/>
  <c r="X793" i="5"/>
  <c r="X794" i="5"/>
  <c r="X795" i="5"/>
  <c r="X796" i="5"/>
  <c r="X797" i="5"/>
  <c r="X798" i="5"/>
  <c r="X799" i="5"/>
  <c r="X800" i="5"/>
  <c r="X801" i="5"/>
  <c r="X802" i="5"/>
  <c r="X803" i="5"/>
  <c r="X804" i="5"/>
  <c r="X805" i="5"/>
  <c r="X806" i="5"/>
  <c r="X807" i="5"/>
  <c r="X808" i="5"/>
  <c r="X809" i="5"/>
  <c r="X810" i="5"/>
  <c r="X811" i="5"/>
  <c r="X812" i="5"/>
  <c r="X813" i="5"/>
  <c r="X814" i="5"/>
  <c r="X815" i="5"/>
  <c r="X816" i="5"/>
  <c r="X817" i="5"/>
  <c r="X818" i="5"/>
  <c r="X819" i="5"/>
  <c r="X820" i="5"/>
  <c r="X821" i="5"/>
  <c r="X822" i="5"/>
  <c r="X823" i="5"/>
  <c r="X824" i="5"/>
  <c r="X825" i="5"/>
  <c r="X826" i="5"/>
  <c r="X827" i="5"/>
  <c r="X828" i="5"/>
  <c r="X829" i="5"/>
  <c r="X830" i="5"/>
  <c r="X831" i="5"/>
  <c r="X832" i="5"/>
  <c r="X833" i="5"/>
  <c r="X834" i="5"/>
  <c r="X835" i="5"/>
  <c r="X836" i="5"/>
  <c r="X837" i="5"/>
  <c r="X838" i="5"/>
  <c r="X839" i="5"/>
  <c r="X840" i="5"/>
  <c r="X841" i="5"/>
  <c r="X842" i="5"/>
  <c r="X843" i="5"/>
  <c r="X844" i="5"/>
  <c r="X845" i="5"/>
  <c r="X846" i="5"/>
  <c r="X847" i="5"/>
  <c r="X848" i="5"/>
  <c r="X849" i="5"/>
  <c r="X850" i="5"/>
  <c r="X851" i="5"/>
  <c r="X852" i="5"/>
  <c r="X853" i="5"/>
  <c r="X854" i="5"/>
  <c r="X855" i="5"/>
  <c r="X856" i="5"/>
  <c r="X857" i="5"/>
  <c r="X858" i="5"/>
  <c r="X859" i="5"/>
  <c r="X860" i="5"/>
  <c r="X861" i="5"/>
  <c r="X862" i="5"/>
  <c r="X863" i="5"/>
  <c r="X864" i="5"/>
  <c r="X865" i="5"/>
  <c r="X866" i="5"/>
  <c r="X867" i="5"/>
  <c r="X868" i="5"/>
  <c r="X869" i="5"/>
  <c r="X870" i="5"/>
  <c r="X871" i="5"/>
  <c r="X872" i="5"/>
  <c r="X873" i="5"/>
  <c r="X874" i="5"/>
  <c r="X875" i="5"/>
  <c r="X876" i="5"/>
  <c r="X877" i="5"/>
  <c r="X878" i="5"/>
  <c r="X879" i="5"/>
  <c r="X880" i="5"/>
  <c r="X881" i="5"/>
  <c r="X882" i="5"/>
  <c r="X883" i="5"/>
  <c r="X884" i="5"/>
  <c r="X885" i="5"/>
  <c r="X886" i="5"/>
  <c r="X887" i="5"/>
  <c r="X888" i="5"/>
  <c r="X889" i="5"/>
  <c r="X890" i="5"/>
  <c r="X891" i="5"/>
  <c r="X892" i="5"/>
  <c r="X893" i="5"/>
  <c r="X894" i="5"/>
  <c r="X895" i="5"/>
  <c r="X896" i="5"/>
  <c r="X897" i="5"/>
  <c r="X898" i="5"/>
  <c r="X899" i="5"/>
  <c r="X900" i="5"/>
  <c r="X901" i="5"/>
  <c r="X902" i="5"/>
  <c r="X903" i="5"/>
  <c r="X904" i="5"/>
  <c r="X905" i="5"/>
  <c r="X906" i="5"/>
  <c r="X907" i="5"/>
  <c r="X908" i="5"/>
  <c r="X909" i="5"/>
  <c r="X910" i="5"/>
  <c r="X911" i="5"/>
  <c r="X912" i="5"/>
  <c r="X913" i="5"/>
  <c r="X914" i="5"/>
  <c r="X915" i="5"/>
  <c r="X916" i="5"/>
  <c r="X917" i="5"/>
  <c r="X918" i="5"/>
  <c r="X919" i="5"/>
  <c r="X920" i="5"/>
  <c r="X921" i="5"/>
  <c r="X922" i="5"/>
  <c r="X923" i="5"/>
  <c r="X924" i="5"/>
  <c r="X925" i="5"/>
  <c r="X926" i="5"/>
  <c r="X927" i="5"/>
  <c r="X928" i="5"/>
  <c r="X929" i="5"/>
  <c r="X930" i="5"/>
  <c r="X931" i="5"/>
  <c r="X932" i="5"/>
  <c r="X933" i="5"/>
  <c r="X934" i="5"/>
  <c r="X935" i="5"/>
  <c r="X936" i="5"/>
  <c r="X937" i="5"/>
  <c r="X938" i="5"/>
  <c r="X939" i="5"/>
  <c r="X940" i="5"/>
  <c r="X941" i="5"/>
  <c r="X942" i="5"/>
  <c r="X943" i="5"/>
  <c r="X944" i="5"/>
  <c r="X945" i="5"/>
  <c r="X946" i="5"/>
  <c r="X947" i="5"/>
  <c r="X948" i="5"/>
  <c r="X949" i="5"/>
  <c r="X950" i="5"/>
  <c r="X951" i="5"/>
  <c r="X952" i="5"/>
  <c r="X953" i="5"/>
  <c r="X954" i="5"/>
  <c r="X955" i="5"/>
  <c r="X956" i="5"/>
  <c r="X957" i="5"/>
  <c r="X958" i="5"/>
  <c r="X959" i="5"/>
  <c r="X960" i="5"/>
  <c r="X961" i="5"/>
  <c r="X962" i="5"/>
  <c r="X963" i="5"/>
  <c r="X964" i="5"/>
  <c r="X965" i="5"/>
  <c r="X966" i="5"/>
  <c r="X967" i="5"/>
  <c r="X968" i="5"/>
  <c r="X969" i="5"/>
  <c r="X970" i="5"/>
  <c r="X971" i="5"/>
  <c r="X972" i="5"/>
  <c r="X973" i="5"/>
  <c r="X974" i="5"/>
  <c r="X975" i="5"/>
  <c r="X976" i="5"/>
  <c r="X977" i="5"/>
  <c r="X978" i="5"/>
  <c r="X979" i="5"/>
  <c r="X980" i="5"/>
  <c r="X981" i="5"/>
  <c r="X982" i="5"/>
  <c r="X983" i="5"/>
  <c r="X984" i="5"/>
  <c r="X985" i="5"/>
  <c r="X986" i="5"/>
  <c r="X987" i="5"/>
  <c r="X988" i="5"/>
  <c r="X989" i="5"/>
  <c r="X990" i="5"/>
  <c r="X991" i="5"/>
  <c r="X992" i="5"/>
  <c r="X993" i="5"/>
  <c r="X994" i="5"/>
  <c r="X995" i="5"/>
  <c r="X996" i="5"/>
  <c r="X997" i="5"/>
  <c r="X998" i="5"/>
  <c r="X999" i="5"/>
  <c r="X1000" i="5"/>
  <c r="X1001" i="5"/>
  <c r="X1002" i="5"/>
  <c r="X1003" i="5"/>
  <c r="X1004" i="5"/>
  <c r="X1005" i="5"/>
  <c r="X1006" i="5"/>
  <c r="X1007" i="5"/>
  <c r="X1008" i="5"/>
  <c r="X1009" i="5"/>
  <c r="X1010" i="5"/>
  <c r="X1011" i="5"/>
  <c r="X1012" i="5"/>
  <c r="X1013" i="5"/>
  <c r="X1014" i="5"/>
  <c r="X1015" i="5"/>
  <c r="X1016" i="5"/>
  <c r="X1017" i="5"/>
  <c r="X1018" i="5"/>
  <c r="X1019" i="5"/>
  <c r="X1020" i="5"/>
  <c r="X1021" i="5"/>
  <c r="X1022" i="5"/>
  <c r="X1023" i="5"/>
  <c r="X1024" i="5"/>
  <c r="X1025" i="5"/>
  <c r="X1026" i="5"/>
  <c r="X1027" i="5"/>
  <c r="X1028" i="5"/>
  <c r="X1029" i="5"/>
  <c r="X1030" i="5"/>
  <c r="X1031" i="5"/>
  <c r="X1032" i="5"/>
  <c r="X1033" i="5"/>
  <c r="X1034" i="5"/>
  <c r="X1035" i="5"/>
  <c r="X1036" i="5"/>
  <c r="X1037" i="5"/>
  <c r="X1038" i="5"/>
  <c r="X1039" i="5"/>
  <c r="X1040" i="5"/>
  <c r="X1041" i="5"/>
  <c r="X1042" i="5"/>
  <c r="X1043" i="5"/>
  <c r="X1044" i="5"/>
  <c r="X1045" i="5"/>
  <c r="X1046" i="5"/>
  <c r="X1047" i="5"/>
  <c r="X1048" i="5"/>
  <c r="X1049" i="5"/>
  <c r="X1050" i="5"/>
  <c r="X1051" i="5"/>
  <c r="X1052" i="5"/>
  <c r="X1053" i="5"/>
  <c r="X1054" i="5"/>
  <c r="X1055" i="5"/>
  <c r="X1056" i="5"/>
  <c r="X1057" i="5"/>
  <c r="X1058" i="5"/>
  <c r="X1059" i="5"/>
  <c r="X1060" i="5"/>
  <c r="X1061" i="5"/>
  <c r="X1062" i="5"/>
  <c r="X1063" i="5"/>
  <c r="X1064" i="5"/>
  <c r="X1065" i="5"/>
  <c r="X1066" i="5"/>
  <c r="X1067" i="5"/>
  <c r="X1068" i="5"/>
  <c r="X1069" i="5"/>
  <c r="X1070" i="5"/>
  <c r="X1071" i="5"/>
  <c r="X1072" i="5"/>
  <c r="X1073" i="5"/>
  <c r="X1074" i="5"/>
  <c r="X1075" i="5"/>
  <c r="X1076" i="5"/>
  <c r="X1077" i="5"/>
  <c r="X1078" i="5"/>
  <c r="X1079" i="5"/>
  <c r="X1080" i="5"/>
  <c r="X1081" i="5"/>
  <c r="X1082" i="5"/>
  <c r="X1083" i="5"/>
  <c r="X1084" i="5"/>
  <c r="X1085" i="5"/>
  <c r="X1086" i="5"/>
  <c r="X1087" i="5"/>
  <c r="X1088" i="5"/>
  <c r="X1089" i="5"/>
  <c r="X1090" i="5"/>
  <c r="X1091" i="5"/>
  <c r="X1092" i="5"/>
  <c r="X1093" i="5"/>
  <c r="X1094" i="5"/>
  <c r="X1095" i="5"/>
  <c r="X1096" i="5"/>
  <c r="X1097" i="5"/>
  <c r="X1098" i="5"/>
  <c r="X1099" i="5"/>
  <c r="X1100" i="5"/>
  <c r="X1101" i="5"/>
  <c r="X1102" i="5"/>
  <c r="X1103" i="5"/>
  <c r="X1104" i="5"/>
  <c r="X1105" i="5"/>
  <c r="X1106" i="5"/>
  <c r="X1107" i="5"/>
  <c r="X1108" i="5"/>
  <c r="X1109" i="5"/>
  <c r="X1110" i="5"/>
  <c r="X1111" i="5"/>
  <c r="X1112" i="5"/>
  <c r="X1113" i="5"/>
  <c r="X1114" i="5"/>
  <c r="X1115" i="5"/>
  <c r="X1116" i="5"/>
  <c r="X1117" i="5"/>
  <c r="X1118" i="5"/>
  <c r="X1119" i="5"/>
  <c r="X1120" i="5"/>
  <c r="X1121" i="5"/>
  <c r="X1122" i="5"/>
  <c r="X1123" i="5"/>
  <c r="X1124" i="5"/>
  <c r="X1125" i="5"/>
  <c r="X1126" i="5"/>
  <c r="X1127" i="5"/>
  <c r="X1128" i="5"/>
  <c r="X1129" i="5"/>
  <c r="X1130" i="5"/>
  <c r="X1131" i="5"/>
  <c r="X1132" i="5"/>
  <c r="X1133" i="5"/>
  <c r="X1134" i="5"/>
  <c r="X1135" i="5"/>
  <c r="X1136" i="5"/>
  <c r="X1137" i="5"/>
  <c r="X1138" i="5"/>
  <c r="X1139" i="5"/>
  <c r="X1140" i="5"/>
  <c r="X1141" i="5"/>
  <c r="X1142" i="5"/>
  <c r="D15" i="6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Y26" i="5"/>
  <c r="Y27" i="5"/>
  <c r="Y28" i="5"/>
  <c r="Y29" i="5"/>
  <c r="Y30" i="5"/>
  <c r="Y31" i="5"/>
  <c r="Y32" i="5"/>
  <c r="Y33" i="5"/>
  <c r="Y34" i="5"/>
  <c r="Y35" i="5"/>
  <c r="Y36" i="5"/>
  <c r="Y37" i="5"/>
  <c r="Y38" i="5"/>
  <c r="Y39" i="5"/>
  <c r="Y40" i="5"/>
  <c r="Y41" i="5"/>
  <c r="Y42" i="5"/>
  <c r="Y43" i="5"/>
  <c r="Y44" i="5"/>
  <c r="Y45" i="5"/>
  <c r="Y46" i="5"/>
  <c r="Y47" i="5"/>
  <c r="Y48" i="5"/>
  <c r="Y49" i="5"/>
  <c r="Y50" i="5"/>
  <c r="Y51" i="5"/>
  <c r="Y52" i="5"/>
  <c r="Y53" i="5"/>
  <c r="Y54" i="5"/>
  <c r="Y55" i="5"/>
  <c r="Y56" i="5"/>
  <c r="Y57" i="5"/>
  <c r="Y58" i="5"/>
  <c r="Y59" i="5"/>
  <c r="Y60" i="5"/>
  <c r="Y61" i="5"/>
  <c r="Y62" i="5"/>
  <c r="Y63" i="5"/>
  <c r="Y64" i="5"/>
  <c r="Y65" i="5"/>
  <c r="Y66" i="5"/>
  <c r="Y67" i="5"/>
  <c r="Y68" i="5"/>
  <c r="Y69" i="5"/>
  <c r="Y70" i="5"/>
  <c r="Y71" i="5"/>
  <c r="Y72" i="5"/>
  <c r="Y73" i="5"/>
  <c r="Y74" i="5"/>
  <c r="Y75" i="5"/>
  <c r="Y76" i="5"/>
  <c r="Y77" i="5"/>
  <c r="Y78" i="5"/>
  <c r="Y79" i="5"/>
  <c r="Y80" i="5"/>
  <c r="Y81" i="5"/>
  <c r="Y82" i="5"/>
  <c r="Y83" i="5"/>
  <c r="Y84" i="5"/>
  <c r="Y85" i="5"/>
  <c r="Y86" i="5"/>
  <c r="Y87" i="5"/>
  <c r="Y88" i="5"/>
  <c r="Y89" i="5"/>
  <c r="Y90" i="5"/>
  <c r="Y91" i="5"/>
  <c r="Y92" i="5"/>
  <c r="Y93" i="5"/>
  <c r="Y94" i="5"/>
  <c r="Y95" i="5"/>
  <c r="Y96" i="5"/>
  <c r="Y97" i="5"/>
  <c r="Y98" i="5"/>
  <c r="Y99" i="5"/>
  <c r="Y100" i="5"/>
  <c r="Y101" i="5"/>
  <c r="Y102" i="5"/>
  <c r="Y103" i="5"/>
  <c r="Y104" i="5"/>
  <c r="Y105" i="5"/>
  <c r="Y106" i="5"/>
  <c r="Y107" i="5"/>
  <c r="Y108" i="5"/>
  <c r="Y109" i="5"/>
  <c r="Y110" i="5"/>
  <c r="Y111" i="5"/>
  <c r="Y112" i="5"/>
  <c r="Y113" i="5"/>
  <c r="Y114" i="5"/>
  <c r="Y115" i="5"/>
  <c r="Y116" i="5"/>
  <c r="Y117" i="5"/>
  <c r="Y118" i="5"/>
  <c r="Y119" i="5"/>
  <c r="Y120" i="5"/>
  <c r="Y121" i="5"/>
  <c r="Y122" i="5"/>
  <c r="Y123" i="5"/>
  <c r="Y124" i="5"/>
  <c r="Y125" i="5"/>
  <c r="Y126" i="5"/>
  <c r="Y127" i="5"/>
  <c r="Y128" i="5"/>
  <c r="Y129" i="5"/>
  <c r="Y130" i="5"/>
  <c r="Y131" i="5"/>
  <c r="Y132" i="5"/>
  <c r="Y133" i="5"/>
  <c r="Y134" i="5"/>
  <c r="Y135" i="5"/>
  <c r="Y136" i="5"/>
  <c r="Y137" i="5"/>
  <c r="Y138" i="5"/>
  <c r="Y139" i="5"/>
  <c r="Y140" i="5"/>
  <c r="Y141" i="5"/>
  <c r="Y142" i="5"/>
  <c r="Y143" i="5"/>
  <c r="Y144" i="5"/>
  <c r="Y145" i="5"/>
  <c r="Y146" i="5"/>
  <c r="Y147" i="5"/>
  <c r="Y148" i="5"/>
  <c r="Y149" i="5"/>
  <c r="Y150" i="5"/>
  <c r="Y151" i="5"/>
  <c r="Y152" i="5"/>
  <c r="Y153" i="5"/>
  <c r="Y154" i="5"/>
  <c r="Y155" i="5"/>
  <c r="Y156" i="5"/>
  <c r="Y157" i="5"/>
  <c r="Y158" i="5"/>
  <c r="Y159" i="5"/>
  <c r="Y160" i="5"/>
  <c r="Y161" i="5"/>
  <c r="Y162" i="5"/>
  <c r="Y163" i="5"/>
  <c r="Y164" i="5"/>
  <c r="Y165" i="5"/>
  <c r="Y166" i="5"/>
  <c r="Y167" i="5"/>
  <c r="Y168" i="5"/>
  <c r="Y169" i="5"/>
  <c r="Y170" i="5"/>
  <c r="Y171" i="5"/>
  <c r="Y172" i="5"/>
  <c r="Y173" i="5"/>
  <c r="Y174" i="5"/>
  <c r="Y175" i="5"/>
  <c r="Y176" i="5"/>
  <c r="Y177" i="5"/>
  <c r="Y178" i="5"/>
  <c r="Y179" i="5"/>
  <c r="Y180" i="5"/>
  <c r="Y181" i="5"/>
  <c r="Y182" i="5"/>
  <c r="Y183" i="5"/>
  <c r="Y184" i="5"/>
  <c r="Y185" i="5"/>
  <c r="Y186" i="5"/>
  <c r="Y187" i="5"/>
  <c r="Y188" i="5"/>
  <c r="Y189" i="5"/>
  <c r="Y190" i="5"/>
  <c r="Y191" i="5"/>
  <c r="Y192" i="5"/>
  <c r="Y193" i="5"/>
  <c r="Y194" i="5"/>
  <c r="Y195" i="5"/>
  <c r="Y196" i="5"/>
  <c r="Y197" i="5"/>
  <c r="Y198" i="5"/>
  <c r="Y199" i="5"/>
  <c r="Y200" i="5"/>
  <c r="Y201" i="5"/>
  <c r="Y202" i="5"/>
  <c r="Y203" i="5"/>
  <c r="Y204" i="5"/>
  <c r="Y205" i="5"/>
  <c r="Y206" i="5"/>
  <c r="Y207" i="5"/>
  <c r="Y208" i="5"/>
  <c r="Y209" i="5"/>
  <c r="Y210" i="5"/>
  <c r="Y211" i="5"/>
  <c r="Y212" i="5"/>
  <c r="Y213" i="5"/>
  <c r="Y214" i="5"/>
  <c r="Y215" i="5"/>
  <c r="Y216" i="5"/>
  <c r="Y217" i="5"/>
  <c r="Y218" i="5"/>
  <c r="Y219" i="5"/>
  <c r="Y220" i="5"/>
  <c r="Y221" i="5"/>
  <c r="Y222" i="5"/>
  <c r="Y223" i="5"/>
  <c r="Y224" i="5"/>
  <c r="Y225" i="5"/>
  <c r="Y226" i="5"/>
  <c r="Y227" i="5"/>
  <c r="Y228" i="5"/>
  <c r="Y229" i="5"/>
  <c r="Y230" i="5"/>
  <c r="Y231" i="5"/>
  <c r="Y232" i="5"/>
  <c r="Y233" i="5"/>
  <c r="Y234" i="5"/>
  <c r="Y235" i="5"/>
  <c r="Y236" i="5"/>
  <c r="Y237" i="5"/>
  <c r="Y238" i="5"/>
  <c r="Y239" i="5"/>
  <c r="Y240" i="5"/>
  <c r="Y241" i="5"/>
  <c r="Y242" i="5"/>
  <c r="Y243" i="5"/>
  <c r="Y244" i="5"/>
  <c r="Y245" i="5"/>
  <c r="Y246" i="5"/>
  <c r="Y247" i="5"/>
  <c r="Y248" i="5"/>
  <c r="Y249" i="5"/>
  <c r="Y250" i="5"/>
  <c r="Y251" i="5"/>
  <c r="Y252" i="5"/>
  <c r="Y253" i="5"/>
  <c r="Y254" i="5"/>
  <c r="Y255" i="5"/>
  <c r="Y256" i="5"/>
  <c r="Y257" i="5"/>
  <c r="Y258" i="5"/>
  <c r="Y259" i="5"/>
  <c r="Y260" i="5"/>
  <c r="Y261" i="5"/>
  <c r="Y262" i="5"/>
  <c r="Y263" i="5"/>
  <c r="Y264" i="5"/>
  <c r="Y265" i="5"/>
  <c r="Y266" i="5"/>
  <c r="Y267" i="5"/>
  <c r="Y268" i="5"/>
  <c r="Y269" i="5"/>
  <c r="Y270" i="5"/>
  <c r="Y271" i="5"/>
  <c r="Y272" i="5"/>
  <c r="Y273" i="5"/>
  <c r="Y274" i="5"/>
  <c r="Y275" i="5"/>
  <c r="Y276" i="5"/>
  <c r="Y277" i="5"/>
  <c r="Y278" i="5"/>
  <c r="Y279" i="5"/>
  <c r="Y280" i="5"/>
  <c r="Y281" i="5"/>
  <c r="Y282" i="5"/>
  <c r="Y283" i="5"/>
  <c r="Y284" i="5"/>
  <c r="Y285" i="5"/>
  <c r="Y286" i="5"/>
  <c r="Y287" i="5"/>
  <c r="Y288" i="5"/>
  <c r="Y289" i="5"/>
  <c r="Y290" i="5"/>
  <c r="Y291" i="5"/>
  <c r="Y292" i="5"/>
  <c r="Y293" i="5"/>
  <c r="Y294" i="5"/>
  <c r="Y295" i="5"/>
  <c r="Y296" i="5"/>
  <c r="Y297" i="5"/>
  <c r="Y298" i="5"/>
  <c r="Y299" i="5"/>
  <c r="Y300" i="5"/>
  <c r="Y301" i="5"/>
  <c r="Y302" i="5"/>
  <c r="Y303" i="5"/>
  <c r="Y304" i="5"/>
  <c r="Y305" i="5"/>
  <c r="Y306" i="5"/>
  <c r="Y307" i="5"/>
  <c r="Y308" i="5"/>
  <c r="Y309" i="5"/>
  <c r="Y310" i="5"/>
  <c r="Y311" i="5"/>
  <c r="Y312" i="5"/>
  <c r="Y313" i="5"/>
  <c r="Y314" i="5"/>
  <c r="Y315" i="5"/>
  <c r="Y316" i="5"/>
  <c r="Y317" i="5"/>
  <c r="Y318" i="5"/>
  <c r="Y319" i="5"/>
  <c r="Y320" i="5"/>
  <c r="Y321" i="5"/>
  <c r="Y322" i="5"/>
  <c r="Y323" i="5"/>
  <c r="Y324" i="5"/>
  <c r="Y325" i="5"/>
  <c r="Y326" i="5"/>
  <c r="Y327" i="5"/>
  <c r="Y328" i="5"/>
  <c r="Y329" i="5"/>
  <c r="Y330" i="5"/>
  <c r="Y331" i="5"/>
  <c r="Y332" i="5"/>
  <c r="Y333" i="5"/>
  <c r="Y334" i="5"/>
  <c r="Y335" i="5"/>
  <c r="Y336" i="5"/>
  <c r="Y337" i="5"/>
  <c r="Y338" i="5"/>
  <c r="Y339" i="5"/>
  <c r="Y340" i="5"/>
  <c r="Y341" i="5"/>
  <c r="Y342" i="5"/>
  <c r="Y343" i="5"/>
  <c r="Y344" i="5"/>
  <c r="Y345" i="5"/>
  <c r="Y346" i="5"/>
  <c r="Y347" i="5"/>
  <c r="Y348" i="5"/>
  <c r="Y349" i="5"/>
  <c r="Y350" i="5"/>
  <c r="Y351" i="5"/>
  <c r="Y352" i="5"/>
  <c r="Y353" i="5"/>
  <c r="Y354" i="5"/>
  <c r="Y355" i="5"/>
  <c r="Y356" i="5"/>
  <c r="Y357" i="5"/>
  <c r="Y358" i="5"/>
  <c r="Y359" i="5"/>
  <c r="Y360" i="5"/>
  <c r="Y361" i="5"/>
  <c r="Y362" i="5"/>
  <c r="Y363" i="5"/>
  <c r="Y364" i="5"/>
  <c r="Y365" i="5"/>
  <c r="Y366" i="5"/>
  <c r="Y367" i="5"/>
  <c r="Y368" i="5"/>
  <c r="Y369" i="5"/>
  <c r="Y370" i="5"/>
  <c r="Y371" i="5"/>
  <c r="Y372" i="5"/>
  <c r="Y373" i="5"/>
  <c r="Y374" i="5"/>
  <c r="Y375" i="5"/>
  <c r="Y376" i="5"/>
  <c r="Y377" i="5"/>
  <c r="Y378" i="5"/>
  <c r="Y379" i="5"/>
  <c r="Y380" i="5"/>
  <c r="Y381" i="5"/>
  <c r="Y382" i="5"/>
  <c r="Y383" i="5"/>
  <c r="Y384" i="5"/>
  <c r="Y385" i="5"/>
  <c r="Y386" i="5"/>
  <c r="Y387" i="5"/>
  <c r="Y388" i="5"/>
  <c r="Y389" i="5"/>
  <c r="Y390" i="5"/>
  <c r="Y391" i="5"/>
  <c r="Y392" i="5"/>
  <c r="Y393" i="5"/>
  <c r="Y394" i="5"/>
  <c r="Y395" i="5"/>
  <c r="Y396" i="5"/>
  <c r="Y397" i="5"/>
  <c r="Y398" i="5"/>
  <c r="Y399" i="5"/>
  <c r="Y400" i="5"/>
  <c r="Y401" i="5"/>
  <c r="Y402" i="5"/>
  <c r="Y403" i="5"/>
  <c r="Y404" i="5"/>
  <c r="Y405" i="5"/>
  <c r="Y406" i="5"/>
  <c r="Y407" i="5"/>
  <c r="Y408" i="5"/>
  <c r="Y409" i="5"/>
  <c r="Y410" i="5"/>
  <c r="Y411" i="5"/>
  <c r="Y412" i="5"/>
  <c r="Y413" i="5"/>
  <c r="Y414" i="5"/>
  <c r="Y415" i="5"/>
  <c r="Y416" i="5"/>
  <c r="Y417" i="5"/>
  <c r="Y418" i="5"/>
  <c r="Y419" i="5"/>
  <c r="Y420" i="5"/>
  <c r="Y421" i="5"/>
  <c r="Y422" i="5"/>
  <c r="Y423" i="5"/>
  <c r="Y424" i="5"/>
  <c r="Y425" i="5"/>
  <c r="Y426" i="5"/>
  <c r="Y427" i="5"/>
  <c r="Y428" i="5"/>
  <c r="Y429" i="5"/>
  <c r="Y430" i="5"/>
  <c r="Y431" i="5"/>
  <c r="Y432" i="5"/>
  <c r="Y433" i="5"/>
  <c r="Y434" i="5"/>
  <c r="Y435" i="5"/>
  <c r="Y436" i="5"/>
  <c r="Y437" i="5"/>
  <c r="Y438" i="5"/>
  <c r="Y439" i="5"/>
  <c r="Y440" i="5"/>
  <c r="Y441" i="5"/>
  <c r="Y442" i="5"/>
  <c r="Y443" i="5"/>
  <c r="Y444" i="5"/>
  <c r="Y445" i="5"/>
  <c r="Y446" i="5"/>
  <c r="Y447" i="5"/>
  <c r="Y448" i="5"/>
  <c r="Y449" i="5"/>
  <c r="Y450" i="5"/>
  <c r="Y451" i="5"/>
  <c r="Y452" i="5"/>
  <c r="Y453" i="5"/>
  <c r="Y454" i="5"/>
  <c r="Y455" i="5"/>
  <c r="Y456" i="5"/>
  <c r="Y457" i="5"/>
  <c r="Y458" i="5"/>
  <c r="Y459" i="5"/>
  <c r="Y460" i="5"/>
  <c r="Y461" i="5"/>
  <c r="Y462" i="5"/>
  <c r="Y463" i="5"/>
  <c r="Y464" i="5"/>
  <c r="Y465" i="5"/>
  <c r="Y466" i="5"/>
  <c r="Y467" i="5"/>
  <c r="Y468" i="5"/>
  <c r="Y469" i="5"/>
  <c r="Y470" i="5"/>
  <c r="Y471" i="5"/>
  <c r="Y472" i="5"/>
  <c r="Y473" i="5"/>
  <c r="Y474" i="5"/>
  <c r="Y475" i="5"/>
  <c r="Y476" i="5"/>
  <c r="Y477" i="5"/>
  <c r="Y478" i="5"/>
  <c r="Y479" i="5"/>
  <c r="Y480" i="5"/>
  <c r="Y481" i="5"/>
  <c r="Y482" i="5"/>
  <c r="Y483" i="5"/>
  <c r="Y484" i="5"/>
  <c r="Y485" i="5"/>
  <c r="Y486" i="5"/>
  <c r="Y487" i="5"/>
  <c r="Y488" i="5"/>
  <c r="Y489" i="5"/>
  <c r="Y490" i="5"/>
  <c r="Y491" i="5"/>
  <c r="Y492" i="5"/>
  <c r="Y493" i="5"/>
  <c r="Y494" i="5"/>
  <c r="Y495" i="5"/>
  <c r="Y496" i="5"/>
  <c r="Y497" i="5"/>
  <c r="Y498" i="5"/>
  <c r="Y499" i="5"/>
  <c r="Y500" i="5"/>
  <c r="Y501" i="5"/>
  <c r="Y502" i="5"/>
  <c r="Y503" i="5"/>
  <c r="Y504" i="5"/>
  <c r="Y505" i="5"/>
  <c r="Y506" i="5"/>
  <c r="Y507" i="5"/>
  <c r="Y508" i="5"/>
  <c r="Y509" i="5"/>
  <c r="Y510" i="5"/>
  <c r="Y511" i="5"/>
  <c r="Y512" i="5"/>
  <c r="Y513" i="5"/>
  <c r="Y514" i="5"/>
  <c r="Y515" i="5"/>
  <c r="Y516" i="5"/>
  <c r="Y517" i="5"/>
  <c r="Y518" i="5"/>
  <c r="Y519" i="5"/>
  <c r="Y520" i="5"/>
  <c r="Y521" i="5"/>
  <c r="Y522" i="5"/>
  <c r="Y523" i="5"/>
  <c r="Y524" i="5"/>
  <c r="Y525" i="5"/>
  <c r="Y526" i="5"/>
  <c r="Y527" i="5"/>
  <c r="Y528" i="5"/>
  <c r="Y529" i="5"/>
  <c r="Y530" i="5"/>
  <c r="Y531" i="5"/>
  <c r="Y532" i="5"/>
  <c r="Y533" i="5"/>
  <c r="Y534" i="5"/>
  <c r="Y535" i="5"/>
  <c r="Y536" i="5"/>
  <c r="Y537" i="5"/>
  <c r="Y538" i="5"/>
  <c r="Y539" i="5"/>
  <c r="Y540" i="5"/>
  <c r="Y541" i="5"/>
  <c r="Y542" i="5"/>
  <c r="Y543" i="5"/>
  <c r="Y544" i="5"/>
  <c r="Y545" i="5"/>
  <c r="Y546" i="5"/>
  <c r="Y547" i="5"/>
  <c r="Y548" i="5"/>
  <c r="Y549" i="5"/>
  <c r="Y550" i="5"/>
  <c r="Y551" i="5"/>
  <c r="Y552" i="5"/>
  <c r="Y553" i="5"/>
  <c r="Y554" i="5"/>
  <c r="Y555" i="5"/>
  <c r="Y556" i="5"/>
  <c r="Y557" i="5"/>
  <c r="Y558" i="5"/>
  <c r="Y559" i="5"/>
  <c r="Y560" i="5"/>
  <c r="Y561" i="5"/>
  <c r="Y562" i="5"/>
  <c r="Y563" i="5"/>
  <c r="Y564" i="5"/>
  <c r="Y565" i="5"/>
  <c r="Y566" i="5"/>
  <c r="Y567" i="5"/>
  <c r="Y568" i="5"/>
  <c r="Y569" i="5"/>
  <c r="Y570" i="5"/>
  <c r="Y571" i="5"/>
  <c r="Y572" i="5"/>
  <c r="Y573" i="5"/>
  <c r="Y574" i="5"/>
  <c r="Y575" i="5"/>
  <c r="Y576" i="5"/>
  <c r="Y577" i="5"/>
  <c r="Y578" i="5"/>
  <c r="Y579" i="5"/>
  <c r="Y580" i="5"/>
  <c r="Y581" i="5"/>
  <c r="Y582" i="5"/>
  <c r="Y583" i="5"/>
  <c r="Y584" i="5"/>
  <c r="Y585" i="5"/>
  <c r="Y586" i="5"/>
  <c r="Y587" i="5"/>
  <c r="Y588" i="5"/>
  <c r="Y589" i="5"/>
  <c r="Y590" i="5"/>
  <c r="Y591" i="5"/>
  <c r="Y592" i="5"/>
  <c r="Y593" i="5"/>
  <c r="Y594" i="5"/>
  <c r="Y595" i="5"/>
  <c r="Y596" i="5"/>
  <c r="Y597" i="5"/>
  <c r="Y598" i="5"/>
  <c r="Y599" i="5"/>
  <c r="Y600" i="5"/>
  <c r="Y601" i="5"/>
  <c r="Y602" i="5"/>
  <c r="Y603" i="5"/>
  <c r="Y604" i="5"/>
  <c r="Y605" i="5"/>
  <c r="Y606" i="5"/>
  <c r="Y607" i="5"/>
  <c r="Y608" i="5"/>
  <c r="Y609" i="5"/>
  <c r="Y610" i="5"/>
  <c r="Y611" i="5"/>
  <c r="Y612" i="5"/>
  <c r="Y613" i="5"/>
  <c r="Y614" i="5"/>
  <c r="Y615" i="5"/>
  <c r="Y616" i="5"/>
  <c r="Y617" i="5"/>
  <c r="Y618" i="5"/>
  <c r="Y619" i="5"/>
  <c r="Y620" i="5"/>
  <c r="Y621" i="5"/>
  <c r="Y622" i="5"/>
  <c r="Y623" i="5"/>
  <c r="Y624" i="5"/>
  <c r="Y625" i="5"/>
  <c r="Y626" i="5"/>
  <c r="Y627" i="5"/>
  <c r="Y628" i="5"/>
  <c r="Y629" i="5"/>
  <c r="Y630" i="5"/>
  <c r="Y631" i="5"/>
  <c r="Y632" i="5"/>
  <c r="Y633" i="5"/>
  <c r="Y634" i="5"/>
  <c r="Y635" i="5"/>
  <c r="Y636" i="5"/>
  <c r="Y637" i="5"/>
  <c r="Y638" i="5"/>
  <c r="Y639" i="5"/>
  <c r="Y640" i="5"/>
  <c r="Y641" i="5"/>
  <c r="Y642" i="5"/>
  <c r="Y643" i="5"/>
  <c r="Y644" i="5"/>
  <c r="Y645" i="5"/>
  <c r="Y646" i="5"/>
  <c r="Y647" i="5"/>
  <c r="Y648" i="5"/>
  <c r="Y649" i="5"/>
  <c r="Y650" i="5"/>
  <c r="Y651" i="5"/>
  <c r="Y652" i="5"/>
  <c r="Y653" i="5"/>
  <c r="Y654" i="5"/>
  <c r="Y655" i="5"/>
  <c r="Y656" i="5"/>
  <c r="Y657" i="5"/>
  <c r="Y658" i="5"/>
  <c r="Y659" i="5"/>
  <c r="Y660" i="5"/>
  <c r="Y661" i="5"/>
  <c r="Y662" i="5"/>
  <c r="Y663" i="5"/>
  <c r="Y664" i="5"/>
  <c r="Y665" i="5"/>
  <c r="Y666" i="5"/>
  <c r="Y667" i="5"/>
  <c r="Y668" i="5"/>
  <c r="Y669" i="5"/>
  <c r="Y670" i="5"/>
  <c r="Y671" i="5"/>
  <c r="Y672" i="5"/>
  <c r="Y673" i="5"/>
  <c r="Y674" i="5"/>
  <c r="Y675" i="5"/>
  <c r="Y676" i="5"/>
  <c r="Y677" i="5"/>
  <c r="Y678" i="5"/>
  <c r="Y679" i="5"/>
  <c r="Y680" i="5"/>
  <c r="Y681" i="5"/>
  <c r="Y682" i="5"/>
  <c r="Y683" i="5"/>
  <c r="Y684" i="5"/>
  <c r="Y685" i="5"/>
  <c r="Y686" i="5"/>
  <c r="Y687" i="5"/>
  <c r="Y688" i="5"/>
  <c r="Y689" i="5"/>
  <c r="Y690" i="5"/>
  <c r="Y691" i="5"/>
  <c r="Y692" i="5"/>
  <c r="Y693" i="5"/>
  <c r="Y694" i="5"/>
  <c r="Y695" i="5"/>
  <c r="Y696" i="5"/>
  <c r="Y697" i="5"/>
  <c r="Y698" i="5"/>
  <c r="Y699" i="5"/>
  <c r="Y700" i="5"/>
  <c r="Y701" i="5"/>
  <c r="Y702" i="5"/>
  <c r="Y703" i="5"/>
  <c r="Y704" i="5"/>
  <c r="Y705" i="5"/>
  <c r="Y706" i="5"/>
  <c r="Y707" i="5"/>
  <c r="Y708" i="5"/>
  <c r="Y709" i="5"/>
  <c r="Y710" i="5"/>
  <c r="Y711" i="5"/>
  <c r="Y712" i="5"/>
  <c r="Y713" i="5"/>
  <c r="Y714" i="5"/>
  <c r="Y715" i="5"/>
  <c r="Y716" i="5"/>
  <c r="Y717" i="5"/>
  <c r="Y718" i="5"/>
  <c r="Y719" i="5"/>
  <c r="Y720" i="5"/>
  <c r="Y721" i="5"/>
  <c r="Y722" i="5"/>
  <c r="Y723" i="5"/>
  <c r="Y724" i="5"/>
  <c r="Y725" i="5"/>
  <c r="Y726" i="5"/>
  <c r="Y727" i="5"/>
  <c r="Y728" i="5"/>
  <c r="Y729" i="5"/>
  <c r="Y730" i="5"/>
  <c r="Y731" i="5"/>
  <c r="Y732" i="5"/>
  <c r="Y733" i="5"/>
  <c r="Y734" i="5"/>
  <c r="Y735" i="5"/>
  <c r="Y736" i="5"/>
  <c r="Y737" i="5"/>
  <c r="Y738" i="5"/>
  <c r="Y739" i="5"/>
  <c r="Y740" i="5"/>
  <c r="Y741" i="5"/>
  <c r="Y742" i="5"/>
  <c r="Y743" i="5"/>
  <c r="Y744" i="5"/>
  <c r="Y745" i="5"/>
  <c r="Y746" i="5"/>
  <c r="Y747" i="5"/>
  <c r="Y748" i="5"/>
  <c r="Y749" i="5"/>
  <c r="Y750" i="5"/>
  <c r="Y751" i="5"/>
  <c r="Y752" i="5"/>
  <c r="Y753" i="5"/>
  <c r="Y754" i="5"/>
  <c r="Y755" i="5"/>
  <c r="Y756" i="5"/>
  <c r="Y757" i="5"/>
  <c r="Y758" i="5"/>
  <c r="Y759" i="5"/>
  <c r="Y760" i="5"/>
  <c r="Y761" i="5"/>
  <c r="Y762" i="5"/>
  <c r="Y763" i="5"/>
  <c r="Y764" i="5"/>
  <c r="Y765" i="5"/>
  <c r="Y766" i="5"/>
  <c r="Y767" i="5"/>
  <c r="Y768" i="5"/>
  <c r="Y769" i="5"/>
  <c r="Y770" i="5"/>
  <c r="Y771" i="5"/>
  <c r="Y772" i="5"/>
  <c r="Y773" i="5"/>
  <c r="Y774" i="5"/>
  <c r="Y775" i="5"/>
  <c r="Y776" i="5"/>
  <c r="Y777" i="5"/>
  <c r="Y778" i="5"/>
  <c r="Y779" i="5"/>
  <c r="Y780" i="5"/>
  <c r="Y781" i="5"/>
  <c r="Y782" i="5"/>
  <c r="Y783" i="5"/>
  <c r="Y784" i="5"/>
  <c r="Y785" i="5"/>
  <c r="Y786" i="5"/>
  <c r="Y787" i="5"/>
  <c r="Y788" i="5"/>
  <c r="Y789" i="5"/>
  <c r="Y790" i="5"/>
  <c r="Y791" i="5"/>
  <c r="Y792" i="5"/>
  <c r="Y793" i="5"/>
  <c r="Y794" i="5"/>
  <c r="Y795" i="5"/>
  <c r="Y796" i="5"/>
  <c r="Y797" i="5"/>
  <c r="Y798" i="5"/>
  <c r="Y799" i="5"/>
  <c r="Y800" i="5"/>
  <c r="Y801" i="5"/>
  <c r="Y802" i="5"/>
  <c r="Y803" i="5"/>
  <c r="Y804" i="5"/>
  <c r="Y805" i="5"/>
  <c r="Y806" i="5"/>
  <c r="Y807" i="5"/>
  <c r="Y808" i="5"/>
  <c r="Y809" i="5"/>
  <c r="Y810" i="5"/>
  <c r="Y811" i="5"/>
  <c r="Y812" i="5"/>
  <c r="Y813" i="5"/>
  <c r="Y814" i="5"/>
  <c r="Y815" i="5"/>
  <c r="Y816" i="5"/>
  <c r="Y817" i="5"/>
  <c r="Y818" i="5"/>
  <c r="Y819" i="5"/>
  <c r="Y820" i="5"/>
  <c r="Y821" i="5"/>
  <c r="Y822" i="5"/>
  <c r="Y823" i="5"/>
  <c r="Y824" i="5"/>
  <c r="Y825" i="5"/>
  <c r="Y826" i="5"/>
  <c r="Y827" i="5"/>
  <c r="Y828" i="5"/>
  <c r="Y829" i="5"/>
  <c r="Y830" i="5"/>
  <c r="Y831" i="5"/>
  <c r="Y832" i="5"/>
  <c r="Y833" i="5"/>
  <c r="Y834" i="5"/>
  <c r="Y835" i="5"/>
  <c r="Y836" i="5"/>
  <c r="Y837" i="5"/>
  <c r="Y838" i="5"/>
  <c r="Y839" i="5"/>
  <c r="Y840" i="5"/>
  <c r="Y841" i="5"/>
  <c r="Y842" i="5"/>
  <c r="Y843" i="5"/>
  <c r="Y844" i="5"/>
  <c r="Y845" i="5"/>
  <c r="Y846" i="5"/>
  <c r="Y847" i="5"/>
  <c r="Y848" i="5"/>
  <c r="Y849" i="5"/>
  <c r="Y850" i="5"/>
  <c r="Y851" i="5"/>
  <c r="Y852" i="5"/>
  <c r="Y853" i="5"/>
  <c r="Y854" i="5"/>
  <c r="Y855" i="5"/>
  <c r="Y856" i="5"/>
  <c r="Y857" i="5"/>
  <c r="Y858" i="5"/>
  <c r="Y859" i="5"/>
  <c r="Y860" i="5"/>
  <c r="Y861" i="5"/>
  <c r="Y862" i="5"/>
  <c r="Y863" i="5"/>
  <c r="Y864" i="5"/>
  <c r="Y865" i="5"/>
  <c r="Y866" i="5"/>
  <c r="Y867" i="5"/>
  <c r="Y868" i="5"/>
  <c r="Y869" i="5"/>
  <c r="Y870" i="5"/>
  <c r="Y871" i="5"/>
  <c r="Y872" i="5"/>
  <c r="Y873" i="5"/>
  <c r="Y874" i="5"/>
  <c r="Y875" i="5"/>
  <c r="Y876" i="5"/>
  <c r="Y877" i="5"/>
  <c r="Y878" i="5"/>
  <c r="Y879" i="5"/>
  <c r="Y880" i="5"/>
  <c r="Y881" i="5"/>
  <c r="Y882" i="5"/>
  <c r="Y883" i="5"/>
  <c r="Y884" i="5"/>
  <c r="Y885" i="5"/>
  <c r="Y886" i="5"/>
  <c r="Y887" i="5"/>
  <c r="Y888" i="5"/>
  <c r="Y889" i="5"/>
  <c r="Y890" i="5"/>
  <c r="Y891" i="5"/>
  <c r="Y892" i="5"/>
  <c r="Y893" i="5"/>
  <c r="Y894" i="5"/>
  <c r="Y895" i="5"/>
  <c r="Y896" i="5"/>
  <c r="Y897" i="5"/>
  <c r="Y898" i="5"/>
  <c r="Y899" i="5"/>
  <c r="Y900" i="5"/>
  <c r="Y901" i="5"/>
  <c r="Y902" i="5"/>
  <c r="Y903" i="5"/>
  <c r="Y904" i="5"/>
  <c r="Y905" i="5"/>
  <c r="Y906" i="5"/>
  <c r="Y907" i="5"/>
  <c r="Y908" i="5"/>
  <c r="Y909" i="5"/>
  <c r="Y910" i="5"/>
  <c r="Y911" i="5"/>
  <c r="Y912" i="5"/>
  <c r="Y913" i="5"/>
  <c r="Y914" i="5"/>
  <c r="Y915" i="5"/>
  <c r="Y916" i="5"/>
  <c r="Y917" i="5"/>
  <c r="Y918" i="5"/>
  <c r="Y919" i="5"/>
  <c r="Y920" i="5"/>
  <c r="Y921" i="5"/>
  <c r="Y922" i="5"/>
  <c r="Y923" i="5"/>
  <c r="Y924" i="5"/>
  <c r="Y925" i="5"/>
  <c r="Y926" i="5"/>
  <c r="Y927" i="5"/>
  <c r="Y928" i="5"/>
  <c r="Y929" i="5"/>
  <c r="Y930" i="5"/>
  <c r="Y931" i="5"/>
  <c r="Y932" i="5"/>
  <c r="Y933" i="5"/>
  <c r="Y934" i="5"/>
  <c r="Y935" i="5"/>
  <c r="Y936" i="5"/>
  <c r="Y937" i="5"/>
  <c r="Y938" i="5"/>
  <c r="Y939" i="5"/>
  <c r="Y940" i="5"/>
  <c r="Y941" i="5"/>
  <c r="Y942" i="5"/>
  <c r="Y943" i="5"/>
  <c r="Y944" i="5"/>
  <c r="Y945" i="5"/>
  <c r="Y946" i="5"/>
  <c r="Y947" i="5"/>
  <c r="Y948" i="5"/>
  <c r="Y949" i="5"/>
  <c r="Y950" i="5"/>
  <c r="Y951" i="5"/>
  <c r="Y952" i="5"/>
  <c r="Y953" i="5"/>
  <c r="Y954" i="5"/>
  <c r="Y955" i="5"/>
  <c r="Y956" i="5"/>
  <c r="Y957" i="5"/>
  <c r="Y958" i="5"/>
  <c r="Y959" i="5"/>
  <c r="Y960" i="5"/>
  <c r="Y961" i="5"/>
  <c r="Y962" i="5"/>
  <c r="Y963" i="5"/>
  <c r="Y964" i="5"/>
  <c r="Y965" i="5"/>
  <c r="Y966" i="5"/>
  <c r="Y967" i="5"/>
  <c r="Y968" i="5"/>
  <c r="Y969" i="5"/>
  <c r="Y970" i="5"/>
  <c r="Y971" i="5"/>
  <c r="Y972" i="5"/>
  <c r="Y973" i="5"/>
  <c r="Y974" i="5"/>
  <c r="Y975" i="5"/>
  <c r="Y976" i="5"/>
  <c r="Y977" i="5"/>
  <c r="Y978" i="5"/>
  <c r="Y979" i="5"/>
  <c r="Y980" i="5"/>
  <c r="Y981" i="5"/>
  <c r="Y982" i="5"/>
  <c r="Y983" i="5"/>
  <c r="Y984" i="5"/>
  <c r="Y985" i="5"/>
  <c r="Y986" i="5"/>
  <c r="Y987" i="5"/>
  <c r="Y988" i="5"/>
  <c r="Y989" i="5"/>
  <c r="Y990" i="5"/>
  <c r="Y991" i="5"/>
  <c r="Y992" i="5"/>
  <c r="Y993" i="5"/>
  <c r="Y994" i="5"/>
  <c r="Y995" i="5"/>
  <c r="Y996" i="5"/>
  <c r="Y997" i="5"/>
  <c r="Y998" i="5"/>
  <c r="Y999" i="5"/>
  <c r="Y1000" i="5"/>
  <c r="Y1001" i="5"/>
  <c r="Y1002" i="5"/>
  <c r="Y1003" i="5"/>
  <c r="Y1004" i="5"/>
  <c r="Y1005" i="5"/>
  <c r="Y1006" i="5"/>
  <c r="Y1007" i="5"/>
  <c r="Y1008" i="5"/>
  <c r="Y1009" i="5"/>
  <c r="Y1010" i="5"/>
  <c r="Y1011" i="5"/>
  <c r="Y1012" i="5"/>
  <c r="Y1013" i="5"/>
  <c r="Y1014" i="5"/>
  <c r="Y1015" i="5"/>
  <c r="Y1016" i="5"/>
  <c r="Y1017" i="5"/>
  <c r="Y1018" i="5"/>
  <c r="Y1019" i="5"/>
  <c r="Y1020" i="5"/>
  <c r="Y1021" i="5"/>
  <c r="Y1022" i="5"/>
  <c r="Y1023" i="5"/>
  <c r="Y1024" i="5"/>
  <c r="Y1025" i="5"/>
  <c r="Y1026" i="5"/>
  <c r="Y1027" i="5"/>
  <c r="Y1028" i="5"/>
  <c r="Y1029" i="5"/>
  <c r="Y1030" i="5"/>
  <c r="Y1031" i="5"/>
  <c r="Y1032" i="5"/>
  <c r="Y1033" i="5"/>
  <c r="Y1034" i="5"/>
  <c r="Y1035" i="5"/>
  <c r="Y1036" i="5"/>
  <c r="Y1037" i="5"/>
  <c r="Y1038" i="5"/>
  <c r="Y1039" i="5"/>
  <c r="Y1040" i="5"/>
  <c r="Y1041" i="5"/>
  <c r="Y1042" i="5"/>
  <c r="Y1043" i="5"/>
  <c r="Y1044" i="5"/>
  <c r="Y1045" i="5"/>
  <c r="Y1046" i="5"/>
  <c r="Y1047" i="5"/>
  <c r="Y1048" i="5"/>
  <c r="Y1049" i="5"/>
  <c r="Y1050" i="5"/>
  <c r="Y1051" i="5"/>
  <c r="Y1052" i="5"/>
  <c r="Y1053" i="5"/>
  <c r="Y1054" i="5"/>
  <c r="Y1055" i="5"/>
  <c r="Y1056" i="5"/>
  <c r="Y1057" i="5"/>
  <c r="Y1058" i="5"/>
  <c r="Y1059" i="5"/>
  <c r="Y1060" i="5"/>
  <c r="Y1061" i="5"/>
  <c r="Y1062" i="5"/>
  <c r="Y1063" i="5"/>
  <c r="Y1064" i="5"/>
  <c r="Y1065" i="5"/>
  <c r="Y1066" i="5"/>
  <c r="Y1067" i="5"/>
  <c r="Y1068" i="5"/>
  <c r="Y1069" i="5"/>
  <c r="Y1070" i="5"/>
  <c r="Y1071" i="5"/>
  <c r="Y1072" i="5"/>
  <c r="Y1073" i="5"/>
  <c r="Y1074" i="5"/>
  <c r="Y1075" i="5"/>
  <c r="Y1076" i="5"/>
  <c r="Y1077" i="5"/>
  <c r="Y1078" i="5"/>
  <c r="Y1079" i="5"/>
  <c r="Y1080" i="5"/>
  <c r="Y1081" i="5"/>
  <c r="Y1082" i="5"/>
  <c r="Y1083" i="5"/>
  <c r="Y1084" i="5"/>
  <c r="Y1085" i="5"/>
  <c r="Y1086" i="5"/>
  <c r="Y1087" i="5"/>
  <c r="Y1088" i="5"/>
  <c r="Y1089" i="5"/>
  <c r="Y1090" i="5"/>
  <c r="Y1091" i="5"/>
  <c r="Y1092" i="5"/>
  <c r="Y1093" i="5"/>
  <c r="Y1094" i="5"/>
  <c r="Y1095" i="5"/>
  <c r="Y1096" i="5"/>
  <c r="Y1097" i="5"/>
  <c r="Y1098" i="5"/>
  <c r="Y1099" i="5"/>
  <c r="Y1100" i="5"/>
  <c r="Y1101" i="5"/>
  <c r="Y1102" i="5"/>
  <c r="Y1103" i="5"/>
  <c r="Y1104" i="5"/>
  <c r="Y1105" i="5"/>
  <c r="Y1106" i="5"/>
  <c r="Y1107" i="5"/>
  <c r="Y1108" i="5"/>
  <c r="Y1109" i="5"/>
  <c r="Y1110" i="5"/>
  <c r="Y1111" i="5"/>
  <c r="Y1112" i="5"/>
  <c r="Y1113" i="5"/>
  <c r="Y1114" i="5"/>
  <c r="Y1115" i="5"/>
  <c r="Y1116" i="5"/>
  <c r="Y1117" i="5"/>
  <c r="Y1118" i="5"/>
  <c r="Y1119" i="5"/>
  <c r="Y1120" i="5"/>
  <c r="Y1121" i="5"/>
  <c r="Y1122" i="5"/>
  <c r="Y1123" i="5"/>
  <c r="Y1124" i="5"/>
  <c r="Y1125" i="5"/>
  <c r="Y1126" i="5"/>
  <c r="Y1127" i="5"/>
  <c r="Y1128" i="5"/>
  <c r="Y1129" i="5"/>
  <c r="Y1130" i="5"/>
  <c r="Y1131" i="5"/>
  <c r="Y1132" i="5"/>
  <c r="Y1133" i="5"/>
  <c r="Y1134" i="5"/>
  <c r="Y1135" i="5"/>
  <c r="Y1136" i="5"/>
  <c r="Y1137" i="5"/>
  <c r="Y1138" i="5"/>
  <c r="Y1139" i="5"/>
  <c r="Y1140" i="5"/>
  <c r="Y1141" i="5"/>
  <c r="Y1142" i="5"/>
  <c r="E15" i="6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8" i="5"/>
  <c r="Z39" i="5"/>
  <c r="Z40" i="5"/>
  <c r="Z41" i="5"/>
  <c r="Z42" i="5"/>
  <c r="Z43" i="5"/>
  <c r="Z44" i="5"/>
  <c r="Z45" i="5"/>
  <c r="Z46" i="5"/>
  <c r="Z47" i="5"/>
  <c r="Z48" i="5"/>
  <c r="Z49" i="5"/>
  <c r="Z50" i="5"/>
  <c r="Z51" i="5"/>
  <c r="Z52" i="5"/>
  <c r="Z53" i="5"/>
  <c r="Z54" i="5"/>
  <c r="Z55" i="5"/>
  <c r="Z56" i="5"/>
  <c r="Z57" i="5"/>
  <c r="Z58" i="5"/>
  <c r="Z59" i="5"/>
  <c r="Z60" i="5"/>
  <c r="Z61" i="5"/>
  <c r="Z62" i="5"/>
  <c r="Z63" i="5"/>
  <c r="Z64" i="5"/>
  <c r="Z65" i="5"/>
  <c r="Z66" i="5"/>
  <c r="Z67" i="5"/>
  <c r="Z68" i="5"/>
  <c r="Z69" i="5"/>
  <c r="Z70" i="5"/>
  <c r="Z71" i="5"/>
  <c r="Z72" i="5"/>
  <c r="Z73" i="5"/>
  <c r="Z74" i="5"/>
  <c r="Z75" i="5"/>
  <c r="Z76" i="5"/>
  <c r="Z77" i="5"/>
  <c r="Z78" i="5"/>
  <c r="Z79" i="5"/>
  <c r="Z80" i="5"/>
  <c r="Z81" i="5"/>
  <c r="Z82" i="5"/>
  <c r="Z83" i="5"/>
  <c r="Z84" i="5"/>
  <c r="Z85" i="5"/>
  <c r="Z86" i="5"/>
  <c r="Z87" i="5"/>
  <c r="Z88" i="5"/>
  <c r="Z89" i="5"/>
  <c r="Z90" i="5"/>
  <c r="Z91" i="5"/>
  <c r="Z92" i="5"/>
  <c r="Z93" i="5"/>
  <c r="Z94" i="5"/>
  <c r="Z95" i="5"/>
  <c r="Z96" i="5"/>
  <c r="Z97" i="5"/>
  <c r="Z98" i="5"/>
  <c r="Z99" i="5"/>
  <c r="Z100" i="5"/>
  <c r="Z101" i="5"/>
  <c r="Z102" i="5"/>
  <c r="Z103" i="5"/>
  <c r="Z104" i="5"/>
  <c r="Z105" i="5"/>
  <c r="Z106" i="5"/>
  <c r="Z107" i="5"/>
  <c r="Z108" i="5"/>
  <c r="Z109" i="5"/>
  <c r="Z110" i="5"/>
  <c r="Z111" i="5"/>
  <c r="Z112" i="5"/>
  <c r="Z113" i="5"/>
  <c r="Z114" i="5"/>
  <c r="Z115" i="5"/>
  <c r="Z116" i="5"/>
  <c r="Z117" i="5"/>
  <c r="Z118" i="5"/>
  <c r="Z119" i="5"/>
  <c r="Z120" i="5"/>
  <c r="Z121" i="5"/>
  <c r="Z122" i="5"/>
  <c r="Z123" i="5"/>
  <c r="Z124" i="5"/>
  <c r="Z125" i="5"/>
  <c r="Z126" i="5"/>
  <c r="Z127" i="5"/>
  <c r="Z128" i="5"/>
  <c r="Z129" i="5"/>
  <c r="Z130" i="5"/>
  <c r="Z131" i="5"/>
  <c r="Z132" i="5"/>
  <c r="Z133" i="5"/>
  <c r="Z134" i="5"/>
  <c r="Z135" i="5"/>
  <c r="Z136" i="5"/>
  <c r="Z137" i="5"/>
  <c r="Z138" i="5"/>
  <c r="Z139" i="5"/>
  <c r="Z140" i="5"/>
  <c r="Z141" i="5"/>
  <c r="Z142" i="5"/>
  <c r="Z143" i="5"/>
  <c r="Z144" i="5"/>
  <c r="Z145" i="5"/>
  <c r="Z146" i="5"/>
  <c r="Z147" i="5"/>
  <c r="Z148" i="5"/>
  <c r="Z149" i="5"/>
  <c r="Z150" i="5"/>
  <c r="Z151" i="5"/>
  <c r="Z152" i="5"/>
  <c r="Z153" i="5"/>
  <c r="Z154" i="5"/>
  <c r="Z155" i="5"/>
  <c r="Z156" i="5"/>
  <c r="Z157" i="5"/>
  <c r="Z158" i="5"/>
  <c r="Z159" i="5"/>
  <c r="Z160" i="5"/>
  <c r="Z161" i="5"/>
  <c r="Z162" i="5"/>
  <c r="Z163" i="5"/>
  <c r="Z164" i="5"/>
  <c r="Z165" i="5"/>
  <c r="Z166" i="5"/>
  <c r="Z167" i="5"/>
  <c r="Z168" i="5"/>
  <c r="Z169" i="5"/>
  <c r="Z170" i="5"/>
  <c r="Z171" i="5"/>
  <c r="Z172" i="5"/>
  <c r="Z173" i="5"/>
  <c r="Z174" i="5"/>
  <c r="Z175" i="5"/>
  <c r="Z176" i="5"/>
  <c r="Z177" i="5"/>
  <c r="Z178" i="5"/>
  <c r="Z179" i="5"/>
  <c r="Z180" i="5"/>
  <c r="Z181" i="5"/>
  <c r="Z182" i="5"/>
  <c r="Z183" i="5"/>
  <c r="Z184" i="5"/>
  <c r="Z185" i="5"/>
  <c r="Z186" i="5"/>
  <c r="Z187" i="5"/>
  <c r="Z188" i="5"/>
  <c r="Z189" i="5"/>
  <c r="Z190" i="5"/>
  <c r="Z191" i="5"/>
  <c r="Z192" i="5"/>
  <c r="Z193" i="5"/>
  <c r="Z194" i="5"/>
  <c r="Z195" i="5"/>
  <c r="Z196" i="5"/>
  <c r="Z197" i="5"/>
  <c r="Z198" i="5"/>
  <c r="Z199" i="5"/>
  <c r="Z200" i="5"/>
  <c r="Z201" i="5"/>
  <c r="Z202" i="5"/>
  <c r="Z203" i="5"/>
  <c r="Z204" i="5"/>
  <c r="Z205" i="5"/>
  <c r="Z206" i="5"/>
  <c r="Z207" i="5"/>
  <c r="Z208" i="5"/>
  <c r="Z209" i="5"/>
  <c r="Z210" i="5"/>
  <c r="Z211" i="5"/>
  <c r="Z212" i="5"/>
  <c r="Z213" i="5"/>
  <c r="Z214" i="5"/>
  <c r="Z215" i="5"/>
  <c r="Z216" i="5"/>
  <c r="Z217" i="5"/>
  <c r="Z218" i="5"/>
  <c r="Z219" i="5"/>
  <c r="Z220" i="5"/>
  <c r="Z221" i="5"/>
  <c r="Z222" i="5"/>
  <c r="Z223" i="5"/>
  <c r="Z224" i="5"/>
  <c r="Z225" i="5"/>
  <c r="Z226" i="5"/>
  <c r="Z227" i="5"/>
  <c r="Z228" i="5"/>
  <c r="Z229" i="5"/>
  <c r="Z230" i="5"/>
  <c r="Z231" i="5"/>
  <c r="Z232" i="5"/>
  <c r="Z233" i="5"/>
  <c r="Z234" i="5"/>
  <c r="Z235" i="5"/>
  <c r="Z236" i="5"/>
  <c r="Z237" i="5"/>
  <c r="Z238" i="5"/>
  <c r="Z239" i="5"/>
  <c r="Z240" i="5"/>
  <c r="Z241" i="5"/>
  <c r="Z242" i="5"/>
  <c r="Z243" i="5"/>
  <c r="Z244" i="5"/>
  <c r="Z245" i="5"/>
  <c r="Z246" i="5"/>
  <c r="Z247" i="5"/>
  <c r="Z248" i="5"/>
  <c r="Z249" i="5"/>
  <c r="Z250" i="5"/>
  <c r="Z251" i="5"/>
  <c r="Z252" i="5"/>
  <c r="Z253" i="5"/>
  <c r="Z254" i="5"/>
  <c r="Z255" i="5"/>
  <c r="Z256" i="5"/>
  <c r="Z257" i="5"/>
  <c r="Z258" i="5"/>
  <c r="Z259" i="5"/>
  <c r="Z260" i="5"/>
  <c r="Z261" i="5"/>
  <c r="Z262" i="5"/>
  <c r="Z263" i="5"/>
  <c r="Z264" i="5"/>
  <c r="Z265" i="5"/>
  <c r="Z266" i="5"/>
  <c r="Z267" i="5"/>
  <c r="Z268" i="5"/>
  <c r="Z269" i="5"/>
  <c r="Z270" i="5"/>
  <c r="Z271" i="5"/>
  <c r="Z272" i="5"/>
  <c r="Z273" i="5"/>
  <c r="Z274" i="5"/>
  <c r="Z275" i="5"/>
  <c r="Z276" i="5"/>
  <c r="Z277" i="5"/>
  <c r="Z278" i="5"/>
  <c r="Z279" i="5"/>
  <c r="Z280" i="5"/>
  <c r="Z281" i="5"/>
  <c r="Z282" i="5"/>
  <c r="Z283" i="5"/>
  <c r="Z284" i="5"/>
  <c r="Z285" i="5"/>
  <c r="Z286" i="5"/>
  <c r="Z287" i="5"/>
  <c r="Z288" i="5"/>
  <c r="Z289" i="5"/>
  <c r="Z290" i="5"/>
  <c r="Z291" i="5"/>
  <c r="Z292" i="5"/>
  <c r="Z293" i="5"/>
  <c r="Z294" i="5"/>
  <c r="Z295" i="5"/>
  <c r="Z296" i="5"/>
  <c r="Z297" i="5"/>
  <c r="Z298" i="5"/>
  <c r="Z299" i="5"/>
  <c r="Z300" i="5"/>
  <c r="Z301" i="5"/>
  <c r="Z302" i="5"/>
  <c r="Z303" i="5"/>
  <c r="Z304" i="5"/>
  <c r="Z305" i="5"/>
  <c r="Z306" i="5"/>
  <c r="Z307" i="5"/>
  <c r="Z308" i="5"/>
  <c r="Z309" i="5"/>
  <c r="Z310" i="5"/>
  <c r="Z311" i="5"/>
  <c r="Z312" i="5"/>
  <c r="Z313" i="5"/>
  <c r="Z314" i="5"/>
  <c r="Z315" i="5"/>
  <c r="Z316" i="5"/>
  <c r="Z317" i="5"/>
  <c r="Z318" i="5"/>
  <c r="Z319" i="5"/>
  <c r="Z320" i="5"/>
  <c r="Z321" i="5"/>
  <c r="Z322" i="5"/>
  <c r="Z323" i="5"/>
  <c r="Z324" i="5"/>
  <c r="Z325" i="5"/>
  <c r="Z326" i="5"/>
  <c r="Z327" i="5"/>
  <c r="Z328" i="5"/>
  <c r="Z329" i="5"/>
  <c r="Z330" i="5"/>
  <c r="Z331" i="5"/>
  <c r="Z332" i="5"/>
  <c r="Z333" i="5"/>
  <c r="Z334" i="5"/>
  <c r="Z335" i="5"/>
  <c r="Z336" i="5"/>
  <c r="Z337" i="5"/>
  <c r="Z338" i="5"/>
  <c r="Z339" i="5"/>
  <c r="Z340" i="5"/>
  <c r="Z341" i="5"/>
  <c r="Z342" i="5"/>
  <c r="Z343" i="5"/>
  <c r="Z344" i="5"/>
  <c r="Z345" i="5"/>
  <c r="Z346" i="5"/>
  <c r="Z347" i="5"/>
  <c r="Z348" i="5"/>
  <c r="Z349" i="5"/>
  <c r="Z350" i="5"/>
  <c r="Z351" i="5"/>
  <c r="Z352" i="5"/>
  <c r="Z353" i="5"/>
  <c r="Z354" i="5"/>
  <c r="Z355" i="5"/>
  <c r="Z356" i="5"/>
  <c r="Z357" i="5"/>
  <c r="Z358" i="5"/>
  <c r="Z359" i="5"/>
  <c r="Z360" i="5"/>
  <c r="Z361" i="5"/>
  <c r="Z362" i="5"/>
  <c r="Z363" i="5"/>
  <c r="Z364" i="5"/>
  <c r="Z365" i="5"/>
  <c r="Z366" i="5"/>
  <c r="Z367" i="5"/>
  <c r="Z368" i="5"/>
  <c r="Z369" i="5"/>
  <c r="Z370" i="5"/>
  <c r="Z371" i="5"/>
  <c r="Z372" i="5"/>
  <c r="Z373" i="5"/>
  <c r="Z374" i="5"/>
  <c r="Z375" i="5"/>
  <c r="Z376" i="5"/>
  <c r="Z377" i="5"/>
  <c r="Z378" i="5"/>
  <c r="Z379" i="5"/>
  <c r="Z380" i="5"/>
  <c r="Z381" i="5"/>
  <c r="Z382" i="5"/>
  <c r="Z383" i="5"/>
  <c r="Z384" i="5"/>
  <c r="Z385" i="5"/>
  <c r="Z386" i="5"/>
  <c r="Z387" i="5"/>
  <c r="Z388" i="5"/>
  <c r="Z389" i="5"/>
  <c r="Z390" i="5"/>
  <c r="Z391" i="5"/>
  <c r="Z392" i="5"/>
  <c r="Z393" i="5"/>
  <c r="Z394" i="5"/>
  <c r="Z395" i="5"/>
  <c r="Z396" i="5"/>
  <c r="Z397" i="5"/>
  <c r="Z398" i="5"/>
  <c r="Z399" i="5"/>
  <c r="Z400" i="5"/>
  <c r="Z401" i="5"/>
  <c r="Z402" i="5"/>
  <c r="Z403" i="5"/>
  <c r="Z404" i="5"/>
  <c r="Z405" i="5"/>
  <c r="Z406" i="5"/>
  <c r="Z407" i="5"/>
  <c r="Z408" i="5"/>
  <c r="Z409" i="5"/>
  <c r="Z410" i="5"/>
  <c r="Z411" i="5"/>
  <c r="Z412" i="5"/>
  <c r="Z413" i="5"/>
  <c r="Z414" i="5"/>
  <c r="Z415" i="5"/>
  <c r="Z416" i="5"/>
  <c r="Z417" i="5"/>
  <c r="Z418" i="5"/>
  <c r="Z419" i="5"/>
  <c r="Z420" i="5"/>
  <c r="Z421" i="5"/>
  <c r="Z422" i="5"/>
  <c r="Z423" i="5"/>
  <c r="Z424" i="5"/>
  <c r="Z425" i="5"/>
  <c r="Z426" i="5"/>
  <c r="Z427" i="5"/>
  <c r="Z428" i="5"/>
  <c r="Z429" i="5"/>
  <c r="Z430" i="5"/>
  <c r="Z431" i="5"/>
  <c r="Z432" i="5"/>
  <c r="Z433" i="5"/>
  <c r="Z434" i="5"/>
  <c r="Z435" i="5"/>
  <c r="Z436" i="5"/>
  <c r="Z437" i="5"/>
  <c r="Z438" i="5"/>
  <c r="Z439" i="5"/>
  <c r="Z440" i="5"/>
  <c r="Z441" i="5"/>
  <c r="Z442" i="5"/>
  <c r="Z443" i="5"/>
  <c r="Z444" i="5"/>
  <c r="Z445" i="5"/>
  <c r="Z446" i="5"/>
  <c r="Z447" i="5"/>
  <c r="Z448" i="5"/>
  <c r="Z449" i="5"/>
  <c r="Z450" i="5"/>
  <c r="Z451" i="5"/>
  <c r="Z452" i="5"/>
  <c r="Z453" i="5"/>
  <c r="Z454" i="5"/>
  <c r="Z455" i="5"/>
  <c r="Z456" i="5"/>
  <c r="Z457" i="5"/>
  <c r="Z458" i="5"/>
  <c r="Z459" i="5"/>
  <c r="Z460" i="5"/>
  <c r="Z461" i="5"/>
  <c r="Z462" i="5"/>
  <c r="Z463" i="5"/>
  <c r="Z464" i="5"/>
  <c r="Z465" i="5"/>
  <c r="Z466" i="5"/>
  <c r="Z467" i="5"/>
  <c r="Z468" i="5"/>
  <c r="Z469" i="5"/>
  <c r="Z470" i="5"/>
  <c r="Z471" i="5"/>
  <c r="Z472" i="5"/>
  <c r="Z473" i="5"/>
  <c r="Z474" i="5"/>
  <c r="Z475" i="5"/>
  <c r="Z476" i="5"/>
  <c r="Z477" i="5"/>
  <c r="Z478" i="5"/>
  <c r="Z479" i="5"/>
  <c r="Z480" i="5"/>
  <c r="Z481" i="5"/>
  <c r="Z482" i="5"/>
  <c r="Z483" i="5"/>
  <c r="Z484" i="5"/>
  <c r="Z485" i="5"/>
  <c r="Z486" i="5"/>
  <c r="Z487" i="5"/>
  <c r="Z488" i="5"/>
  <c r="Z489" i="5"/>
  <c r="Z490" i="5"/>
  <c r="Z491" i="5"/>
  <c r="Z492" i="5"/>
  <c r="Z493" i="5"/>
  <c r="Z494" i="5"/>
  <c r="Z495" i="5"/>
  <c r="Z496" i="5"/>
  <c r="Z497" i="5"/>
  <c r="Z498" i="5"/>
  <c r="Z499" i="5"/>
  <c r="Z500" i="5"/>
  <c r="Z501" i="5"/>
  <c r="Z502" i="5"/>
  <c r="Z503" i="5"/>
  <c r="Z504" i="5"/>
  <c r="Z505" i="5"/>
  <c r="Z506" i="5"/>
  <c r="Z507" i="5"/>
  <c r="Z508" i="5"/>
  <c r="Z509" i="5"/>
  <c r="Z510" i="5"/>
  <c r="Z511" i="5"/>
  <c r="Z512" i="5"/>
  <c r="Z513" i="5"/>
  <c r="Z514" i="5"/>
  <c r="Z515" i="5"/>
  <c r="Z516" i="5"/>
  <c r="Z517" i="5"/>
  <c r="Z518" i="5"/>
  <c r="Z519" i="5"/>
  <c r="Z520" i="5"/>
  <c r="Z521" i="5"/>
  <c r="Z522" i="5"/>
  <c r="Z523" i="5"/>
  <c r="Z524" i="5"/>
  <c r="Z525" i="5"/>
  <c r="Z526" i="5"/>
  <c r="Z527" i="5"/>
  <c r="Z528" i="5"/>
  <c r="Z529" i="5"/>
  <c r="Z530" i="5"/>
  <c r="Z531" i="5"/>
  <c r="Z532" i="5"/>
  <c r="Z533" i="5"/>
  <c r="Z534" i="5"/>
  <c r="Z535" i="5"/>
  <c r="Z536" i="5"/>
  <c r="Z537" i="5"/>
  <c r="Z538" i="5"/>
  <c r="Z539" i="5"/>
  <c r="Z540" i="5"/>
  <c r="Z541" i="5"/>
  <c r="Z542" i="5"/>
  <c r="Z543" i="5"/>
  <c r="Z544" i="5"/>
  <c r="Z545" i="5"/>
  <c r="Z546" i="5"/>
  <c r="Z547" i="5"/>
  <c r="Z548" i="5"/>
  <c r="Z549" i="5"/>
  <c r="Z550" i="5"/>
  <c r="Z551" i="5"/>
  <c r="Z552" i="5"/>
  <c r="Z553" i="5"/>
  <c r="Z554" i="5"/>
  <c r="Z555" i="5"/>
  <c r="Z556" i="5"/>
  <c r="Z557" i="5"/>
  <c r="Z558" i="5"/>
  <c r="Z559" i="5"/>
  <c r="Z560" i="5"/>
  <c r="Z561" i="5"/>
  <c r="Z562" i="5"/>
  <c r="Z563" i="5"/>
  <c r="Z564" i="5"/>
  <c r="Z565" i="5"/>
  <c r="Z566" i="5"/>
  <c r="Z567" i="5"/>
  <c r="Z568" i="5"/>
  <c r="Z569" i="5"/>
  <c r="Z570" i="5"/>
  <c r="Z571" i="5"/>
  <c r="Z572" i="5"/>
  <c r="Z573" i="5"/>
  <c r="Z574" i="5"/>
  <c r="Z575" i="5"/>
  <c r="Z576" i="5"/>
  <c r="Z577" i="5"/>
  <c r="Z578" i="5"/>
  <c r="Z579" i="5"/>
  <c r="Z580" i="5"/>
  <c r="Z581" i="5"/>
  <c r="Z582" i="5"/>
  <c r="Z583" i="5"/>
  <c r="Z584" i="5"/>
  <c r="Z585" i="5"/>
  <c r="Z586" i="5"/>
  <c r="Z587" i="5"/>
  <c r="Z588" i="5"/>
  <c r="Z589" i="5"/>
  <c r="Z590" i="5"/>
  <c r="Z591" i="5"/>
  <c r="Z592" i="5"/>
  <c r="Z593" i="5"/>
  <c r="Z594" i="5"/>
  <c r="Z595" i="5"/>
  <c r="Z596" i="5"/>
  <c r="Z597" i="5"/>
  <c r="Z598" i="5"/>
  <c r="Z599" i="5"/>
  <c r="Z600" i="5"/>
  <c r="Z601" i="5"/>
  <c r="Z602" i="5"/>
  <c r="Z603" i="5"/>
  <c r="Z604" i="5"/>
  <c r="Z605" i="5"/>
  <c r="Z606" i="5"/>
  <c r="Z607" i="5"/>
  <c r="Z608" i="5"/>
  <c r="Z609" i="5"/>
  <c r="Z610" i="5"/>
  <c r="Z611" i="5"/>
  <c r="Z612" i="5"/>
  <c r="Z613" i="5"/>
  <c r="Z614" i="5"/>
  <c r="Z615" i="5"/>
  <c r="Z616" i="5"/>
  <c r="Z617" i="5"/>
  <c r="Z618" i="5"/>
  <c r="Z619" i="5"/>
  <c r="Z620" i="5"/>
  <c r="Z621" i="5"/>
  <c r="Z622" i="5"/>
  <c r="Z623" i="5"/>
  <c r="Z624" i="5"/>
  <c r="Z625" i="5"/>
  <c r="Z626" i="5"/>
  <c r="Z627" i="5"/>
  <c r="Z628" i="5"/>
  <c r="Z629" i="5"/>
  <c r="Z630" i="5"/>
  <c r="Z631" i="5"/>
  <c r="Z632" i="5"/>
  <c r="Z633" i="5"/>
  <c r="Z634" i="5"/>
  <c r="Z635" i="5"/>
  <c r="Z636" i="5"/>
  <c r="Z637" i="5"/>
  <c r="Z638" i="5"/>
  <c r="Z639" i="5"/>
  <c r="Z640" i="5"/>
  <c r="Z641" i="5"/>
  <c r="Z642" i="5"/>
  <c r="Z643" i="5"/>
  <c r="Z644" i="5"/>
  <c r="Z645" i="5"/>
  <c r="Z646" i="5"/>
  <c r="Z647" i="5"/>
  <c r="Z648" i="5"/>
  <c r="Z649" i="5"/>
  <c r="Z650" i="5"/>
  <c r="Z651" i="5"/>
  <c r="Z652" i="5"/>
  <c r="Z653" i="5"/>
  <c r="Z654" i="5"/>
  <c r="Z655" i="5"/>
  <c r="Z656" i="5"/>
  <c r="Z657" i="5"/>
  <c r="Z658" i="5"/>
  <c r="Z659" i="5"/>
  <c r="Z660" i="5"/>
  <c r="Z661" i="5"/>
  <c r="Z662" i="5"/>
  <c r="Z663" i="5"/>
  <c r="Z664" i="5"/>
  <c r="Z665" i="5"/>
  <c r="Z666" i="5"/>
  <c r="Z667" i="5"/>
  <c r="Z668" i="5"/>
  <c r="Z669" i="5"/>
  <c r="Z670" i="5"/>
  <c r="Z671" i="5"/>
  <c r="Z672" i="5"/>
  <c r="Z673" i="5"/>
  <c r="Z674" i="5"/>
  <c r="Z675" i="5"/>
  <c r="Z676" i="5"/>
  <c r="Z677" i="5"/>
  <c r="Z678" i="5"/>
  <c r="Z679" i="5"/>
  <c r="Z680" i="5"/>
  <c r="Z681" i="5"/>
  <c r="Z682" i="5"/>
  <c r="Z683" i="5"/>
  <c r="Z684" i="5"/>
  <c r="Z685" i="5"/>
  <c r="Z686" i="5"/>
  <c r="Z687" i="5"/>
  <c r="Z688" i="5"/>
  <c r="Z689" i="5"/>
  <c r="Z690" i="5"/>
  <c r="Z691" i="5"/>
  <c r="Z692" i="5"/>
  <c r="Z693" i="5"/>
  <c r="Z694" i="5"/>
  <c r="Z695" i="5"/>
  <c r="Z696" i="5"/>
  <c r="Z697" i="5"/>
  <c r="Z698" i="5"/>
  <c r="Z699" i="5"/>
  <c r="Z700" i="5"/>
  <c r="Z701" i="5"/>
  <c r="Z702" i="5"/>
  <c r="Z703" i="5"/>
  <c r="Z704" i="5"/>
  <c r="Z705" i="5"/>
  <c r="Z706" i="5"/>
  <c r="Z707" i="5"/>
  <c r="Z708" i="5"/>
  <c r="Z709" i="5"/>
  <c r="Z710" i="5"/>
  <c r="Z711" i="5"/>
  <c r="Z712" i="5"/>
  <c r="Z713" i="5"/>
  <c r="Z714" i="5"/>
  <c r="Z715" i="5"/>
  <c r="Z716" i="5"/>
  <c r="Z717" i="5"/>
  <c r="Z718" i="5"/>
  <c r="Z719" i="5"/>
  <c r="Z720" i="5"/>
  <c r="Z721" i="5"/>
  <c r="Z722" i="5"/>
  <c r="Z723" i="5"/>
  <c r="Z724" i="5"/>
  <c r="Z725" i="5"/>
  <c r="Z726" i="5"/>
  <c r="Z727" i="5"/>
  <c r="Z728" i="5"/>
  <c r="Z729" i="5"/>
  <c r="Z730" i="5"/>
  <c r="Z731" i="5"/>
  <c r="Z732" i="5"/>
  <c r="Z733" i="5"/>
  <c r="Z734" i="5"/>
  <c r="Z735" i="5"/>
  <c r="Z736" i="5"/>
  <c r="Z737" i="5"/>
  <c r="Z738" i="5"/>
  <c r="Z739" i="5"/>
  <c r="Z740" i="5"/>
  <c r="Z741" i="5"/>
  <c r="Z742" i="5"/>
  <c r="Z743" i="5"/>
  <c r="Z744" i="5"/>
  <c r="Z745" i="5"/>
  <c r="Z746" i="5"/>
  <c r="Z747" i="5"/>
  <c r="Z748" i="5"/>
  <c r="Z749" i="5"/>
  <c r="Z750" i="5"/>
  <c r="Z751" i="5"/>
  <c r="Z752" i="5"/>
  <c r="Z753" i="5"/>
  <c r="Z754" i="5"/>
  <c r="Z755" i="5"/>
  <c r="Z756" i="5"/>
  <c r="Z757" i="5"/>
  <c r="Z758" i="5"/>
  <c r="Z759" i="5"/>
  <c r="Z760" i="5"/>
  <c r="Z761" i="5"/>
  <c r="Z762" i="5"/>
  <c r="Z763" i="5"/>
  <c r="Z764" i="5"/>
  <c r="Z765" i="5"/>
  <c r="Z766" i="5"/>
  <c r="Z767" i="5"/>
  <c r="Z768" i="5"/>
  <c r="Z769" i="5"/>
  <c r="Z770" i="5"/>
  <c r="Z771" i="5"/>
  <c r="Z772" i="5"/>
  <c r="Z773" i="5"/>
  <c r="Z774" i="5"/>
  <c r="Z775" i="5"/>
  <c r="Z776" i="5"/>
  <c r="Z777" i="5"/>
  <c r="Z778" i="5"/>
  <c r="Z779" i="5"/>
  <c r="Z780" i="5"/>
  <c r="Z781" i="5"/>
  <c r="Z782" i="5"/>
  <c r="Z783" i="5"/>
  <c r="Z784" i="5"/>
  <c r="Z785" i="5"/>
  <c r="Z786" i="5"/>
  <c r="Z787" i="5"/>
  <c r="Z788" i="5"/>
  <c r="Z789" i="5"/>
  <c r="Z790" i="5"/>
  <c r="Z791" i="5"/>
  <c r="Z792" i="5"/>
  <c r="Z793" i="5"/>
  <c r="Z794" i="5"/>
  <c r="Z795" i="5"/>
  <c r="Z796" i="5"/>
  <c r="Z797" i="5"/>
  <c r="Z798" i="5"/>
  <c r="Z799" i="5"/>
  <c r="Z800" i="5"/>
  <c r="Z801" i="5"/>
  <c r="Z802" i="5"/>
  <c r="Z803" i="5"/>
  <c r="Z804" i="5"/>
  <c r="Z805" i="5"/>
  <c r="Z806" i="5"/>
  <c r="Z807" i="5"/>
  <c r="Z808" i="5"/>
  <c r="Z809" i="5"/>
  <c r="Z810" i="5"/>
  <c r="Z811" i="5"/>
  <c r="Z812" i="5"/>
  <c r="Z813" i="5"/>
  <c r="Z814" i="5"/>
  <c r="Z815" i="5"/>
  <c r="Z816" i="5"/>
  <c r="Z817" i="5"/>
  <c r="Z818" i="5"/>
  <c r="Z819" i="5"/>
  <c r="Z820" i="5"/>
  <c r="Z821" i="5"/>
  <c r="Z822" i="5"/>
  <c r="Z823" i="5"/>
  <c r="Z824" i="5"/>
  <c r="Z825" i="5"/>
  <c r="Z826" i="5"/>
  <c r="Z827" i="5"/>
  <c r="Z828" i="5"/>
  <c r="Z829" i="5"/>
  <c r="Z830" i="5"/>
  <c r="Z831" i="5"/>
  <c r="Z832" i="5"/>
  <c r="Z833" i="5"/>
  <c r="Z834" i="5"/>
  <c r="Z835" i="5"/>
  <c r="Z836" i="5"/>
  <c r="Z837" i="5"/>
  <c r="Z838" i="5"/>
  <c r="Z839" i="5"/>
  <c r="Z840" i="5"/>
  <c r="Z841" i="5"/>
  <c r="Z842" i="5"/>
  <c r="Z843" i="5"/>
  <c r="Z844" i="5"/>
  <c r="Z845" i="5"/>
  <c r="Z846" i="5"/>
  <c r="Z847" i="5"/>
  <c r="Z848" i="5"/>
  <c r="Z849" i="5"/>
  <c r="Z850" i="5"/>
  <c r="Z851" i="5"/>
  <c r="Z852" i="5"/>
  <c r="Z853" i="5"/>
  <c r="Z854" i="5"/>
  <c r="Z855" i="5"/>
  <c r="Z856" i="5"/>
  <c r="Z857" i="5"/>
  <c r="Z858" i="5"/>
  <c r="Z859" i="5"/>
  <c r="Z860" i="5"/>
  <c r="Z861" i="5"/>
  <c r="Z862" i="5"/>
  <c r="Z863" i="5"/>
  <c r="Z864" i="5"/>
  <c r="Z865" i="5"/>
  <c r="Z866" i="5"/>
  <c r="Z867" i="5"/>
  <c r="Z868" i="5"/>
  <c r="Z869" i="5"/>
  <c r="Z870" i="5"/>
  <c r="Z871" i="5"/>
  <c r="Z872" i="5"/>
  <c r="Z873" i="5"/>
  <c r="Z874" i="5"/>
  <c r="Z875" i="5"/>
  <c r="Z876" i="5"/>
  <c r="Z877" i="5"/>
  <c r="Z878" i="5"/>
  <c r="Z879" i="5"/>
  <c r="Z880" i="5"/>
  <c r="Z881" i="5"/>
  <c r="Z882" i="5"/>
  <c r="Z883" i="5"/>
  <c r="Z884" i="5"/>
  <c r="Z885" i="5"/>
  <c r="Z886" i="5"/>
  <c r="Z887" i="5"/>
  <c r="Z888" i="5"/>
  <c r="Z889" i="5"/>
  <c r="Z890" i="5"/>
  <c r="Z891" i="5"/>
  <c r="Z892" i="5"/>
  <c r="Z893" i="5"/>
  <c r="Z894" i="5"/>
  <c r="Z895" i="5"/>
  <c r="Z896" i="5"/>
  <c r="Z897" i="5"/>
  <c r="Z898" i="5"/>
  <c r="Z899" i="5"/>
  <c r="Z900" i="5"/>
  <c r="Z901" i="5"/>
  <c r="Z902" i="5"/>
  <c r="Z903" i="5"/>
  <c r="Z904" i="5"/>
  <c r="Z905" i="5"/>
  <c r="Z906" i="5"/>
  <c r="Z907" i="5"/>
  <c r="Z908" i="5"/>
  <c r="Z909" i="5"/>
  <c r="Z910" i="5"/>
  <c r="Z911" i="5"/>
  <c r="Z912" i="5"/>
  <c r="Z913" i="5"/>
  <c r="Z914" i="5"/>
  <c r="Z915" i="5"/>
  <c r="Z916" i="5"/>
  <c r="Z917" i="5"/>
  <c r="Z918" i="5"/>
  <c r="Z919" i="5"/>
  <c r="Z920" i="5"/>
  <c r="Z921" i="5"/>
  <c r="Z922" i="5"/>
  <c r="Z923" i="5"/>
  <c r="Z924" i="5"/>
  <c r="Z925" i="5"/>
  <c r="Z926" i="5"/>
  <c r="Z927" i="5"/>
  <c r="Z928" i="5"/>
  <c r="Z929" i="5"/>
  <c r="Z930" i="5"/>
  <c r="Z931" i="5"/>
  <c r="Z932" i="5"/>
  <c r="Z933" i="5"/>
  <c r="Z934" i="5"/>
  <c r="Z935" i="5"/>
  <c r="Z936" i="5"/>
  <c r="Z937" i="5"/>
  <c r="Z938" i="5"/>
  <c r="Z939" i="5"/>
  <c r="Z940" i="5"/>
  <c r="Z941" i="5"/>
  <c r="Z942" i="5"/>
  <c r="Z943" i="5"/>
  <c r="Z944" i="5"/>
  <c r="Z945" i="5"/>
  <c r="Z946" i="5"/>
  <c r="Z947" i="5"/>
  <c r="Z948" i="5"/>
  <c r="Z949" i="5"/>
  <c r="Z950" i="5"/>
  <c r="Z951" i="5"/>
  <c r="Z952" i="5"/>
  <c r="Z953" i="5"/>
  <c r="Z954" i="5"/>
  <c r="Z955" i="5"/>
  <c r="Z956" i="5"/>
  <c r="Z957" i="5"/>
  <c r="Z958" i="5"/>
  <c r="Z959" i="5"/>
  <c r="Z960" i="5"/>
  <c r="Z961" i="5"/>
  <c r="Z962" i="5"/>
  <c r="Z963" i="5"/>
  <c r="Z964" i="5"/>
  <c r="Z965" i="5"/>
  <c r="Z966" i="5"/>
  <c r="Z967" i="5"/>
  <c r="Z968" i="5"/>
  <c r="Z969" i="5"/>
  <c r="Z970" i="5"/>
  <c r="Z971" i="5"/>
  <c r="Z972" i="5"/>
  <c r="Z973" i="5"/>
  <c r="Z974" i="5"/>
  <c r="Z975" i="5"/>
  <c r="Z976" i="5"/>
  <c r="Z977" i="5"/>
  <c r="Z978" i="5"/>
  <c r="Z979" i="5"/>
  <c r="Z980" i="5"/>
  <c r="Z981" i="5"/>
  <c r="Z982" i="5"/>
  <c r="Z983" i="5"/>
  <c r="Z984" i="5"/>
  <c r="Z985" i="5"/>
  <c r="Z986" i="5"/>
  <c r="Z987" i="5"/>
  <c r="Z988" i="5"/>
  <c r="Z989" i="5"/>
  <c r="Z990" i="5"/>
  <c r="Z991" i="5"/>
  <c r="Z992" i="5"/>
  <c r="Z993" i="5"/>
  <c r="Z994" i="5"/>
  <c r="Z995" i="5"/>
  <c r="Z996" i="5"/>
  <c r="Z997" i="5"/>
  <c r="Z998" i="5"/>
  <c r="Z999" i="5"/>
  <c r="Z1000" i="5"/>
  <c r="Z1001" i="5"/>
  <c r="Z1002" i="5"/>
  <c r="Z1003" i="5"/>
  <c r="Z1004" i="5"/>
  <c r="Z1005" i="5"/>
  <c r="Z1006" i="5"/>
  <c r="Z1007" i="5"/>
  <c r="Z1008" i="5"/>
  <c r="Z1009" i="5"/>
  <c r="Z1010" i="5"/>
  <c r="Z1011" i="5"/>
  <c r="Z1012" i="5"/>
  <c r="Z1013" i="5"/>
  <c r="Z1014" i="5"/>
  <c r="Z1015" i="5"/>
  <c r="Z1016" i="5"/>
  <c r="Z1017" i="5"/>
  <c r="Z1018" i="5"/>
  <c r="Z1019" i="5"/>
  <c r="Z1020" i="5"/>
  <c r="Z1021" i="5"/>
  <c r="Z1022" i="5"/>
  <c r="Z1023" i="5"/>
  <c r="Z1024" i="5"/>
  <c r="Z1025" i="5"/>
  <c r="Z1026" i="5"/>
  <c r="Z1027" i="5"/>
  <c r="Z1028" i="5"/>
  <c r="Z1029" i="5"/>
  <c r="Z1030" i="5"/>
  <c r="Z1031" i="5"/>
  <c r="Z1032" i="5"/>
  <c r="Z1033" i="5"/>
  <c r="Z1034" i="5"/>
  <c r="Z1035" i="5"/>
  <c r="Z1036" i="5"/>
  <c r="Z1037" i="5"/>
  <c r="Z1038" i="5"/>
  <c r="Z1039" i="5"/>
  <c r="Z1040" i="5"/>
  <c r="Z1041" i="5"/>
  <c r="Z1042" i="5"/>
  <c r="Z1043" i="5"/>
  <c r="Z1044" i="5"/>
  <c r="Z1045" i="5"/>
  <c r="Z1046" i="5"/>
  <c r="Z1047" i="5"/>
  <c r="Z1048" i="5"/>
  <c r="Z1049" i="5"/>
  <c r="Z1050" i="5"/>
  <c r="Z1051" i="5"/>
  <c r="Z1052" i="5"/>
  <c r="Z1053" i="5"/>
  <c r="Z1054" i="5"/>
  <c r="Z1055" i="5"/>
  <c r="Z1056" i="5"/>
  <c r="Z1057" i="5"/>
  <c r="Z1058" i="5"/>
  <c r="Z1059" i="5"/>
  <c r="Z1060" i="5"/>
  <c r="Z1061" i="5"/>
  <c r="Z1062" i="5"/>
  <c r="Z1063" i="5"/>
  <c r="Z1064" i="5"/>
  <c r="Z1065" i="5"/>
  <c r="Z1066" i="5"/>
  <c r="Z1067" i="5"/>
  <c r="Z1068" i="5"/>
  <c r="Z1069" i="5"/>
  <c r="Z1070" i="5"/>
  <c r="Z1071" i="5"/>
  <c r="Z1072" i="5"/>
  <c r="Z1073" i="5"/>
  <c r="Z1074" i="5"/>
  <c r="Z1075" i="5"/>
  <c r="Z1076" i="5"/>
  <c r="Z1077" i="5"/>
  <c r="Z1078" i="5"/>
  <c r="Z1079" i="5"/>
  <c r="Z1080" i="5"/>
  <c r="Z1081" i="5"/>
  <c r="Z1082" i="5"/>
  <c r="Z1083" i="5"/>
  <c r="Z1084" i="5"/>
  <c r="Z1085" i="5"/>
  <c r="Z1086" i="5"/>
  <c r="Z1087" i="5"/>
  <c r="Z1088" i="5"/>
  <c r="Z1089" i="5"/>
  <c r="Z1090" i="5"/>
  <c r="Z1091" i="5"/>
  <c r="Z1092" i="5"/>
  <c r="Z1093" i="5"/>
  <c r="Z1094" i="5"/>
  <c r="Z1095" i="5"/>
  <c r="Z1096" i="5"/>
  <c r="Z1097" i="5"/>
  <c r="Z1098" i="5"/>
  <c r="Z1099" i="5"/>
  <c r="Z1100" i="5"/>
  <c r="Z1101" i="5"/>
  <c r="Z1102" i="5"/>
  <c r="Z1103" i="5"/>
  <c r="Z1104" i="5"/>
  <c r="Z1105" i="5"/>
  <c r="Z1106" i="5"/>
  <c r="Z1107" i="5"/>
  <c r="Z1108" i="5"/>
  <c r="Z1109" i="5"/>
  <c r="Z1110" i="5"/>
  <c r="Z1111" i="5"/>
  <c r="Z1112" i="5"/>
  <c r="Z1113" i="5"/>
  <c r="Z1114" i="5"/>
  <c r="Z1115" i="5"/>
  <c r="Z1116" i="5"/>
  <c r="Z1117" i="5"/>
  <c r="Z1118" i="5"/>
  <c r="Z1119" i="5"/>
  <c r="Z1120" i="5"/>
  <c r="Z1121" i="5"/>
  <c r="Z1122" i="5"/>
  <c r="Z1123" i="5"/>
  <c r="Z1124" i="5"/>
  <c r="Z1125" i="5"/>
  <c r="Z1126" i="5"/>
  <c r="Z1127" i="5"/>
  <c r="Z1128" i="5"/>
  <c r="Z1129" i="5"/>
  <c r="Z1130" i="5"/>
  <c r="Z1131" i="5"/>
  <c r="Z1132" i="5"/>
  <c r="Z1133" i="5"/>
  <c r="Z1134" i="5"/>
  <c r="Z1135" i="5"/>
  <c r="Z1136" i="5"/>
  <c r="Z1137" i="5"/>
  <c r="Z1138" i="5"/>
  <c r="Z1139" i="5"/>
  <c r="Z1140" i="5"/>
  <c r="Z1141" i="5"/>
  <c r="Z1142" i="5"/>
  <c r="F15" i="6"/>
  <c r="AA13" i="5"/>
  <c r="AA14" i="5"/>
  <c r="AA15" i="5"/>
  <c r="AA16" i="5"/>
  <c r="AA17" i="5"/>
  <c r="AA18" i="5"/>
  <c r="AA19" i="5"/>
  <c r="AA20" i="5"/>
  <c r="AA21" i="5"/>
  <c r="AA22" i="5"/>
  <c r="AA23" i="5"/>
  <c r="AA24" i="5"/>
  <c r="AA25" i="5"/>
  <c r="AA26" i="5"/>
  <c r="AA27" i="5"/>
  <c r="AA28" i="5"/>
  <c r="AA29" i="5"/>
  <c r="AA30" i="5"/>
  <c r="AA31" i="5"/>
  <c r="AA32" i="5"/>
  <c r="AA33" i="5"/>
  <c r="AA34" i="5"/>
  <c r="AA35" i="5"/>
  <c r="AA36" i="5"/>
  <c r="AA37" i="5"/>
  <c r="AA38" i="5"/>
  <c r="AA39" i="5"/>
  <c r="AA40" i="5"/>
  <c r="AA41" i="5"/>
  <c r="AA42" i="5"/>
  <c r="AA43" i="5"/>
  <c r="AA44" i="5"/>
  <c r="AA45" i="5"/>
  <c r="AA46" i="5"/>
  <c r="AA47" i="5"/>
  <c r="AA48" i="5"/>
  <c r="AA49" i="5"/>
  <c r="AA50" i="5"/>
  <c r="AA51" i="5"/>
  <c r="AA52" i="5"/>
  <c r="AA53" i="5"/>
  <c r="AA54" i="5"/>
  <c r="AA55" i="5"/>
  <c r="AA56" i="5"/>
  <c r="AA57" i="5"/>
  <c r="AA58" i="5"/>
  <c r="AA59" i="5"/>
  <c r="AA60" i="5"/>
  <c r="AA61" i="5"/>
  <c r="AA62" i="5"/>
  <c r="AA63" i="5"/>
  <c r="AA64" i="5"/>
  <c r="AA65" i="5"/>
  <c r="AA66" i="5"/>
  <c r="AA67" i="5"/>
  <c r="AA68" i="5"/>
  <c r="AA69" i="5"/>
  <c r="AA70" i="5"/>
  <c r="AA71" i="5"/>
  <c r="AA72" i="5"/>
  <c r="AA73" i="5"/>
  <c r="AA74" i="5"/>
  <c r="AA75" i="5"/>
  <c r="AA76" i="5"/>
  <c r="AA77" i="5"/>
  <c r="AA78" i="5"/>
  <c r="AA79" i="5"/>
  <c r="AA80" i="5"/>
  <c r="AA81" i="5"/>
  <c r="AA82" i="5"/>
  <c r="AA83" i="5"/>
  <c r="AA84" i="5"/>
  <c r="AA85" i="5"/>
  <c r="AA86" i="5"/>
  <c r="AA87" i="5"/>
  <c r="AA88" i="5"/>
  <c r="AA89" i="5"/>
  <c r="AA90" i="5"/>
  <c r="AA91" i="5"/>
  <c r="AA92" i="5"/>
  <c r="AA93" i="5"/>
  <c r="AA94" i="5"/>
  <c r="AA95" i="5"/>
  <c r="AA96" i="5"/>
  <c r="AA97" i="5"/>
  <c r="AA98" i="5"/>
  <c r="AA99" i="5"/>
  <c r="AA100" i="5"/>
  <c r="AA101" i="5"/>
  <c r="AA102" i="5"/>
  <c r="AA103" i="5"/>
  <c r="AA104" i="5"/>
  <c r="AA105" i="5"/>
  <c r="AA106" i="5"/>
  <c r="AA107" i="5"/>
  <c r="AA108" i="5"/>
  <c r="AA109" i="5"/>
  <c r="AA110" i="5"/>
  <c r="AA111" i="5"/>
  <c r="AA112" i="5"/>
  <c r="AA113" i="5"/>
  <c r="AA114" i="5"/>
  <c r="AA115" i="5"/>
  <c r="AA116" i="5"/>
  <c r="AA117" i="5"/>
  <c r="AA118" i="5"/>
  <c r="AA119" i="5"/>
  <c r="AA120" i="5"/>
  <c r="AA121" i="5"/>
  <c r="AA122" i="5"/>
  <c r="AA123" i="5"/>
  <c r="AA124" i="5"/>
  <c r="AA125" i="5"/>
  <c r="AA126" i="5"/>
  <c r="AA127" i="5"/>
  <c r="AA128" i="5"/>
  <c r="AA129" i="5"/>
  <c r="AA130" i="5"/>
  <c r="AA131" i="5"/>
  <c r="AA132" i="5"/>
  <c r="AA133" i="5"/>
  <c r="AA134" i="5"/>
  <c r="AA135" i="5"/>
  <c r="AA136" i="5"/>
  <c r="AA137" i="5"/>
  <c r="AA138" i="5"/>
  <c r="AA139" i="5"/>
  <c r="AA140" i="5"/>
  <c r="AA141" i="5"/>
  <c r="AA142" i="5"/>
  <c r="AA143" i="5"/>
  <c r="AA144" i="5"/>
  <c r="AA145" i="5"/>
  <c r="AA146" i="5"/>
  <c r="AA147" i="5"/>
  <c r="AA148" i="5"/>
  <c r="AA149" i="5"/>
  <c r="AA150" i="5"/>
  <c r="AA151" i="5"/>
  <c r="AA152" i="5"/>
  <c r="AA153" i="5"/>
  <c r="AA154" i="5"/>
  <c r="AA155" i="5"/>
  <c r="AA156" i="5"/>
  <c r="AA157" i="5"/>
  <c r="AA158" i="5"/>
  <c r="AA159" i="5"/>
  <c r="AA160" i="5"/>
  <c r="AA161" i="5"/>
  <c r="AA162" i="5"/>
  <c r="AA163" i="5"/>
  <c r="AA164" i="5"/>
  <c r="AA165" i="5"/>
  <c r="AA166" i="5"/>
  <c r="AA167" i="5"/>
  <c r="AA168" i="5"/>
  <c r="AA169" i="5"/>
  <c r="AA170" i="5"/>
  <c r="AA171" i="5"/>
  <c r="AA172" i="5"/>
  <c r="AA173" i="5"/>
  <c r="AA174" i="5"/>
  <c r="AA175" i="5"/>
  <c r="AA176" i="5"/>
  <c r="AA177" i="5"/>
  <c r="AA178" i="5"/>
  <c r="AA179" i="5"/>
  <c r="AA180" i="5"/>
  <c r="AA181" i="5"/>
  <c r="AA182" i="5"/>
  <c r="AA183" i="5"/>
  <c r="AA184" i="5"/>
  <c r="AA185" i="5"/>
  <c r="AA186" i="5"/>
  <c r="AA187" i="5"/>
  <c r="AA188" i="5"/>
  <c r="AA189" i="5"/>
  <c r="AA190" i="5"/>
  <c r="AA191" i="5"/>
  <c r="AA192" i="5"/>
  <c r="AA193" i="5"/>
  <c r="AA194" i="5"/>
  <c r="AA195" i="5"/>
  <c r="AA196" i="5"/>
  <c r="AA197" i="5"/>
  <c r="AA198" i="5"/>
  <c r="AA199" i="5"/>
  <c r="AA200" i="5"/>
  <c r="AA201" i="5"/>
  <c r="AA202" i="5"/>
  <c r="AA203" i="5"/>
  <c r="AA204" i="5"/>
  <c r="AA205" i="5"/>
  <c r="AA206" i="5"/>
  <c r="AA207" i="5"/>
  <c r="AA208" i="5"/>
  <c r="AA209" i="5"/>
  <c r="AA210" i="5"/>
  <c r="AA211" i="5"/>
  <c r="AA212" i="5"/>
  <c r="AA213" i="5"/>
  <c r="AA214" i="5"/>
  <c r="AA215" i="5"/>
  <c r="AA216" i="5"/>
  <c r="AA217" i="5"/>
  <c r="AA218" i="5"/>
  <c r="AA219" i="5"/>
  <c r="AA220" i="5"/>
  <c r="AA221" i="5"/>
  <c r="AA222" i="5"/>
  <c r="AA223" i="5"/>
  <c r="AA224" i="5"/>
  <c r="AA225" i="5"/>
  <c r="AA226" i="5"/>
  <c r="AA227" i="5"/>
  <c r="AA228" i="5"/>
  <c r="AA229" i="5"/>
  <c r="AA230" i="5"/>
  <c r="AA231" i="5"/>
  <c r="AA232" i="5"/>
  <c r="AA233" i="5"/>
  <c r="AA234" i="5"/>
  <c r="AA235" i="5"/>
  <c r="AA236" i="5"/>
  <c r="AA237" i="5"/>
  <c r="AA238" i="5"/>
  <c r="AA239" i="5"/>
  <c r="AA240" i="5"/>
  <c r="AA241" i="5"/>
  <c r="AA242" i="5"/>
  <c r="AA243" i="5"/>
  <c r="AA244" i="5"/>
  <c r="AA245" i="5"/>
  <c r="AA246" i="5"/>
  <c r="AA247" i="5"/>
  <c r="AA248" i="5"/>
  <c r="AA249" i="5"/>
  <c r="AA250" i="5"/>
  <c r="AA251" i="5"/>
  <c r="AA252" i="5"/>
  <c r="AA253" i="5"/>
  <c r="AA254" i="5"/>
  <c r="AA255" i="5"/>
  <c r="AA256" i="5"/>
  <c r="AA257" i="5"/>
  <c r="AA258" i="5"/>
  <c r="AA259" i="5"/>
  <c r="AA260" i="5"/>
  <c r="AA261" i="5"/>
  <c r="AA262" i="5"/>
  <c r="AA263" i="5"/>
  <c r="AA264" i="5"/>
  <c r="AA265" i="5"/>
  <c r="AA266" i="5"/>
  <c r="AA267" i="5"/>
  <c r="AA268" i="5"/>
  <c r="AA269" i="5"/>
  <c r="AA270" i="5"/>
  <c r="AA271" i="5"/>
  <c r="AA272" i="5"/>
  <c r="AA273" i="5"/>
  <c r="AA274" i="5"/>
  <c r="AA275" i="5"/>
  <c r="AA276" i="5"/>
  <c r="AA277" i="5"/>
  <c r="AA278" i="5"/>
  <c r="AA279" i="5"/>
  <c r="AA280" i="5"/>
  <c r="AA281" i="5"/>
  <c r="AA282" i="5"/>
  <c r="AA283" i="5"/>
  <c r="AA284" i="5"/>
  <c r="AA285" i="5"/>
  <c r="AA286" i="5"/>
  <c r="AA287" i="5"/>
  <c r="AA288" i="5"/>
  <c r="AA289" i="5"/>
  <c r="AA290" i="5"/>
  <c r="AA291" i="5"/>
  <c r="AA292" i="5"/>
  <c r="AA293" i="5"/>
  <c r="AA294" i="5"/>
  <c r="AA295" i="5"/>
  <c r="AA296" i="5"/>
  <c r="AA297" i="5"/>
  <c r="AA298" i="5"/>
  <c r="AA299" i="5"/>
  <c r="AA300" i="5"/>
  <c r="AA301" i="5"/>
  <c r="AA302" i="5"/>
  <c r="AA303" i="5"/>
  <c r="AA304" i="5"/>
  <c r="AA305" i="5"/>
  <c r="AA306" i="5"/>
  <c r="AA307" i="5"/>
  <c r="AA308" i="5"/>
  <c r="AA309" i="5"/>
  <c r="AA310" i="5"/>
  <c r="AA311" i="5"/>
  <c r="AA312" i="5"/>
  <c r="AA313" i="5"/>
  <c r="AA314" i="5"/>
  <c r="AA315" i="5"/>
  <c r="AA316" i="5"/>
  <c r="AA317" i="5"/>
  <c r="AA318" i="5"/>
  <c r="AA319" i="5"/>
  <c r="AA320" i="5"/>
  <c r="AA321" i="5"/>
  <c r="AA322" i="5"/>
  <c r="AA323" i="5"/>
  <c r="AA324" i="5"/>
  <c r="AA325" i="5"/>
  <c r="AA326" i="5"/>
  <c r="AA327" i="5"/>
  <c r="AA328" i="5"/>
  <c r="AA329" i="5"/>
  <c r="AA330" i="5"/>
  <c r="AA331" i="5"/>
  <c r="AA332" i="5"/>
  <c r="AA333" i="5"/>
  <c r="AA334" i="5"/>
  <c r="AA335" i="5"/>
  <c r="AA336" i="5"/>
  <c r="AA337" i="5"/>
  <c r="AA338" i="5"/>
  <c r="AA339" i="5"/>
  <c r="AA340" i="5"/>
  <c r="AA341" i="5"/>
  <c r="AA342" i="5"/>
  <c r="AA343" i="5"/>
  <c r="AA344" i="5"/>
  <c r="AA345" i="5"/>
  <c r="AA346" i="5"/>
  <c r="AA347" i="5"/>
  <c r="AA348" i="5"/>
  <c r="AA349" i="5"/>
  <c r="AA350" i="5"/>
  <c r="AA351" i="5"/>
  <c r="AA352" i="5"/>
  <c r="AA353" i="5"/>
  <c r="AA354" i="5"/>
  <c r="AA355" i="5"/>
  <c r="AA356" i="5"/>
  <c r="AA357" i="5"/>
  <c r="AA358" i="5"/>
  <c r="AA359" i="5"/>
  <c r="AA360" i="5"/>
  <c r="AA361" i="5"/>
  <c r="AA362" i="5"/>
  <c r="AA363" i="5"/>
  <c r="AA364" i="5"/>
  <c r="AA365" i="5"/>
  <c r="AA366" i="5"/>
  <c r="AA367" i="5"/>
  <c r="AA368" i="5"/>
  <c r="AA369" i="5"/>
  <c r="AA370" i="5"/>
  <c r="AA371" i="5"/>
  <c r="AA372" i="5"/>
  <c r="AA373" i="5"/>
  <c r="AA374" i="5"/>
  <c r="AA375" i="5"/>
  <c r="AA376" i="5"/>
  <c r="AA377" i="5"/>
  <c r="AA378" i="5"/>
  <c r="AA379" i="5"/>
  <c r="AA380" i="5"/>
  <c r="AA381" i="5"/>
  <c r="AA382" i="5"/>
  <c r="AA383" i="5"/>
  <c r="AA384" i="5"/>
  <c r="AA385" i="5"/>
  <c r="AA386" i="5"/>
  <c r="AA387" i="5"/>
  <c r="AA388" i="5"/>
  <c r="AA389" i="5"/>
  <c r="AA390" i="5"/>
  <c r="AA391" i="5"/>
  <c r="AA392" i="5"/>
  <c r="AA393" i="5"/>
  <c r="AA394" i="5"/>
  <c r="AA395" i="5"/>
  <c r="AA396" i="5"/>
  <c r="AA397" i="5"/>
  <c r="AA398" i="5"/>
  <c r="AA399" i="5"/>
  <c r="AA400" i="5"/>
  <c r="AA401" i="5"/>
  <c r="AA402" i="5"/>
  <c r="AA403" i="5"/>
  <c r="AA404" i="5"/>
  <c r="AA405" i="5"/>
  <c r="AA406" i="5"/>
  <c r="AA407" i="5"/>
  <c r="AA408" i="5"/>
  <c r="AA409" i="5"/>
  <c r="AA410" i="5"/>
  <c r="AA411" i="5"/>
  <c r="AA412" i="5"/>
  <c r="AA413" i="5"/>
  <c r="AA414" i="5"/>
  <c r="AA415" i="5"/>
  <c r="AA416" i="5"/>
  <c r="AA417" i="5"/>
  <c r="AA418" i="5"/>
  <c r="AA419" i="5"/>
  <c r="AA420" i="5"/>
  <c r="AA421" i="5"/>
  <c r="AA422" i="5"/>
  <c r="AA423" i="5"/>
  <c r="AA424" i="5"/>
  <c r="AA425" i="5"/>
  <c r="AA426" i="5"/>
  <c r="AA427" i="5"/>
  <c r="AA428" i="5"/>
  <c r="AA429" i="5"/>
  <c r="AA430" i="5"/>
  <c r="AA431" i="5"/>
  <c r="AA432" i="5"/>
  <c r="AA433" i="5"/>
  <c r="AA434" i="5"/>
  <c r="AA435" i="5"/>
  <c r="AA436" i="5"/>
  <c r="AA437" i="5"/>
  <c r="AA438" i="5"/>
  <c r="AA439" i="5"/>
  <c r="AA440" i="5"/>
  <c r="AA441" i="5"/>
  <c r="AA442" i="5"/>
  <c r="AA443" i="5"/>
  <c r="AA444" i="5"/>
  <c r="AA445" i="5"/>
  <c r="AA446" i="5"/>
  <c r="AA447" i="5"/>
  <c r="AA448" i="5"/>
  <c r="AA449" i="5"/>
  <c r="AA450" i="5"/>
  <c r="AA451" i="5"/>
  <c r="AA452" i="5"/>
  <c r="AA453" i="5"/>
  <c r="AA454" i="5"/>
  <c r="AA455" i="5"/>
  <c r="AA456" i="5"/>
  <c r="AA457" i="5"/>
  <c r="AA458" i="5"/>
  <c r="AA459" i="5"/>
  <c r="AA460" i="5"/>
  <c r="AA461" i="5"/>
  <c r="AA462" i="5"/>
  <c r="AA463" i="5"/>
  <c r="AA464" i="5"/>
  <c r="AA465" i="5"/>
  <c r="AA466" i="5"/>
  <c r="AA467" i="5"/>
  <c r="AA468" i="5"/>
  <c r="AA469" i="5"/>
  <c r="AA470" i="5"/>
  <c r="AA471" i="5"/>
  <c r="AA472" i="5"/>
  <c r="AA473" i="5"/>
  <c r="AA474" i="5"/>
  <c r="AA475" i="5"/>
  <c r="AA476" i="5"/>
  <c r="AA477" i="5"/>
  <c r="AA478" i="5"/>
  <c r="AA479" i="5"/>
  <c r="AA480" i="5"/>
  <c r="AA481" i="5"/>
  <c r="AA482" i="5"/>
  <c r="AA483" i="5"/>
  <c r="AA484" i="5"/>
  <c r="AA485" i="5"/>
  <c r="AA486" i="5"/>
  <c r="AA487" i="5"/>
  <c r="AA488" i="5"/>
  <c r="AA489" i="5"/>
  <c r="AA490" i="5"/>
  <c r="AA491" i="5"/>
  <c r="AA492" i="5"/>
  <c r="AA493" i="5"/>
  <c r="AA494" i="5"/>
  <c r="AA495" i="5"/>
  <c r="AA496" i="5"/>
  <c r="AA497" i="5"/>
  <c r="AA498" i="5"/>
  <c r="AA499" i="5"/>
  <c r="AA500" i="5"/>
  <c r="AA501" i="5"/>
  <c r="AA502" i="5"/>
  <c r="AA503" i="5"/>
  <c r="AA504" i="5"/>
  <c r="AA505" i="5"/>
  <c r="AA506" i="5"/>
  <c r="AA507" i="5"/>
  <c r="AA508" i="5"/>
  <c r="AA509" i="5"/>
  <c r="AA510" i="5"/>
  <c r="AA511" i="5"/>
  <c r="AA512" i="5"/>
  <c r="AA513" i="5"/>
  <c r="AA514" i="5"/>
  <c r="AA515" i="5"/>
  <c r="AA516" i="5"/>
  <c r="AA517" i="5"/>
  <c r="AA518" i="5"/>
  <c r="AA519" i="5"/>
  <c r="AA520" i="5"/>
  <c r="AA521" i="5"/>
  <c r="AA522" i="5"/>
  <c r="AA523" i="5"/>
  <c r="AA524" i="5"/>
  <c r="AA525" i="5"/>
  <c r="AA526" i="5"/>
  <c r="AA527" i="5"/>
  <c r="AA528" i="5"/>
  <c r="AA529" i="5"/>
  <c r="AA530" i="5"/>
  <c r="AA531" i="5"/>
  <c r="AA532" i="5"/>
  <c r="AA533" i="5"/>
  <c r="AA534" i="5"/>
  <c r="AA535" i="5"/>
  <c r="AA536" i="5"/>
  <c r="AA537" i="5"/>
  <c r="AA538" i="5"/>
  <c r="AA539" i="5"/>
  <c r="AA540" i="5"/>
  <c r="AA541" i="5"/>
  <c r="AA542" i="5"/>
  <c r="AA543" i="5"/>
  <c r="AA544" i="5"/>
  <c r="AA545" i="5"/>
  <c r="AA546" i="5"/>
  <c r="AA547" i="5"/>
  <c r="AA548" i="5"/>
  <c r="AA549" i="5"/>
  <c r="AA550" i="5"/>
  <c r="AA551" i="5"/>
  <c r="AA552" i="5"/>
  <c r="AA553" i="5"/>
  <c r="AA554" i="5"/>
  <c r="AA555" i="5"/>
  <c r="AA556" i="5"/>
  <c r="AA557" i="5"/>
  <c r="AA558" i="5"/>
  <c r="AA559" i="5"/>
  <c r="AA560" i="5"/>
  <c r="AA561" i="5"/>
  <c r="AA562" i="5"/>
  <c r="AA563" i="5"/>
  <c r="AA564" i="5"/>
  <c r="AA565" i="5"/>
  <c r="AA566" i="5"/>
  <c r="AA567" i="5"/>
  <c r="AA568" i="5"/>
  <c r="AA569" i="5"/>
  <c r="AA570" i="5"/>
  <c r="AA571" i="5"/>
  <c r="AA572" i="5"/>
  <c r="AA573" i="5"/>
  <c r="AA574" i="5"/>
  <c r="AA575" i="5"/>
  <c r="AA576" i="5"/>
  <c r="AA577" i="5"/>
  <c r="AA578" i="5"/>
  <c r="AA579" i="5"/>
  <c r="AA580" i="5"/>
  <c r="AA581" i="5"/>
  <c r="AA582" i="5"/>
  <c r="AA583" i="5"/>
  <c r="AA584" i="5"/>
  <c r="AA585" i="5"/>
  <c r="AA586" i="5"/>
  <c r="AA587" i="5"/>
  <c r="AA588" i="5"/>
  <c r="AA589" i="5"/>
  <c r="AA590" i="5"/>
  <c r="AA591" i="5"/>
  <c r="AA592" i="5"/>
  <c r="AA593" i="5"/>
  <c r="AA594" i="5"/>
  <c r="AA595" i="5"/>
  <c r="AA596" i="5"/>
  <c r="AA597" i="5"/>
  <c r="AA598" i="5"/>
  <c r="AA599" i="5"/>
  <c r="AA600" i="5"/>
  <c r="AA601" i="5"/>
  <c r="AA602" i="5"/>
  <c r="AA603" i="5"/>
  <c r="AA604" i="5"/>
  <c r="AA605" i="5"/>
  <c r="AA606" i="5"/>
  <c r="AA607" i="5"/>
  <c r="AA608" i="5"/>
  <c r="AA609" i="5"/>
  <c r="AA610" i="5"/>
  <c r="AA611" i="5"/>
  <c r="AA612" i="5"/>
  <c r="AA613" i="5"/>
  <c r="AA614" i="5"/>
  <c r="AA615" i="5"/>
  <c r="AA616" i="5"/>
  <c r="AA617" i="5"/>
  <c r="AA618" i="5"/>
  <c r="AA619" i="5"/>
  <c r="AA620" i="5"/>
  <c r="AA621" i="5"/>
  <c r="AA622" i="5"/>
  <c r="AA623" i="5"/>
  <c r="AA624" i="5"/>
  <c r="AA625" i="5"/>
  <c r="AA626" i="5"/>
  <c r="AA627" i="5"/>
  <c r="AA628" i="5"/>
  <c r="AA629" i="5"/>
  <c r="AA630" i="5"/>
  <c r="AA631" i="5"/>
  <c r="AA632" i="5"/>
  <c r="AA633" i="5"/>
  <c r="AA634" i="5"/>
  <c r="AA635" i="5"/>
  <c r="AA636" i="5"/>
  <c r="AA637" i="5"/>
  <c r="AA638" i="5"/>
  <c r="AA639" i="5"/>
  <c r="AA640" i="5"/>
  <c r="AA641" i="5"/>
  <c r="AA642" i="5"/>
  <c r="AA643" i="5"/>
  <c r="AA644" i="5"/>
  <c r="AA645" i="5"/>
  <c r="AA646" i="5"/>
  <c r="AA647" i="5"/>
  <c r="AA648" i="5"/>
  <c r="AA649" i="5"/>
  <c r="AA650" i="5"/>
  <c r="AA651" i="5"/>
  <c r="AA652" i="5"/>
  <c r="AA653" i="5"/>
  <c r="AA654" i="5"/>
  <c r="AA655" i="5"/>
  <c r="AA656" i="5"/>
  <c r="AA657" i="5"/>
  <c r="AA658" i="5"/>
  <c r="AA659" i="5"/>
  <c r="AA660" i="5"/>
  <c r="AA661" i="5"/>
  <c r="AA662" i="5"/>
  <c r="AA663" i="5"/>
  <c r="AA664" i="5"/>
  <c r="AA665" i="5"/>
  <c r="AA666" i="5"/>
  <c r="AA667" i="5"/>
  <c r="AA668" i="5"/>
  <c r="AA669" i="5"/>
  <c r="AA670" i="5"/>
  <c r="AA671" i="5"/>
  <c r="AA672" i="5"/>
  <c r="AA673" i="5"/>
  <c r="AA674" i="5"/>
  <c r="AA675" i="5"/>
  <c r="AA676" i="5"/>
  <c r="AA677" i="5"/>
  <c r="AA678" i="5"/>
  <c r="AA679" i="5"/>
  <c r="AA680" i="5"/>
  <c r="AA681" i="5"/>
  <c r="AA682" i="5"/>
  <c r="AA683" i="5"/>
  <c r="AA684" i="5"/>
  <c r="AA685" i="5"/>
  <c r="AA686" i="5"/>
  <c r="AA687" i="5"/>
  <c r="AA688" i="5"/>
  <c r="AA689" i="5"/>
  <c r="AA690" i="5"/>
  <c r="AA691" i="5"/>
  <c r="AA692" i="5"/>
  <c r="AA693" i="5"/>
  <c r="AA694" i="5"/>
  <c r="AA695" i="5"/>
  <c r="AA696" i="5"/>
  <c r="AA697" i="5"/>
  <c r="AA698" i="5"/>
  <c r="AA699" i="5"/>
  <c r="AA700" i="5"/>
  <c r="AA701" i="5"/>
  <c r="AA702" i="5"/>
  <c r="AA703" i="5"/>
  <c r="AA704" i="5"/>
  <c r="AA705" i="5"/>
  <c r="AA706" i="5"/>
  <c r="AA707" i="5"/>
  <c r="AA708" i="5"/>
  <c r="AA709" i="5"/>
  <c r="AA710" i="5"/>
  <c r="AA711" i="5"/>
  <c r="AA712" i="5"/>
  <c r="AA713" i="5"/>
  <c r="AA714" i="5"/>
  <c r="AA715" i="5"/>
  <c r="AA716" i="5"/>
  <c r="AA717" i="5"/>
  <c r="AA718" i="5"/>
  <c r="AA719" i="5"/>
  <c r="AA720" i="5"/>
  <c r="AA721" i="5"/>
  <c r="AA722" i="5"/>
  <c r="AA723" i="5"/>
  <c r="AA724" i="5"/>
  <c r="AA725" i="5"/>
  <c r="AA726" i="5"/>
  <c r="AA727" i="5"/>
  <c r="AA728" i="5"/>
  <c r="AA729" i="5"/>
  <c r="AA730" i="5"/>
  <c r="AA731" i="5"/>
  <c r="AA732" i="5"/>
  <c r="AA733" i="5"/>
  <c r="AA734" i="5"/>
  <c r="AA735" i="5"/>
  <c r="AA736" i="5"/>
  <c r="AA737" i="5"/>
  <c r="AA738" i="5"/>
  <c r="AA739" i="5"/>
  <c r="AA740" i="5"/>
  <c r="AA741" i="5"/>
  <c r="AA742" i="5"/>
  <c r="AA743" i="5"/>
  <c r="AA744" i="5"/>
  <c r="AA745" i="5"/>
  <c r="AA746" i="5"/>
  <c r="AA747" i="5"/>
  <c r="AA748" i="5"/>
  <c r="AA749" i="5"/>
  <c r="AA750" i="5"/>
  <c r="AA751" i="5"/>
  <c r="AA752" i="5"/>
  <c r="AA753" i="5"/>
  <c r="AA754" i="5"/>
  <c r="AA755" i="5"/>
  <c r="AA756" i="5"/>
  <c r="AA757" i="5"/>
  <c r="AA758" i="5"/>
  <c r="AA759" i="5"/>
  <c r="AA760" i="5"/>
  <c r="AA761" i="5"/>
  <c r="AA762" i="5"/>
  <c r="AA763" i="5"/>
  <c r="AA764" i="5"/>
  <c r="AA765" i="5"/>
  <c r="AA766" i="5"/>
  <c r="AA767" i="5"/>
  <c r="AA768" i="5"/>
  <c r="AA769" i="5"/>
  <c r="AA770" i="5"/>
  <c r="AA771" i="5"/>
  <c r="AA772" i="5"/>
  <c r="AA773" i="5"/>
  <c r="AA774" i="5"/>
  <c r="AA775" i="5"/>
  <c r="AA776" i="5"/>
  <c r="AA777" i="5"/>
  <c r="AA778" i="5"/>
  <c r="AA779" i="5"/>
  <c r="AA780" i="5"/>
  <c r="AA781" i="5"/>
  <c r="AA782" i="5"/>
  <c r="AA783" i="5"/>
  <c r="AA784" i="5"/>
  <c r="AA785" i="5"/>
  <c r="AA786" i="5"/>
  <c r="AA787" i="5"/>
  <c r="AA788" i="5"/>
  <c r="AA789" i="5"/>
  <c r="AA790" i="5"/>
  <c r="AA791" i="5"/>
  <c r="AA792" i="5"/>
  <c r="AA793" i="5"/>
  <c r="AA794" i="5"/>
  <c r="AA795" i="5"/>
  <c r="AA796" i="5"/>
  <c r="AA797" i="5"/>
  <c r="AA798" i="5"/>
  <c r="AA799" i="5"/>
  <c r="AA800" i="5"/>
  <c r="AA801" i="5"/>
  <c r="AA802" i="5"/>
  <c r="AA803" i="5"/>
  <c r="AA804" i="5"/>
  <c r="AA805" i="5"/>
  <c r="AA806" i="5"/>
  <c r="AA807" i="5"/>
  <c r="AA808" i="5"/>
  <c r="AA809" i="5"/>
  <c r="AA810" i="5"/>
  <c r="AA811" i="5"/>
  <c r="AA812" i="5"/>
  <c r="AA813" i="5"/>
  <c r="AA814" i="5"/>
  <c r="AA815" i="5"/>
  <c r="AA816" i="5"/>
  <c r="AA817" i="5"/>
  <c r="AA818" i="5"/>
  <c r="AA819" i="5"/>
  <c r="AA820" i="5"/>
  <c r="AA821" i="5"/>
  <c r="AA822" i="5"/>
  <c r="AA823" i="5"/>
  <c r="AA824" i="5"/>
  <c r="AA825" i="5"/>
  <c r="AA826" i="5"/>
  <c r="AA827" i="5"/>
  <c r="AA828" i="5"/>
  <c r="AA829" i="5"/>
  <c r="AA830" i="5"/>
  <c r="AA831" i="5"/>
  <c r="AA832" i="5"/>
  <c r="AA833" i="5"/>
  <c r="AA834" i="5"/>
  <c r="AA835" i="5"/>
  <c r="AA836" i="5"/>
  <c r="AA837" i="5"/>
  <c r="AA838" i="5"/>
  <c r="AA839" i="5"/>
  <c r="AA840" i="5"/>
  <c r="AA841" i="5"/>
  <c r="AA842" i="5"/>
  <c r="AA843" i="5"/>
  <c r="AA844" i="5"/>
  <c r="AA845" i="5"/>
  <c r="AA846" i="5"/>
  <c r="AA847" i="5"/>
  <c r="AA848" i="5"/>
  <c r="AA849" i="5"/>
  <c r="AA850" i="5"/>
  <c r="AA851" i="5"/>
  <c r="AA852" i="5"/>
  <c r="AA853" i="5"/>
  <c r="AA854" i="5"/>
  <c r="AA855" i="5"/>
  <c r="AA856" i="5"/>
  <c r="AA857" i="5"/>
  <c r="AA858" i="5"/>
  <c r="AA859" i="5"/>
  <c r="AA860" i="5"/>
  <c r="AA861" i="5"/>
  <c r="AA862" i="5"/>
  <c r="AA863" i="5"/>
  <c r="AA864" i="5"/>
  <c r="AA865" i="5"/>
  <c r="AA866" i="5"/>
  <c r="AA867" i="5"/>
  <c r="AA868" i="5"/>
  <c r="AA869" i="5"/>
  <c r="AA870" i="5"/>
  <c r="AA871" i="5"/>
  <c r="AA872" i="5"/>
  <c r="AA873" i="5"/>
  <c r="AA874" i="5"/>
  <c r="AA875" i="5"/>
  <c r="AA876" i="5"/>
  <c r="AA877" i="5"/>
  <c r="AA878" i="5"/>
  <c r="AA879" i="5"/>
  <c r="AA880" i="5"/>
  <c r="AA881" i="5"/>
  <c r="AA882" i="5"/>
  <c r="AA883" i="5"/>
  <c r="AA884" i="5"/>
  <c r="AA885" i="5"/>
  <c r="AA886" i="5"/>
  <c r="AA887" i="5"/>
  <c r="AA888" i="5"/>
  <c r="AA889" i="5"/>
  <c r="AA890" i="5"/>
  <c r="AA891" i="5"/>
  <c r="AA892" i="5"/>
  <c r="AA893" i="5"/>
  <c r="AA894" i="5"/>
  <c r="AA895" i="5"/>
  <c r="AA896" i="5"/>
  <c r="AA897" i="5"/>
  <c r="AA898" i="5"/>
  <c r="AA899" i="5"/>
  <c r="AA900" i="5"/>
  <c r="AA901" i="5"/>
  <c r="AA902" i="5"/>
  <c r="AA903" i="5"/>
  <c r="AA904" i="5"/>
  <c r="AA905" i="5"/>
  <c r="AA906" i="5"/>
  <c r="AA907" i="5"/>
  <c r="AA908" i="5"/>
  <c r="AA909" i="5"/>
  <c r="AA910" i="5"/>
  <c r="AA911" i="5"/>
  <c r="AA912" i="5"/>
  <c r="AA913" i="5"/>
  <c r="AA914" i="5"/>
  <c r="AA915" i="5"/>
  <c r="AA916" i="5"/>
  <c r="AA917" i="5"/>
  <c r="AA918" i="5"/>
  <c r="AA919" i="5"/>
  <c r="AA920" i="5"/>
  <c r="AA921" i="5"/>
  <c r="AA922" i="5"/>
  <c r="AA923" i="5"/>
  <c r="AA924" i="5"/>
  <c r="AA925" i="5"/>
  <c r="AA926" i="5"/>
  <c r="AA927" i="5"/>
  <c r="AA928" i="5"/>
  <c r="AA929" i="5"/>
  <c r="AA930" i="5"/>
  <c r="AA931" i="5"/>
  <c r="AA932" i="5"/>
  <c r="AA933" i="5"/>
  <c r="AA934" i="5"/>
  <c r="AA935" i="5"/>
  <c r="AA936" i="5"/>
  <c r="AA937" i="5"/>
  <c r="AA938" i="5"/>
  <c r="AA939" i="5"/>
  <c r="AA940" i="5"/>
  <c r="AA941" i="5"/>
  <c r="AA942" i="5"/>
  <c r="AA943" i="5"/>
  <c r="AA944" i="5"/>
  <c r="AA945" i="5"/>
  <c r="AA946" i="5"/>
  <c r="AA947" i="5"/>
  <c r="AA948" i="5"/>
  <c r="AA949" i="5"/>
  <c r="AA950" i="5"/>
  <c r="AA951" i="5"/>
  <c r="AA952" i="5"/>
  <c r="AA953" i="5"/>
  <c r="AA954" i="5"/>
  <c r="AA955" i="5"/>
  <c r="AA956" i="5"/>
  <c r="AA957" i="5"/>
  <c r="AA958" i="5"/>
  <c r="AA959" i="5"/>
  <c r="AA960" i="5"/>
  <c r="AA961" i="5"/>
  <c r="AA962" i="5"/>
  <c r="AA963" i="5"/>
  <c r="AA964" i="5"/>
  <c r="AA965" i="5"/>
  <c r="AA966" i="5"/>
  <c r="AA967" i="5"/>
  <c r="AA968" i="5"/>
  <c r="AA969" i="5"/>
  <c r="AA970" i="5"/>
  <c r="AA971" i="5"/>
  <c r="AA972" i="5"/>
  <c r="AA973" i="5"/>
  <c r="AA974" i="5"/>
  <c r="AA975" i="5"/>
  <c r="AA976" i="5"/>
  <c r="AA977" i="5"/>
  <c r="AA978" i="5"/>
  <c r="AA979" i="5"/>
  <c r="AA980" i="5"/>
  <c r="AA981" i="5"/>
  <c r="AA982" i="5"/>
  <c r="AA983" i="5"/>
  <c r="AA984" i="5"/>
  <c r="AA985" i="5"/>
  <c r="AA986" i="5"/>
  <c r="AA987" i="5"/>
  <c r="AA988" i="5"/>
  <c r="AA989" i="5"/>
  <c r="AA990" i="5"/>
  <c r="AA991" i="5"/>
  <c r="AA992" i="5"/>
  <c r="AA993" i="5"/>
  <c r="AA994" i="5"/>
  <c r="AA995" i="5"/>
  <c r="AA996" i="5"/>
  <c r="AA997" i="5"/>
  <c r="AA998" i="5"/>
  <c r="AA999" i="5"/>
  <c r="AA1000" i="5"/>
  <c r="AA1001" i="5"/>
  <c r="AA1002" i="5"/>
  <c r="AA1003" i="5"/>
  <c r="AA1004" i="5"/>
  <c r="AA1005" i="5"/>
  <c r="AA1006" i="5"/>
  <c r="AA1007" i="5"/>
  <c r="AA1008" i="5"/>
  <c r="AA1009" i="5"/>
  <c r="AA1010" i="5"/>
  <c r="AA1011" i="5"/>
  <c r="AA1012" i="5"/>
  <c r="AA1013" i="5"/>
  <c r="AA1014" i="5"/>
  <c r="AA1015" i="5"/>
  <c r="AA1016" i="5"/>
  <c r="AA1017" i="5"/>
  <c r="AA1018" i="5"/>
  <c r="AA1019" i="5"/>
  <c r="AA1020" i="5"/>
  <c r="AA1021" i="5"/>
  <c r="AA1022" i="5"/>
  <c r="AA1023" i="5"/>
  <c r="AA1024" i="5"/>
  <c r="AA1025" i="5"/>
  <c r="AA1026" i="5"/>
  <c r="AA1027" i="5"/>
  <c r="AA1028" i="5"/>
  <c r="AA1029" i="5"/>
  <c r="AA1030" i="5"/>
  <c r="AA1031" i="5"/>
  <c r="AA1032" i="5"/>
  <c r="AA1033" i="5"/>
  <c r="AA1034" i="5"/>
  <c r="AA1035" i="5"/>
  <c r="AA1036" i="5"/>
  <c r="AA1037" i="5"/>
  <c r="AA1038" i="5"/>
  <c r="AA1039" i="5"/>
  <c r="AA1040" i="5"/>
  <c r="AA1041" i="5"/>
  <c r="AA1042" i="5"/>
  <c r="AA1043" i="5"/>
  <c r="AA1044" i="5"/>
  <c r="AA1045" i="5"/>
  <c r="AA1046" i="5"/>
  <c r="AA1047" i="5"/>
  <c r="AA1048" i="5"/>
  <c r="AA1049" i="5"/>
  <c r="AA1050" i="5"/>
  <c r="AA1051" i="5"/>
  <c r="AA1052" i="5"/>
  <c r="AA1053" i="5"/>
  <c r="AA1054" i="5"/>
  <c r="AA1055" i="5"/>
  <c r="AA1056" i="5"/>
  <c r="AA1057" i="5"/>
  <c r="AA1058" i="5"/>
  <c r="AA1059" i="5"/>
  <c r="AA1060" i="5"/>
  <c r="AA1061" i="5"/>
  <c r="AA1062" i="5"/>
  <c r="AA1063" i="5"/>
  <c r="AA1064" i="5"/>
  <c r="AA1065" i="5"/>
  <c r="AA1066" i="5"/>
  <c r="AA1067" i="5"/>
  <c r="AA1068" i="5"/>
  <c r="AA1069" i="5"/>
  <c r="AA1070" i="5"/>
  <c r="AA1071" i="5"/>
  <c r="AA1072" i="5"/>
  <c r="AA1073" i="5"/>
  <c r="AA1074" i="5"/>
  <c r="AA1075" i="5"/>
  <c r="AA1076" i="5"/>
  <c r="AA1077" i="5"/>
  <c r="AA1078" i="5"/>
  <c r="AA1079" i="5"/>
  <c r="AA1080" i="5"/>
  <c r="AA1081" i="5"/>
  <c r="AA1082" i="5"/>
  <c r="AA1083" i="5"/>
  <c r="AA1084" i="5"/>
  <c r="AA1085" i="5"/>
  <c r="AA1086" i="5"/>
  <c r="AA1087" i="5"/>
  <c r="AA1088" i="5"/>
  <c r="AA1089" i="5"/>
  <c r="AA1090" i="5"/>
  <c r="AA1091" i="5"/>
  <c r="AA1092" i="5"/>
  <c r="AA1093" i="5"/>
  <c r="AA1094" i="5"/>
  <c r="AA1095" i="5"/>
  <c r="AA1096" i="5"/>
  <c r="AA1097" i="5"/>
  <c r="AA1098" i="5"/>
  <c r="AA1099" i="5"/>
  <c r="AA1100" i="5"/>
  <c r="AA1101" i="5"/>
  <c r="AA1102" i="5"/>
  <c r="AA1103" i="5"/>
  <c r="AA1104" i="5"/>
  <c r="AA1105" i="5"/>
  <c r="AA1106" i="5"/>
  <c r="AA1107" i="5"/>
  <c r="AA1108" i="5"/>
  <c r="AA1109" i="5"/>
  <c r="AA1110" i="5"/>
  <c r="AA1111" i="5"/>
  <c r="AA1112" i="5"/>
  <c r="AA1113" i="5"/>
  <c r="AA1114" i="5"/>
  <c r="AA1115" i="5"/>
  <c r="AA1116" i="5"/>
  <c r="AA1117" i="5"/>
  <c r="AA1118" i="5"/>
  <c r="AA1119" i="5"/>
  <c r="AA1120" i="5"/>
  <c r="AA1121" i="5"/>
  <c r="AA1122" i="5"/>
  <c r="AA1123" i="5"/>
  <c r="AA1124" i="5"/>
  <c r="AA1125" i="5"/>
  <c r="AA1126" i="5"/>
  <c r="AA1127" i="5"/>
  <c r="AA1128" i="5"/>
  <c r="AA1129" i="5"/>
  <c r="AA1130" i="5"/>
  <c r="AA1131" i="5"/>
  <c r="AA1132" i="5"/>
  <c r="AA1133" i="5"/>
  <c r="AA1134" i="5"/>
  <c r="AA1135" i="5"/>
  <c r="AA1136" i="5"/>
  <c r="AA1137" i="5"/>
  <c r="AA1138" i="5"/>
  <c r="AA1139" i="5"/>
  <c r="AA1140" i="5"/>
  <c r="AA1141" i="5"/>
  <c r="AA1142" i="5"/>
  <c r="G15" i="6"/>
  <c r="D16" i="6"/>
  <c r="E16" i="6"/>
  <c r="F16" i="6"/>
  <c r="G16" i="6"/>
  <c r="N15" i="11"/>
  <c r="N16" i="11"/>
  <c r="N17" i="11"/>
  <c r="N18" i="11"/>
  <c r="N19" i="11"/>
  <c r="N20" i="11"/>
  <c r="N21" i="11"/>
  <c r="N22" i="11"/>
  <c r="O14" i="24"/>
  <c r="P14" i="24"/>
  <c r="Q14" i="24"/>
  <c r="O15" i="24"/>
  <c r="P15" i="24"/>
  <c r="Q15" i="24"/>
  <c r="O13" i="24"/>
  <c r="P13" i="24"/>
  <c r="Q13" i="24"/>
  <c r="N13" i="24"/>
  <c r="N14" i="24"/>
  <c r="N15" i="24"/>
  <c r="R13" i="24"/>
  <c r="M14" i="24"/>
  <c r="R14" i="24"/>
  <c r="M15" i="24"/>
  <c r="R15" i="24"/>
  <c r="S16" i="24"/>
  <c r="AC1143" i="5"/>
  <c r="AC27" i="8"/>
  <c r="AC47" i="10"/>
  <c r="AC1946" i="4"/>
  <c r="AC77" i="3"/>
  <c r="AC19" i="7"/>
  <c r="AC1310" i="2"/>
  <c r="V73" i="13"/>
  <c r="R14" i="11"/>
  <c r="AB14" i="7"/>
  <c r="U61" i="13"/>
  <c r="Q16" i="24"/>
  <c r="P16" i="24"/>
  <c r="O16" i="24"/>
  <c r="N16" i="24"/>
  <c r="M16" i="24"/>
  <c r="U17" i="13"/>
  <c r="U65" i="13"/>
  <c r="U58" i="13"/>
  <c r="B27" i="20"/>
  <c r="C27" i="20"/>
  <c r="U68" i="13"/>
  <c r="B26" i="20"/>
  <c r="Z19" i="7"/>
  <c r="B21" i="20"/>
  <c r="AB17" i="7"/>
  <c r="Y19" i="7"/>
  <c r="AB15" i="7"/>
  <c r="AB18" i="7"/>
  <c r="AB13" i="7"/>
  <c r="AB16" i="7"/>
  <c r="U72" i="13"/>
  <c r="U67" i="13"/>
  <c r="U71" i="13"/>
  <c r="U18" i="13"/>
  <c r="U66" i="13"/>
  <c r="U62" i="13"/>
  <c r="U60" i="13"/>
  <c r="U63" i="13"/>
  <c r="U70" i="13"/>
  <c r="U64" i="13"/>
  <c r="U59" i="13"/>
  <c r="U19" i="13"/>
  <c r="U69" i="13"/>
  <c r="X19" i="7"/>
  <c r="W19" i="7"/>
  <c r="AA19" i="7"/>
  <c r="B36" i="20"/>
  <c r="C36" i="20"/>
  <c r="R16" i="24"/>
  <c r="AB19" i="7"/>
  <c r="B29" i="20"/>
  <c r="C29" i="20"/>
  <c r="B20" i="20"/>
  <c r="C20" i="20"/>
  <c r="B28" i="20"/>
  <c r="C28" i="20"/>
  <c r="B37" i="20"/>
  <c r="C37" i="20"/>
  <c r="B38" i="20"/>
  <c r="C38" i="20"/>
  <c r="C26" i="20"/>
  <c r="C21" i="20"/>
  <c r="U50" i="13"/>
  <c r="U47" i="13"/>
  <c r="U56" i="13"/>
  <c r="U51" i="13"/>
  <c r="U52" i="13"/>
  <c r="U44" i="13"/>
  <c r="U54" i="13"/>
  <c r="U53" i="13"/>
  <c r="U55" i="13"/>
  <c r="U49" i="13"/>
  <c r="AB1295" i="2"/>
  <c r="AB1271" i="2"/>
  <c r="AB20" i="4"/>
  <c r="AB19" i="4"/>
  <c r="AB18" i="4"/>
  <c r="U41" i="13"/>
  <c r="U40" i="13"/>
  <c r="AB1309" i="2"/>
  <c r="AB1279" i="2"/>
  <c r="AB1280" i="2"/>
  <c r="U33" i="13"/>
  <c r="U20" i="13"/>
  <c r="U38" i="13"/>
  <c r="AB14" i="4"/>
  <c r="AB1259" i="2"/>
  <c r="AB1249" i="2"/>
  <c r="AB1303" i="2"/>
  <c r="AB1301" i="2"/>
  <c r="AB1251" i="2"/>
  <c r="AB1265" i="2"/>
  <c r="AB1250" i="2"/>
  <c r="AB1269" i="2"/>
  <c r="AB1276" i="2"/>
  <c r="AB1286" i="2"/>
  <c r="AB30" i="3"/>
  <c r="AB1263" i="2"/>
  <c r="AB21" i="4"/>
  <c r="AB1257" i="2"/>
  <c r="AB1287" i="2"/>
  <c r="AB1296" i="2"/>
  <c r="B19" i="20"/>
  <c r="AB15" i="4"/>
  <c r="AB1291" i="2"/>
  <c r="AB1242" i="2"/>
  <c r="AB1256" i="2"/>
  <c r="AB1252" i="2"/>
  <c r="AB12" i="4"/>
  <c r="AB22" i="4"/>
  <c r="AB1245" i="2"/>
  <c r="AB1275" i="2"/>
  <c r="AB1266" i="2"/>
  <c r="AB21" i="3"/>
  <c r="AB27" i="3"/>
  <c r="B13" i="20"/>
  <c r="AB16" i="4"/>
  <c r="AB1273" i="2"/>
  <c r="AB1262" i="2"/>
  <c r="AB1297" i="2"/>
  <c r="AB1272" i="2"/>
  <c r="AB1305" i="2"/>
  <c r="AB1307" i="2"/>
  <c r="AB29" i="3"/>
  <c r="AB1289" i="2"/>
  <c r="AB17" i="4"/>
  <c r="AB1258" i="2"/>
  <c r="AB1293" i="2"/>
  <c r="AB1282" i="2"/>
  <c r="AB1248" i="2"/>
  <c r="AB1292" i="2"/>
  <c r="AB1274" i="2"/>
  <c r="AB1277" i="2"/>
  <c r="AB13" i="4"/>
  <c r="AB1278" i="2"/>
  <c r="AB1281" i="2"/>
  <c r="AB1302" i="2"/>
  <c r="AB1268" i="2"/>
  <c r="AB1294" i="2"/>
  <c r="AB1283" i="2"/>
  <c r="B24" i="20"/>
  <c r="AB1300" i="2"/>
  <c r="AB1254" i="2"/>
  <c r="AB1244" i="2"/>
  <c r="AB1284" i="2"/>
  <c r="AB1290" i="2"/>
  <c r="AB1298" i="2"/>
  <c r="AB1246" i="2"/>
  <c r="AB1247" i="2"/>
  <c r="AB1288" i="2"/>
  <c r="AB1260" i="2"/>
  <c r="AB1299" i="2"/>
  <c r="B22" i="20"/>
  <c r="AB1267" i="2"/>
  <c r="AB1253" i="2"/>
  <c r="AB1285" i="2"/>
  <c r="AB1264" i="2"/>
  <c r="AB1261" i="2"/>
  <c r="AB1304" i="2"/>
  <c r="AB1255" i="2"/>
  <c r="AB1270" i="2"/>
  <c r="B23" i="20"/>
  <c r="AB1306" i="2"/>
  <c r="AB1243" i="2"/>
  <c r="AB1308" i="2"/>
  <c r="AB28" i="3"/>
  <c r="U21" i="13"/>
  <c r="U37" i="13"/>
  <c r="U43" i="13"/>
  <c r="U39" i="13"/>
  <c r="U34" i="13"/>
  <c r="U48" i="13"/>
  <c r="U42" i="13"/>
  <c r="U46" i="13"/>
  <c r="U35" i="13"/>
  <c r="U45" i="13"/>
  <c r="U36" i="13"/>
  <c r="B17" i="20"/>
  <c r="C17" i="20"/>
  <c r="B16" i="20"/>
  <c r="C16" i="20"/>
  <c r="B25" i="20"/>
  <c r="C25" i="20"/>
  <c r="B15" i="20"/>
  <c r="C15" i="20"/>
  <c r="C19" i="20"/>
  <c r="C23" i="20"/>
  <c r="C24" i="20"/>
  <c r="C22" i="20"/>
  <c r="C13" i="20"/>
  <c r="B12" i="20"/>
  <c r="C12" i="20"/>
  <c r="AB683" i="5"/>
  <c r="AB983" i="5"/>
  <c r="AB504" i="5"/>
  <c r="AB870" i="5"/>
  <c r="AB844" i="5"/>
  <c r="B18" i="20"/>
  <c r="AB688" i="5"/>
  <c r="AB786" i="5"/>
  <c r="AB808" i="5"/>
  <c r="AB405" i="5"/>
  <c r="AB14" i="5"/>
  <c r="AB882" i="5"/>
  <c r="AB368" i="5"/>
  <c r="AB1109" i="5"/>
  <c r="AB561" i="5"/>
  <c r="AB38" i="10"/>
  <c r="AB782" i="5"/>
  <c r="AB564" i="5"/>
  <c r="AB1095" i="5"/>
  <c r="AB492" i="5"/>
  <c r="AB196" i="5"/>
  <c r="AB78" i="5"/>
  <c r="AB277" i="5"/>
  <c r="AB37" i="10"/>
  <c r="AB111" i="5"/>
  <c r="AB1111" i="5"/>
  <c r="AB187" i="5"/>
  <c r="AB287" i="5"/>
  <c r="AB149" i="5"/>
  <c r="AB249" i="5"/>
  <c r="AB634" i="5"/>
  <c r="AB873" i="5"/>
  <c r="AB135" i="5"/>
  <c r="AB716" i="5"/>
  <c r="AB198" i="5"/>
  <c r="AB1018" i="5"/>
  <c r="AB1059" i="5"/>
  <c r="AB440" i="5"/>
  <c r="AB617" i="5"/>
  <c r="AB539" i="5"/>
  <c r="AB32" i="5"/>
  <c r="AB590" i="5"/>
  <c r="AB1005" i="5"/>
  <c r="AB297" i="5"/>
  <c r="AB326" i="5"/>
  <c r="AB610" i="5"/>
  <c r="AB852" i="5"/>
  <c r="AB912" i="5"/>
  <c r="AB901" i="5"/>
  <c r="AB1070" i="5"/>
  <c r="AB850" i="5"/>
  <c r="AB784" i="5"/>
  <c r="AB665" i="5"/>
  <c r="AB103" i="5"/>
  <c r="AB1085" i="5"/>
  <c r="AB442" i="5"/>
  <c r="AB563" i="5"/>
  <c r="AB234" i="5"/>
  <c r="AB672" i="5"/>
  <c r="AB350" i="5"/>
  <c r="AB45" i="5"/>
  <c r="AB705" i="5"/>
  <c r="AB65" i="5"/>
  <c r="AB25" i="5"/>
  <c r="AB822" i="5"/>
  <c r="AB670" i="5"/>
  <c r="AB281" i="5"/>
  <c r="AB1065" i="5"/>
  <c r="AB864" i="5"/>
  <c r="AB805" i="5"/>
  <c r="AB802" i="5"/>
  <c r="AB427" i="5"/>
  <c r="AB369" i="5"/>
  <c r="AB789" i="5"/>
  <c r="AB1068" i="5"/>
  <c r="AB141" i="5"/>
  <c r="AB430" i="5"/>
  <c r="AB490" i="5"/>
  <c r="AB130" i="5"/>
  <c r="AB990" i="5"/>
  <c r="AB781" i="5"/>
  <c r="AB884" i="5"/>
  <c r="AB586" i="5"/>
  <c r="AB1006" i="5"/>
  <c r="AB1028" i="5"/>
  <c r="AB1110" i="5"/>
  <c r="AB771" i="5"/>
  <c r="AB384" i="5"/>
  <c r="AB204" i="5"/>
  <c r="AB583" i="5"/>
  <c r="AB803" i="5"/>
  <c r="AB301" i="5"/>
  <c r="AB345" i="5"/>
  <c r="AB221" i="5"/>
  <c r="AB1046" i="5"/>
  <c r="AB883" i="5"/>
  <c r="AB709" i="5"/>
  <c r="AB858" i="5"/>
  <c r="AB406" i="5"/>
  <c r="AB841" i="5"/>
  <c r="AB823" i="5"/>
  <c r="AB925" i="5"/>
  <c r="AB1094" i="5"/>
  <c r="AB530" i="5"/>
  <c r="AB824" i="5"/>
  <c r="AB1050" i="5"/>
  <c r="AB461" i="5"/>
  <c r="AB623" i="5"/>
  <c r="AB23" i="5"/>
  <c r="AB566" i="5"/>
  <c r="AB1128" i="5"/>
  <c r="AB749" i="5"/>
  <c r="AB255" i="5"/>
  <c r="AB1092" i="5"/>
  <c r="AB1042" i="5"/>
  <c r="AB30" i="5"/>
  <c r="AB703" i="5"/>
  <c r="AB101" i="5"/>
  <c r="AB968" i="5"/>
  <c r="AB313" i="5"/>
  <c r="AB413" i="5"/>
  <c r="AB174" i="5"/>
  <c r="AB675" i="5"/>
  <c r="AB136" i="5"/>
  <c r="AB973" i="5"/>
  <c r="AB438" i="5"/>
  <c r="AB719" i="5"/>
  <c r="AB880" i="5"/>
  <c r="AB600" i="5"/>
  <c r="AB1057" i="5"/>
  <c r="AB838" i="5"/>
  <c r="AB200" i="5"/>
  <c r="AB960" i="5"/>
  <c r="AB832" i="5"/>
  <c r="AB690" i="5"/>
  <c r="AB601" i="5"/>
  <c r="AB825" i="5"/>
  <c r="AB792" i="5"/>
  <c r="AB842" i="5"/>
  <c r="AB524" i="5"/>
  <c r="AB162" i="5"/>
  <c r="AB929" i="5"/>
  <c r="AB673" i="5"/>
  <c r="AB894" i="5"/>
  <c r="AB17" i="10"/>
  <c r="AB81" i="5"/>
  <c r="AB13" i="5"/>
  <c r="AB964" i="5"/>
  <c r="AB622" i="5"/>
  <c r="AB44" i="5"/>
  <c r="AB1026" i="5"/>
  <c r="AB730" i="5"/>
  <c r="AB403" i="5"/>
  <c r="AB483" i="5"/>
  <c r="AB544" i="5"/>
  <c r="AB503" i="5"/>
  <c r="AB1105" i="5"/>
  <c r="AB482" i="5"/>
  <c r="AB527" i="5"/>
  <c r="AB889" i="5"/>
  <c r="AB129" i="5"/>
  <c r="AB715" i="5"/>
  <c r="AB333" i="5"/>
  <c r="AB276" i="5"/>
  <c r="AB213" i="5"/>
  <c r="AB93" i="5"/>
  <c r="AB436" i="5"/>
  <c r="AB976" i="5"/>
  <c r="AB578" i="5"/>
  <c r="AB339" i="5"/>
  <c r="AB300" i="5"/>
  <c r="AB800" i="5"/>
  <c r="AB338" i="5"/>
  <c r="AB280" i="5"/>
  <c r="AB817" i="5"/>
  <c r="AB146" i="5"/>
  <c r="AB686" i="5"/>
  <c r="AB348" i="5"/>
  <c r="AB1008" i="5"/>
  <c r="AB854" i="5"/>
  <c r="AB576" i="5"/>
  <c r="AB776" i="5"/>
  <c r="AB237" i="5"/>
  <c r="AB510" i="5"/>
  <c r="AB924" i="5"/>
  <c r="AB743" i="5"/>
  <c r="AB142" i="5"/>
  <c r="AB685" i="5"/>
  <c r="AB711" i="5"/>
  <c r="AB51" i="5"/>
  <c r="AB201" i="5"/>
  <c r="AB496" i="5"/>
  <c r="AB83" i="5"/>
  <c r="AB202" i="5"/>
  <c r="AB661" i="5"/>
  <c r="AB708" i="5"/>
  <c r="AB814" i="5"/>
  <c r="AB1055" i="5"/>
  <c r="AB641" i="5"/>
  <c r="AB1030" i="5"/>
  <c r="AB70" i="5"/>
  <c r="AB988" i="5"/>
  <c r="AB931" i="5"/>
  <c r="AB907" i="5"/>
  <c r="AB969" i="5"/>
  <c r="AB248" i="5"/>
  <c r="AB41" i="10"/>
  <c r="AB52" i="5"/>
  <c r="AB806" i="5"/>
  <c r="AB605" i="5"/>
  <c r="AB26" i="5"/>
  <c r="AB550" i="5"/>
  <c r="AB144" i="5"/>
  <c r="AB42" i="5"/>
  <c r="AB829" i="5"/>
  <c r="AB304" i="5"/>
  <c r="AB991" i="5"/>
  <c r="AB131" i="5"/>
  <c r="AB528" i="5"/>
  <c r="AB148" i="5"/>
  <c r="AB456" i="5"/>
  <c r="AB952" i="5"/>
  <c r="AB1072" i="5"/>
  <c r="AB92" i="5"/>
  <c r="AB592" i="5"/>
  <c r="AB481" i="5"/>
  <c r="AB630" i="5"/>
  <c r="AB961" i="5"/>
  <c r="AB1102" i="5"/>
  <c r="AB625" i="5"/>
  <c r="AB446" i="5"/>
  <c r="AB866" i="5"/>
  <c r="AB107" i="5"/>
  <c r="AB828" i="5"/>
  <c r="AB570" i="5"/>
  <c r="AB1044" i="5"/>
  <c r="AB43" i="5"/>
  <c r="AB994" i="5"/>
  <c r="AB1067" i="5"/>
  <c r="AB868" i="5"/>
  <c r="AB429" i="5"/>
  <c r="AB218" i="5"/>
  <c r="AB737" i="5"/>
  <c r="AB505" i="5"/>
  <c r="AB752" i="5"/>
  <c r="AB432" i="5"/>
  <c r="AB821" i="5"/>
  <c r="AB410" i="5"/>
  <c r="AB724" i="5"/>
  <c r="AB645" i="5"/>
  <c r="AB801" i="5"/>
  <c r="AB323" i="5"/>
  <c r="AB62" i="5"/>
  <c r="AB602" i="5"/>
  <c r="AB985" i="5"/>
  <c r="AB1130" i="5"/>
  <c r="AB1082" i="5"/>
  <c r="AB502" i="5"/>
  <c r="AB581" i="5"/>
  <c r="AB250" i="5"/>
  <c r="AB208" i="5"/>
  <c r="AB194" i="5"/>
  <c r="AB975" i="5"/>
  <c r="AB773" i="5"/>
  <c r="AB120" i="5"/>
  <c r="AB684" i="5"/>
  <c r="AB729" i="5"/>
  <c r="AB1115" i="5"/>
  <c r="AB695" i="5"/>
  <c r="AB1037" i="5"/>
  <c r="AB509" i="5"/>
  <c r="AB909" i="5"/>
  <c r="AB794" i="5"/>
  <c r="AB1047" i="5"/>
  <c r="AB389" i="5"/>
  <c r="AB449" i="5"/>
  <c r="AB573" i="5"/>
  <c r="AB595" i="5"/>
  <c r="AB713" i="5"/>
  <c r="AB698" i="5"/>
  <c r="AB1080" i="5"/>
  <c r="AB359" i="5"/>
  <c r="AB1140" i="5"/>
  <c r="AB33" i="10"/>
  <c r="AB682" i="5"/>
  <c r="AB428" i="5"/>
  <c r="AB728" i="5"/>
  <c r="AB888" i="5"/>
  <c r="AB273" i="5"/>
  <c r="AB354" i="5"/>
  <c r="AB55" i="5"/>
  <c r="AB314" i="5"/>
  <c r="AB654" i="5"/>
  <c r="AB1054" i="5"/>
  <c r="AB536" i="5"/>
  <c r="AB936" i="5"/>
  <c r="AB1136" i="5"/>
  <c r="AB717" i="5"/>
  <c r="AB118" i="5"/>
  <c r="AB859" i="5"/>
  <c r="AB159" i="5"/>
  <c r="AB1000" i="5"/>
  <c r="AB317" i="5"/>
  <c r="AB58" i="5"/>
  <c r="AB380" i="5"/>
  <c r="AB500" i="5"/>
  <c r="AB26" i="10"/>
  <c r="AB1052" i="5"/>
  <c r="AB921" i="5"/>
  <c r="AB710" i="5"/>
  <c r="AB272" i="5"/>
  <c r="AB373" i="5"/>
  <c r="AB34" i="5"/>
  <c r="AB37" i="5"/>
  <c r="AB443" i="5"/>
  <c r="AB270" i="5"/>
  <c r="AB649" i="5"/>
  <c r="AB565" i="5"/>
  <c r="AB363" i="5"/>
  <c r="AB404" i="5"/>
  <c r="AB310" i="5"/>
  <c r="AB948" i="5"/>
  <c r="AB488" i="5"/>
  <c r="AB514" i="5"/>
  <c r="AB1033" i="5"/>
  <c r="AB175" i="5"/>
  <c r="AB458" i="5"/>
  <c r="AB700" i="5"/>
  <c r="AB206" i="5"/>
  <c r="AB731" i="5"/>
  <c r="AB147" i="5"/>
  <c r="AB1069" i="5"/>
  <c r="AB336" i="5"/>
  <c r="AB286" i="5"/>
  <c r="AB791" i="5"/>
  <c r="AB121" i="5"/>
  <c r="AB867" i="5"/>
  <c r="AB1089" i="5"/>
  <c r="AB669" i="5"/>
  <c r="AB915" i="5"/>
  <c r="AB555" i="5"/>
  <c r="AB153" i="5"/>
  <c r="AB116" i="5"/>
  <c r="AB579" i="5"/>
  <c r="AB20" i="5"/>
  <c r="AB1022" i="5"/>
  <c r="AB1023" i="5"/>
  <c r="AB671" i="5"/>
  <c r="AB667" i="5"/>
  <c r="AB967" i="5"/>
  <c r="AB506" i="5"/>
  <c r="AB511" i="5"/>
  <c r="AB971" i="5"/>
  <c r="AB1131" i="5"/>
  <c r="AB207" i="5"/>
  <c r="AB387" i="5"/>
  <c r="AB707" i="5"/>
  <c r="AB787" i="5"/>
  <c r="AB1108" i="5"/>
  <c r="AB849" i="5"/>
  <c r="AB989" i="5"/>
  <c r="AB74" i="5"/>
  <c r="AB655" i="5"/>
  <c r="AB693" i="5"/>
  <c r="AB1129" i="5"/>
  <c r="AB114" i="5"/>
  <c r="AB138" i="5"/>
  <c r="AB418" i="5"/>
  <c r="AB619" i="5"/>
  <c r="AB820" i="5"/>
  <c r="AB417" i="5"/>
  <c r="AB318" i="5"/>
  <c r="AB778" i="5"/>
  <c r="AB1058" i="5"/>
  <c r="AB80" i="5"/>
  <c r="AB560" i="5"/>
  <c r="AB760" i="5"/>
  <c r="AB296" i="5"/>
  <c r="AB836" i="5"/>
  <c r="AB97" i="5"/>
  <c r="AB197" i="5"/>
  <c r="AB997" i="5"/>
  <c r="AB180" i="5"/>
  <c r="AB260" i="5"/>
  <c r="AB736" i="5"/>
  <c r="AB28" i="10"/>
  <c r="AB42" i="10"/>
  <c r="AB352" i="5"/>
  <c r="AB72" i="5"/>
  <c r="AB1031" i="5"/>
  <c r="AB190" i="5"/>
  <c r="AB486" i="5"/>
  <c r="AB906" i="5"/>
  <c r="AB210" i="5"/>
  <c r="AB21" i="5"/>
  <c r="AB643" i="5"/>
  <c r="AB324" i="5"/>
  <c r="AB922" i="5"/>
  <c r="AB365" i="5"/>
  <c r="AB383" i="5"/>
  <c r="AB650" i="5"/>
  <c r="AB1141" i="5"/>
  <c r="AB311" i="5"/>
  <c r="AB628" i="5"/>
  <c r="AB1053" i="5"/>
  <c r="AB620" i="5"/>
  <c r="AB1019" i="5"/>
  <c r="AB516" i="5"/>
  <c r="AB1039" i="5"/>
  <c r="AB845" i="5"/>
  <c r="AB203" i="5"/>
  <c r="AB366" i="5"/>
  <c r="AB315" i="5"/>
  <c r="AB176" i="5"/>
  <c r="AB940" i="5"/>
  <c r="AB627" i="5"/>
  <c r="AB88" i="5"/>
  <c r="AB422" i="5"/>
  <c r="AB895" i="5"/>
  <c r="AB22" i="10"/>
  <c r="AB541" i="5"/>
  <c r="AB122" i="5"/>
  <c r="AB63" i="5"/>
  <c r="AB426" i="5"/>
  <c r="AB588" i="5"/>
  <c r="AB494" i="5"/>
  <c r="AB996" i="5"/>
  <c r="AB199" i="5"/>
  <c r="AB412" i="5"/>
  <c r="AB970" i="5"/>
  <c r="AB265" i="5"/>
  <c r="AB1063" i="5"/>
  <c r="AB831" i="5"/>
  <c r="AB587" i="5"/>
  <c r="AB189" i="5"/>
  <c r="AB268" i="5"/>
  <c r="AB233" i="5"/>
  <c r="AB75" i="5"/>
  <c r="AB935" i="5"/>
  <c r="AB513" i="5"/>
  <c r="AB134" i="5"/>
  <c r="AB155" i="5"/>
  <c r="AB256" i="5"/>
  <c r="AB793" i="5"/>
  <c r="AB756" i="5"/>
  <c r="AB538" i="5"/>
  <c r="AB239" i="5"/>
  <c r="AB1139" i="5"/>
  <c r="AB697" i="5"/>
  <c r="AB977" i="5"/>
  <c r="AB559" i="5"/>
  <c r="AB699" i="5"/>
  <c r="AB979" i="5"/>
  <c r="AB656" i="5"/>
  <c r="AB1038" i="5"/>
  <c r="AB679" i="5"/>
  <c r="AB939" i="5"/>
  <c r="AB100" i="5"/>
  <c r="AB900" i="5"/>
  <c r="AB43" i="10"/>
  <c r="AB546" i="5"/>
  <c r="AB1012" i="5"/>
  <c r="AB332" i="5"/>
  <c r="AB692" i="5"/>
  <c r="AB22" i="5"/>
  <c r="AB725" i="5"/>
  <c r="AB106" i="5"/>
  <c r="AB1112" i="5"/>
  <c r="AB46" i="10"/>
  <c r="AB264" i="5"/>
  <c r="AB82" i="5"/>
  <c r="AB161" i="5"/>
  <c r="AB668" i="5"/>
  <c r="AB1097" i="5"/>
  <c r="AB599" i="5"/>
  <c r="AB696" i="5"/>
  <c r="AB904" i="5"/>
  <c r="AB723" i="5"/>
  <c r="AB1056" i="5"/>
  <c r="AB371" i="5"/>
  <c r="AB914" i="5"/>
  <c r="AB1132" i="5"/>
  <c r="AB846" i="5"/>
  <c r="AB1003" i="5"/>
  <c r="AB951" i="5"/>
  <c r="AB694" i="5"/>
  <c r="AB353" i="5"/>
  <c r="AB396" i="5"/>
  <c r="AB580" i="5"/>
  <c r="AB691" i="5"/>
  <c r="AB487" i="5"/>
  <c r="AB411" i="5"/>
  <c r="AB807" i="5"/>
  <c r="AB568" i="5"/>
  <c r="AB448" i="5"/>
  <c r="AB608" i="5"/>
  <c r="AB928" i="5"/>
  <c r="AB289" i="5"/>
  <c r="AB674" i="5"/>
  <c r="AB974" i="5"/>
  <c r="AB216" i="5"/>
  <c r="AB173" i="5"/>
  <c r="AB374" i="5"/>
  <c r="AB295" i="5"/>
  <c r="AB435" i="5"/>
  <c r="AB714" i="5"/>
  <c r="AB1078" i="5"/>
  <c r="AB540" i="5"/>
  <c r="AB497" i="5"/>
  <c r="AB1118" i="5"/>
  <c r="AB1016" i="5"/>
  <c r="AB217" i="5"/>
  <c r="AB477" i="5"/>
  <c r="AB640" i="5"/>
  <c r="AB31" i="10"/>
  <c r="AB45" i="10"/>
  <c r="AB390" i="5"/>
  <c r="AB890" i="5"/>
  <c r="AB466" i="5"/>
  <c r="AB981" i="5"/>
  <c r="AB242" i="5"/>
  <c r="AB745" i="5"/>
  <c r="AB575" i="5"/>
  <c r="AB61" i="5"/>
  <c r="AB184" i="5"/>
  <c r="AB143" i="5"/>
  <c r="AB582" i="5"/>
  <c r="AB666" i="5"/>
  <c r="AB469" i="5"/>
  <c r="AB796" i="5"/>
  <c r="AB358" i="5"/>
  <c r="AB779" i="5"/>
  <c r="AB739" i="5"/>
  <c r="AB329" i="5"/>
  <c r="AB334" i="5"/>
  <c r="AB913" i="5"/>
  <c r="AB898" i="5"/>
  <c r="AB556" i="5"/>
  <c r="AB459" i="5"/>
  <c r="AB1007" i="5"/>
  <c r="AB269" i="5"/>
  <c r="AB468" i="5"/>
  <c r="AB275" i="5"/>
  <c r="AB957" i="5"/>
  <c r="AB818" i="5"/>
  <c r="AB738" i="5"/>
  <c r="AB341" i="5"/>
  <c r="AB125" i="5"/>
  <c r="AB151" i="5"/>
  <c r="AB291" i="5"/>
  <c r="AB531" i="5"/>
  <c r="AB851" i="5"/>
  <c r="AB1011" i="5"/>
  <c r="AB127" i="5"/>
  <c r="AB307" i="5"/>
  <c r="AB908" i="5"/>
  <c r="AB689" i="5"/>
  <c r="AB168" i="5"/>
  <c r="AB288" i="5"/>
  <c r="AB768" i="5"/>
  <c r="AB89" i="5"/>
  <c r="AB774" i="5"/>
  <c r="AB235" i="5"/>
  <c r="AB615" i="5"/>
  <c r="AB733" i="5"/>
  <c r="AB734" i="5"/>
  <c r="AB1114" i="5"/>
  <c r="AB635" i="5"/>
  <c r="AB517" i="5"/>
  <c r="AB1017" i="5"/>
  <c r="AB718" i="5"/>
  <c r="AB1138" i="5"/>
  <c r="AB379" i="5"/>
  <c r="AB876" i="5"/>
  <c r="AB137" i="5"/>
  <c r="AB337" i="5"/>
  <c r="AB299" i="5"/>
  <c r="AB117" i="5"/>
  <c r="AB20" i="10"/>
  <c r="AB606" i="5"/>
  <c r="AB572" i="5"/>
  <c r="AB271" i="5"/>
  <c r="AB312" i="5"/>
  <c r="AB706" i="5"/>
  <c r="AB262" i="5"/>
  <c r="AB17" i="5"/>
  <c r="AB785" i="5"/>
  <c r="AB523" i="5"/>
  <c r="AB282" i="5"/>
  <c r="AB704" i="5"/>
  <c r="AB164" i="5"/>
  <c r="AB102" i="5"/>
  <c r="AB423" i="5"/>
  <c r="AB24" i="5"/>
  <c r="AB930" i="5"/>
  <c r="AB243" i="5"/>
  <c r="AB1142" i="5"/>
  <c r="AB361" i="5"/>
  <c r="AB871" i="5"/>
  <c r="AB227" i="5"/>
  <c r="AB308" i="5"/>
  <c r="AB1014" i="5"/>
  <c r="AB916" i="5"/>
  <c r="AB1098" i="5"/>
  <c r="AB40" i="5"/>
  <c r="AB507" i="5"/>
  <c r="AB727" i="5"/>
  <c r="AB526" i="5"/>
  <c r="AB1061" i="5"/>
  <c r="AB241" i="5"/>
  <c r="AB66" i="5"/>
  <c r="AB278" i="5"/>
  <c r="AB392" i="5"/>
  <c r="AB812" i="5"/>
  <c r="AB186" i="5"/>
  <c r="AB126" i="5"/>
  <c r="AB171" i="5"/>
  <c r="AB431" i="5"/>
  <c r="AB551" i="5"/>
  <c r="AB327" i="5"/>
  <c r="AB407" i="5"/>
  <c r="AB607" i="5"/>
  <c r="AB987" i="5"/>
  <c r="AB28" i="5"/>
  <c r="AB229" i="5"/>
  <c r="AB68" i="5"/>
  <c r="AB489" i="5"/>
  <c r="AB1029" i="5"/>
  <c r="AB633" i="5"/>
  <c r="AB933" i="5"/>
  <c r="AB834" i="5"/>
  <c r="AB1015" i="5"/>
  <c r="AB813" i="5"/>
  <c r="AB154" i="5"/>
  <c r="AB394" i="5"/>
  <c r="AB53" i="5"/>
  <c r="AB553" i="5"/>
  <c r="AB953" i="5"/>
  <c r="AB455" i="5"/>
  <c r="AB955" i="5"/>
  <c r="AB596" i="5"/>
  <c r="AB777" i="5"/>
  <c r="AB238" i="5"/>
  <c r="AB919" i="5"/>
  <c r="AB878" i="5"/>
  <c r="AB219" i="5"/>
  <c r="AB1060" i="5"/>
  <c r="AB420" i="5"/>
  <c r="AB99" i="5"/>
  <c r="AB35" i="10"/>
  <c r="AB44" i="10"/>
  <c r="AB632" i="5"/>
  <c r="AB472" i="5"/>
  <c r="AB381" i="5"/>
  <c r="AB1122" i="5"/>
  <c r="AB910" i="5"/>
  <c r="AB322" i="5"/>
  <c r="AB15" i="5"/>
  <c r="AB39" i="10"/>
  <c r="AB1090" i="5"/>
  <c r="AB1083" i="5"/>
  <c r="AB702" i="5"/>
  <c r="AB463" i="5"/>
  <c r="AB923" i="5"/>
  <c r="AB765" i="5"/>
  <c r="AB1025" i="5"/>
  <c r="AB343" i="5"/>
  <c r="AB302" i="5"/>
  <c r="AB750" i="5"/>
  <c r="AB797" i="5"/>
  <c r="AB30" i="10"/>
  <c r="AB521" i="5"/>
  <c r="AB441" i="5"/>
  <c r="AB41" i="5"/>
  <c r="AB761" i="5"/>
  <c r="AB642" i="5"/>
  <c r="AB104" i="5"/>
  <c r="AB225" i="5"/>
  <c r="AB226" i="5"/>
  <c r="AB626" i="5"/>
  <c r="AB33" i="5"/>
  <c r="AB285" i="5"/>
  <c r="AB865" i="5"/>
  <c r="AB84" i="5"/>
  <c r="AB942" i="5"/>
  <c r="AB470" i="5"/>
  <c r="AB762" i="5"/>
  <c r="AB562" i="5"/>
  <c r="AB1002" i="5"/>
  <c r="AB191" i="5"/>
  <c r="AB451" i="5"/>
  <c r="AB571" i="5"/>
  <c r="AB1051" i="5"/>
  <c r="AB687" i="5"/>
  <c r="AB47" i="5"/>
  <c r="AB328" i="5"/>
  <c r="AB188" i="5"/>
  <c r="AB554" i="5"/>
  <c r="AB775" i="5"/>
  <c r="AB375" i="5"/>
  <c r="AB453" i="5"/>
  <c r="AB214" i="5"/>
  <c r="AB195" i="5"/>
  <c r="AB495" i="5"/>
  <c r="AB1035" i="5"/>
  <c r="AB636" i="5"/>
  <c r="AB597" i="5"/>
  <c r="AB837" i="5"/>
  <c r="AB498" i="5"/>
  <c r="AB959" i="5"/>
  <c r="AB77" i="5"/>
  <c r="AB557" i="5"/>
  <c r="AB757" i="5"/>
  <c r="AB1117" i="5"/>
  <c r="AB357" i="5"/>
  <c r="AB537" i="5"/>
  <c r="AB918" i="5"/>
  <c r="AB399" i="5"/>
  <c r="AB460" i="5"/>
  <c r="AB598" i="5"/>
  <c r="AB179" i="5"/>
  <c r="AB29" i="10"/>
  <c r="AB36" i="10"/>
  <c r="AB232" i="5"/>
  <c r="AB612" i="5"/>
  <c r="AB36" i="5"/>
  <c r="AB31" i="5"/>
  <c r="AB651" i="5"/>
  <c r="AB652" i="5"/>
  <c r="AB290" i="5"/>
  <c r="AB741" i="5"/>
  <c r="AB1124" i="5"/>
  <c r="AB722" i="5"/>
  <c r="AB124" i="5"/>
  <c r="AB944" i="5"/>
  <c r="AB245" i="5"/>
  <c r="AB885" i="5"/>
  <c r="AB646" i="5"/>
  <c r="AB827" i="5"/>
  <c r="AB298" i="5"/>
  <c r="AB370" i="5"/>
  <c r="AB452" i="5"/>
  <c r="AB181" i="5"/>
  <c r="AB663" i="5"/>
  <c r="AB484" i="5"/>
  <c r="AB1004" i="5"/>
  <c r="AB465" i="5"/>
  <c r="AB382" i="5"/>
  <c r="AB569" i="5"/>
  <c r="AB257" i="5"/>
  <c r="AB39" i="5"/>
  <c r="AB872" i="5"/>
  <c r="AB742" i="5"/>
  <c r="AB1086" i="5"/>
  <c r="AB38" i="5"/>
  <c r="AB1074" i="5"/>
  <c r="AB993" i="5"/>
  <c r="AB759" i="5"/>
  <c r="AB1079" i="5"/>
  <c r="AB400" i="5"/>
  <c r="AB660" i="5"/>
  <c r="AB860" i="5"/>
  <c r="AB877" i="5"/>
  <c r="AB1077" i="5"/>
  <c r="AB220" i="5"/>
  <c r="AB340" i="5"/>
  <c r="AB1040" i="5"/>
  <c r="AB279" i="5"/>
  <c r="AB330" i="5"/>
  <c r="AB112" i="5"/>
  <c r="AB892" i="5"/>
  <c r="AB1010" i="5"/>
  <c r="AB1021" i="5"/>
  <c r="AB721" i="5"/>
  <c r="AB644" i="5"/>
  <c r="AB862" i="5"/>
  <c r="AB284" i="5"/>
  <c r="AB984" i="5"/>
  <c r="AB385" i="5"/>
  <c r="AB1106" i="5"/>
  <c r="AB27" i="10"/>
  <c r="AB123" i="5"/>
  <c r="AB584" i="5"/>
  <c r="AB843" i="5"/>
  <c r="AB165" i="5"/>
  <c r="AB182" i="5"/>
  <c r="AB402" i="5"/>
  <c r="AB543" i="5"/>
  <c r="AB364" i="5"/>
  <c r="AB169" i="5"/>
  <c r="AB393" i="5"/>
  <c r="AB613" i="5"/>
  <c r="AB476" i="5"/>
  <c r="AB758" i="5"/>
  <c r="AB259" i="5"/>
  <c r="AB152" i="5"/>
  <c r="AB905" i="5"/>
  <c r="AB156" i="5"/>
  <c r="AB676" i="5"/>
  <c r="AB439" i="5"/>
  <c r="AB266" i="5"/>
  <c r="AB167" i="5"/>
  <c r="AB547" i="5"/>
  <c r="AB474" i="5"/>
  <c r="AB59" i="5"/>
  <c r="AB857" i="5"/>
  <c r="AB839" i="5"/>
  <c r="AB18" i="10"/>
  <c r="AB950" i="5"/>
  <c r="AB772" i="5"/>
  <c r="AB810" i="5"/>
  <c r="AB1126" i="5"/>
  <c r="AB1041" i="5"/>
  <c r="AB462" i="5"/>
  <c r="AB145" i="5"/>
  <c r="AB604" i="5"/>
  <c r="AB549" i="5"/>
  <c r="AB378" i="5"/>
  <c r="AB320" i="5"/>
  <c r="AB34" i="10"/>
  <c r="AB424" i="5"/>
  <c r="AB50" i="5"/>
  <c r="AB585" i="5"/>
  <c r="AB1103" i="5"/>
  <c r="AB863" i="5"/>
  <c r="AB263" i="5"/>
  <c r="AB91" i="5"/>
  <c r="AB911" i="5"/>
  <c r="AB1091" i="5"/>
  <c r="AB748" i="5"/>
  <c r="AB228" i="5"/>
  <c r="AB548" i="5"/>
  <c r="AB209" i="5"/>
  <c r="AB454" i="5"/>
  <c r="AB1034" i="5"/>
  <c r="AB855" i="5"/>
  <c r="AB533" i="5"/>
  <c r="AB815" i="5"/>
  <c r="AB534" i="5"/>
  <c r="AB1075" i="5"/>
  <c r="AB657" i="5"/>
  <c r="AB897" i="5"/>
  <c r="AB178" i="5"/>
  <c r="AB658" i="5"/>
  <c r="AB798" i="5"/>
  <c r="AB678" i="5"/>
  <c r="AB920" i="5"/>
  <c r="AB956" i="5"/>
  <c r="AB57" i="5"/>
  <c r="AB79" i="5"/>
  <c r="AB479" i="5"/>
  <c r="AB520" i="5"/>
  <c r="AB21" i="10"/>
  <c r="AB166" i="5"/>
  <c r="AB192" i="5"/>
  <c r="AB105" i="5"/>
  <c r="AB421" i="5"/>
  <c r="AB932" i="5"/>
  <c r="AB444" i="5"/>
  <c r="AB485" i="5"/>
  <c r="AB1045" i="5"/>
  <c r="AB346" i="5"/>
  <c r="AB766" i="5"/>
  <c r="AB1087" i="5"/>
  <c r="AB552" i="5"/>
  <c r="AB681" i="5"/>
  <c r="AB1125" i="5"/>
  <c r="AB325" i="5"/>
  <c r="AB185" i="5"/>
  <c r="AB664" i="5"/>
  <c r="AB244" i="5"/>
  <c r="AB205" i="5"/>
  <c r="AB508" i="5"/>
  <c r="AB433" i="5"/>
  <c r="AB158" i="5"/>
  <c r="AB618" i="5"/>
  <c r="AB958" i="5"/>
  <c r="AB19" i="10"/>
  <c r="AB1101" i="5"/>
  <c r="AB305" i="5"/>
  <c r="AB662" i="5"/>
  <c r="AB949" i="5"/>
  <c r="AB246" i="5"/>
  <c r="AB835" i="5"/>
  <c r="AB113" i="5"/>
  <c r="AB1135" i="5"/>
  <c r="AB1036" i="5"/>
  <c r="AB157" i="5"/>
  <c r="AB86" i="5"/>
  <c r="AB751" i="5"/>
  <c r="AB247" i="5"/>
  <c r="AB49" i="5"/>
  <c r="AB769" i="5"/>
  <c r="AB415" i="5"/>
  <c r="AB1013" i="5"/>
  <c r="AB833" i="5"/>
  <c r="AB735" i="5"/>
  <c r="AB680" i="5"/>
  <c r="AB639" i="5"/>
  <c r="AB1099" i="5"/>
  <c r="AB18" i="5"/>
  <c r="AB1081" i="5"/>
  <c r="AB726" i="5"/>
  <c r="AB35" i="5"/>
  <c r="AB744" i="5"/>
  <c r="AB1123" i="5"/>
  <c r="AB344" i="5"/>
  <c r="AB804" i="5"/>
  <c r="AB351" i="5"/>
  <c r="AB1071" i="5"/>
  <c r="AB67" i="5"/>
  <c r="AB447" i="5"/>
  <c r="AB589" i="5"/>
  <c r="AB73" i="5"/>
  <c r="AB574" i="5"/>
  <c r="AB274" i="5"/>
  <c r="AB980" i="5"/>
  <c r="AB376" i="5"/>
  <c r="AB1096" i="5"/>
  <c r="AB397" i="5"/>
  <c r="AB110" i="5"/>
  <c r="AB132" i="5"/>
  <c r="AB1001" i="5"/>
  <c r="AB982" i="5"/>
  <c r="AB1027" i="5"/>
  <c r="AB71" i="5"/>
  <c r="AB943" i="5"/>
  <c r="AB306" i="5"/>
  <c r="AB946" i="5"/>
  <c r="AB231" i="5"/>
  <c r="AB647" i="5"/>
  <c r="AB847" i="5"/>
  <c r="AB1127" i="5"/>
  <c r="AB408" i="5"/>
  <c r="AB109" i="5"/>
  <c r="AB349" i="5"/>
  <c r="AB609" i="5"/>
  <c r="AB848" i="5"/>
  <c r="AB409" i="5"/>
  <c r="AB629" i="5"/>
  <c r="AB493" i="5"/>
  <c r="AB193" i="5"/>
  <c r="AB1093" i="5"/>
  <c r="AB1134" i="5"/>
  <c r="AB475" i="5"/>
  <c r="AB293" i="5"/>
  <c r="AB54" i="5"/>
  <c r="AB934" i="5"/>
  <c r="AB355" i="5"/>
  <c r="AB1076" i="5"/>
  <c r="AB377" i="5"/>
  <c r="AB398" i="5"/>
  <c r="AB998" i="5"/>
  <c r="AB119" i="5"/>
  <c r="AB319" i="5"/>
  <c r="AB637" i="5"/>
  <c r="AB1137" i="5"/>
  <c r="AB978" i="5"/>
  <c r="AB360" i="5"/>
  <c r="AB419" i="5"/>
  <c r="AB25" i="10"/>
  <c r="AB40" i="10"/>
  <c r="AB230" i="5"/>
  <c r="AB471" i="5"/>
  <c r="AB401" i="5"/>
  <c r="AB861" i="5"/>
  <c r="AB501" i="5"/>
  <c r="AB464" i="5"/>
  <c r="AB1064" i="5"/>
  <c r="AB701" i="5"/>
  <c r="AB303" i="5"/>
  <c r="AB1073" i="5"/>
  <c r="AB995" i="5"/>
  <c r="AB434" i="5"/>
  <c r="AB856" i="5"/>
  <c r="AB1120" i="5"/>
  <c r="AB478" i="5"/>
  <c r="AB212" i="5"/>
  <c r="AB19" i="5"/>
  <c r="AB965" i="5"/>
  <c r="AB783" i="5"/>
  <c r="AB891" i="5"/>
  <c r="AB954" i="5"/>
  <c r="AB316" i="5"/>
  <c r="AB591" i="5"/>
  <c r="AB927" i="5"/>
  <c r="AB1009" i="5"/>
  <c r="AB648" i="5"/>
  <c r="AB1133" i="5"/>
  <c r="AB115" i="5"/>
  <c r="AB938" i="5"/>
  <c r="AB558" i="5"/>
  <c r="AB140" i="5"/>
  <c r="AB780" i="5"/>
  <c r="AB425" i="5"/>
  <c r="AB1043" i="5"/>
  <c r="AB211" i="5"/>
  <c r="AB1048" i="5"/>
  <c r="AB869" i="5"/>
  <c r="AB254" i="5"/>
  <c r="AB499" i="5"/>
  <c r="AB445" i="5"/>
  <c r="AB746" i="5"/>
  <c r="AB903" i="5"/>
  <c r="AB46" i="5"/>
  <c r="AB986" i="5"/>
  <c r="AB631" i="5"/>
  <c r="AB811" i="5"/>
  <c r="AB87" i="5"/>
  <c r="AB367" i="5"/>
  <c r="AB788" i="5"/>
  <c r="AB1088" i="5"/>
  <c r="AB809" i="5"/>
  <c r="AB1049" i="5"/>
  <c r="AB388" i="5"/>
  <c r="AB753" i="5"/>
  <c r="AB614" i="5"/>
  <c r="AB515" i="5"/>
  <c r="AB593" i="5"/>
  <c r="AB294" i="5"/>
  <c r="AB874" i="5"/>
  <c r="AB133" i="5"/>
  <c r="AB535" i="5"/>
  <c r="AB76" i="5"/>
  <c r="AB95" i="5"/>
  <c r="AB98" i="5"/>
  <c r="AB518" i="5"/>
  <c r="AB519" i="5"/>
  <c r="AB799" i="5"/>
  <c r="AB917" i="5"/>
  <c r="AB1119" i="5"/>
  <c r="AB480" i="5"/>
  <c r="AB720" i="5"/>
  <c r="AB816" i="5"/>
  <c r="AB177" i="5"/>
  <c r="AB937" i="5"/>
  <c r="AB638" i="5"/>
  <c r="AB240" i="5"/>
  <c r="AB1020" i="5"/>
  <c r="AB32" i="10"/>
  <c r="AB292" i="5"/>
  <c r="AB172" i="5"/>
  <c r="AB512" i="5"/>
  <c r="AB712" i="5"/>
  <c r="AB532" i="5"/>
  <c r="AB85" i="5"/>
  <c r="AB252" i="5"/>
  <c r="AB621" i="5"/>
  <c r="AB90" i="5"/>
  <c r="AB941" i="5"/>
  <c r="AB1084" i="5"/>
  <c r="AB23" i="10"/>
  <c r="AB992" i="5"/>
  <c r="AB1121" i="5"/>
  <c r="AB222" i="5"/>
  <c r="AB522" i="5"/>
  <c r="AB902" i="5"/>
  <c r="AB603" i="5"/>
  <c r="AB963" i="5"/>
  <c r="AB414" i="5"/>
  <c r="AB335" i="5"/>
  <c r="AB24" i="10"/>
  <c r="AB790" i="5"/>
  <c r="AB1032" i="5"/>
  <c r="AB881" i="5"/>
  <c r="AB224" i="5"/>
  <c r="AB223" i="5"/>
  <c r="AB763" i="5"/>
  <c r="AB331" i="5"/>
  <c r="AB1107" i="5"/>
  <c r="AB94" i="5"/>
  <c r="AB258" i="5"/>
  <c r="AB309" i="5"/>
  <c r="AB108" i="5"/>
  <c r="AB755" i="5"/>
  <c r="AB253" i="5"/>
  <c r="AB1113" i="5"/>
  <c r="AB819" i="5"/>
  <c r="AB886" i="5"/>
  <c r="AB966" i="5"/>
  <c r="AB962" i="5"/>
  <c r="AB945" i="5"/>
  <c r="AB887" i="5"/>
  <c r="AB830" i="5"/>
  <c r="AB893" i="5"/>
  <c r="AB163" i="5"/>
  <c r="AB342" i="5"/>
  <c r="AB926" i="5"/>
  <c r="AB611" i="5"/>
  <c r="AB48" i="5"/>
  <c r="AB347" i="5"/>
  <c r="AB747" i="5"/>
  <c r="AB653" i="5"/>
  <c r="AB896" i="5"/>
  <c r="AB999" i="5"/>
  <c r="AB577" i="5"/>
  <c r="AB1116" i="5"/>
  <c r="AB972" i="5"/>
  <c r="AB150" i="5"/>
  <c r="AB1024" i="5"/>
  <c r="AB16" i="5"/>
  <c r="AB450" i="5"/>
  <c r="AB754" i="5"/>
  <c r="AB283" i="5"/>
  <c r="AB386" i="5"/>
  <c r="AB251" i="5"/>
  <c r="AB391" i="5"/>
  <c r="AB491" i="5"/>
  <c r="AB69" i="5"/>
  <c r="AB267" i="5"/>
  <c r="AB467" i="5"/>
  <c r="AB567" i="5"/>
  <c r="AB767" i="5"/>
  <c r="AB947" i="5"/>
  <c r="AB128" i="5"/>
  <c r="AB29" i="5"/>
  <c r="AB853" i="5"/>
  <c r="AB875" i="5"/>
  <c r="AB56" i="5"/>
  <c r="AB473" i="5"/>
  <c r="AB594" i="5"/>
  <c r="AB215" i="5"/>
  <c r="AB395" i="5"/>
  <c r="AB795" i="5"/>
  <c r="AB236" i="5"/>
  <c r="AB356" i="5"/>
  <c r="AB457" i="5"/>
  <c r="AB139" i="5"/>
  <c r="AB740" i="5"/>
  <c r="AB659" i="5"/>
  <c r="AB899" i="5"/>
  <c r="AB96" i="5"/>
  <c r="AB416" i="5"/>
  <c r="AB616" i="5"/>
  <c r="AB437" i="5"/>
  <c r="AB677" i="5"/>
  <c r="AB879" i="5"/>
  <c r="AB60" i="5"/>
  <c r="AB160" i="5"/>
  <c r="AB840" i="5"/>
  <c r="AB1100" i="5"/>
  <c r="AB732" i="5"/>
  <c r="AB1066" i="5"/>
  <c r="AB525" i="5"/>
  <c r="AB372" i="5"/>
  <c r="AB261" i="5"/>
  <c r="AB770" i="5"/>
  <c r="AB1062" i="5"/>
  <c r="AB624" i="5"/>
  <c r="AB1104" i="5"/>
  <c r="AB826" i="5"/>
  <c r="AB27" i="5"/>
  <c r="AB545" i="5"/>
  <c r="AB64" i="5"/>
  <c r="AB183" i="5"/>
  <c r="AB542" i="5"/>
  <c r="AB170" i="5"/>
  <c r="AB529" i="5"/>
  <c r="AB764" i="5"/>
  <c r="AB321" i="5"/>
  <c r="AB362" i="5"/>
  <c r="U15" i="13"/>
  <c r="U16" i="13"/>
  <c r="B14" i="20"/>
  <c r="Y1143" i="5"/>
  <c r="W1143" i="5"/>
  <c r="Z1143" i="5"/>
  <c r="X1143" i="5"/>
  <c r="AA1143" i="5"/>
  <c r="C18" i="20"/>
  <c r="R21" i="11"/>
  <c r="Q21" i="11"/>
  <c r="P21" i="11"/>
  <c r="O21" i="11"/>
  <c r="S21" i="11"/>
  <c r="R20" i="11"/>
  <c r="Q20" i="11"/>
  <c r="P20" i="11"/>
  <c r="O20" i="11"/>
  <c r="S20" i="11"/>
  <c r="R19" i="11"/>
  <c r="Q19" i="11"/>
  <c r="P19" i="11"/>
  <c r="O19" i="11"/>
  <c r="R18" i="11"/>
  <c r="Q18" i="11"/>
  <c r="P18" i="11"/>
  <c r="O18" i="11"/>
  <c r="R17" i="11"/>
  <c r="Q17" i="11"/>
  <c r="P17" i="11"/>
  <c r="O17" i="11"/>
  <c r="S17" i="11"/>
  <c r="R16" i="11"/>
  <c r="Q16" i="11"/>
  <c r="P16" i="11"/>
  <c r="O16" i="11"/>
  <c r="S16" i="11"/>
  <c r="R15" i="11"/>
  <c r="Q15" i="11"/>
  <c r="P15" i="11"/>
  <c r="O15" i="11"/>
  <c r="Q14" i="11"/>
  <c r="P14" i="11"/>
  <c r="O14" i="11"/>
  <c r="S14" i="11"/>
  <c r="S15" i="11"/>
  <c r="S18" i="11"/>
  <c r="S19" i="11"/>
  <c r="AB1143" i="5"/>
  <c r="C14" i="20"/>
  <c r="AB1239" i="2"/>
  <c r="AB1240" i="2"/>
  <c r="AB1236" i="2"/>
  <c r="AB1241" i="2"/>
  <c r="AB1237" i="2"/>
  <c r="AB1238" i="2"/>
  <c r="AB1220" i="2"/>
  <c r="AB555" i="2"/>
  <c r="AB1219" i="2"/>
  <c r="AB536" i="2"/>
  <c r="AB561" i="2"/>
  <c r="AB1147" i="2"/>
  <c r="AB866" i="2"/>
  <c r="AB880" i="2"/>
  <c r="AB874" i="2"/>
  <c r="AB1149" i="2"/>
  <c r="AB868" i="2"/>
  <c r="AB545" i="2"/>
  <c r="AB516" i="2"/>
  <c r="AB533" i="2"/>
  <c r="AB528" i="2"/>
  <c r="AB556" i="2"/>
  <c r="AB544" i="2"/>
  <c r="AB570" i="2"/>
  <c r="AB525" i="2"/>
  <c r="AB802" i="2"/>
  <c r="AB812" i="2"/>
  <c r="AB814" i="2"/>
  <c r="AB871" i="2"/>
  <c r="AB867" i="2"/>
  <c r="AB560" i="2"/>
  <c r="AB562" i="2"/>
  <c r="AB575" i="2"/>
  <c r="AB799" i="2"/>
  <c r="AB565" i="2"/>
  <c r="AB523" i="2"/>
  <c r="AB810" i="2"/>
  <c r="AB519" i="2"/>
  <c r="AB573" i="2"/>
  <c r="AB527" i="2"/>
  <c r="AB875" i="2"/>
  <c r="AB804" i="2"/>
  <c r="AB552" i="2"/>
  <c r="AB870" i="2"/>
  <c r="AB815" i="2"/>
  <c r="AB524" i="2"/>
  <c r="AB518" i="2"/>
  <c r="AB549" i="2"/>
  <c r="AB566" i="2"/>
  <c r="AB534" i="2"/>
  <c r="AB542" i="2"/>
  <c r="AB529" i="2"/>
  <c r="AB563" i="2"/>
  <c r="AB551" i="2"/>
  <c r="AB531" i="2"/>
  <c r="AB547" i="2"/>
  <c r="AB869" i="2"/>
  <c r="AB881" i="2"/>
  <c r="AB873" i="2"/>
  <c r="AB572" i="2"/>
  <c r="AB877" i="2"/>
  <c r="AB543" i="2"/>
  <c r="AB816" i="2"/>
  <c r="AB1148" i="2"/>
  <c r="AB794" i="2"/>
  <c r="AB548" i="2"/>
  <c r="AB809" i="2"/>
  <c r="AB554" i="2"/>
  <c r="AB558" i="2"/>
  <c r="AB795" i="2"/>
  <c r="AB537" i="2"/>
  <c r="AB797" i="2"/>
  <c r="AB538" i="2"/>
  <c r="AB569" i="2"/>
  <c r="AB520" i="2"/>
  <c r="AB805" i="2"/>
  <c r="AB517" i="2"/>
  <c r="AB521" i="2"/>
  <c r="AB796" i="2"/>
  <c r="AB532" i="2"/>
  <c r="AB522" i="2"/>
  <c r="AB574" i="2"/>
  <c r="AB514" i="2"/>
  <c r="AB557" i="2"/>
  <c r="AB515" i="2"/>
  <c r="AB539" i="2"/>
  <c r="AB878" i="2"/>
  <c r="AB817" i="2"/>
  <c r="AB876" i="2"/>
  <c r="AB803" i="2"/>
  <c r="AB872" i="2"/>
  <c r="AB564" i="2"/>
  <c r="AB571" i="2"/>
  <c r="AB535" i="2"/>
  <c r="AB559" i="2"/>
  <c r="AB801" i="2"/>
  <c r="AB550" i="2"/>
  <c r="AB540" i="2"/>
  <c r="AB546" i="2"/>
  <c r="AB879" i="2"/>
  <c r="AB813" i="2"/>
  <c r="AB568" i="2"/>
  <c r="AB222" i="2"/>
  <c r="AB526" i="2"/>
  <c r="AB807" i="2"/>
  <c r="AB553" i="2"/>
  <c r="AB818" i="2"/>
  <c r="AB530" i="2"/>
  <c r="AB798" i="2"/>
  <c r="AB513" i="2"/>
  <c r="AB808" i="2"/>
  <c r="AB811" i="2"/>
  <c r="AB806" i="2"/>
  <c r="AB800" i="2"/>
  <c r="AB541" i="2"/>
  <c r="AB567" i="2"/>
  <c r="AB787" i="2"/>
  <c r="AB788" i="2"/>
  <c r="AB789" i="2"/>
  <c r="AB786" i="2"/>
  <c r="AB790" i="2"/>
  <c r="AB274" i="4"/>
  <c r="AB34" i="4"/>
  <c r="AB609" i="4"/>
  <c r="AB549" i="4"/>
  <c r="AB529" i="4"/>
  <c r="AB470" i="4"/>
  <c r="AB450" i="4"/>
  <c r="AB390" i="4"/>
  <c r="AB370" i="4"/>
  <c r="AB229" i="4"/>
  <c r="AB94" i="4"/>
  <c r="AB245" i="4"/>
  <c r="AB289" i="4"/>
  <c r="AB1577" i="4"/>
  <c r="AB218" i="4"/>
  <c r="AB250" i="4"/>
  <c r="AB90" i="4"/>
  <c r="AB1270" i="4"/>
  <c r="AB511" i="4"/>
  <c r="AB612" i="4"/>
  <c r="AB1712" i="4"/>
  <c r="AB1493" i="4"/>
  <c r="AB1893" i="4"/>
  <c r="AB714" i="4"/>
  <c r="AB1114" i="4"/>
  <c r="AB915" i="4"/>
  <c r="AB1315" i="4"/>
  <c r="AB1496" i="4"/>
  <c r="AB1477" i="4"/>
  <c r="AB939" i="4"/>
  <c r="AB134" i="4"/>
  <c r="AB1132" i="4"/>
  <c r="AB1164" i="4"/>
  <c r="AB1196" i="4"/>
  <c r="AB1228" i="4"/>
  <c r="AB1260" i="4"/>
  <c r="AB1292" i="4"/>
  <c r="AB1322" i="4"/>
  <c r="AB1354" i="4"/>
  <c r="AB1386" i="4"/>
  <c r="AB1418" i="4"/>
  <c r="AB1450" i="4"/>
  <c r="AB1482" i="4"/>
  <c r="AB1514" i="4"/>
  <c r="AB1546" i="4"/>
  <c r="AB1578" i="4"/>
  <c r="AB1610" i="4"/>
  <c r="AB1642" i="4"/>
  <c r="AB1674" i="4"/>
  <c r="AB1706" i="4"/>
  <c r="AB1738" i="4"/>
  <c r="AB1767" i="4"/>
  <c r="AB1799" i="4"/>
  <c r="AB1831" i="4"/>
  <c r="AB1863" i="4"/>
  <c r="AB1895" i="4"/>
  <c r="AB1927" i="4"/>
  <c r="AB1017" i="4"/>
  <c r="AB1261" i="4"/>
  <c r="AB1535" i="4"/>
  <c r="AB1832" i="4"/>
  <c r="AB203" i="4"/>
  <c r="AB247" i="4"/>
  <c r="AB1085" i="4"/>
  <c r="AB1129" i="4"/>
  <c r="AB1459" i="4"/>
  <c r="AB1651" i="4"/>
  <c r="AB283" i="4"/>
  <c r="AB1368" i="4"/>
  <c r="AB1589" i="4"/>
  <c r="AB870" i="4"/>
  <c r="AB911" i="4"/>
  <c r="AB1311" i="4"/>
  <c r="AB61" i="4"/>
  <c r="AB786" i="4"/>
  <c r="AB1186" i="4"/>
  <c r="AB367" i="4"/>
  <c r="AB183" i="4"/>
  <c r="AB378" i="4"/>
  <c r="AB428" i="4"/>
  <c r="AB471" i="4"/>
  <c r="AB526" i="4"/>
  <c r="AB570" i="4"/>
  <c r="AB614" i="4"/>
  <c r="AB657" i="4"/>
  <c r="AB705" i="4"/>
  <c r="AB749" i="4"/>
  <c r="AB793" i="4"/>
  <c r="AB149" i="4"/>
  <c r="AB109" i="4"/>
  <c r="AB1337" i="4"/>
  <c r="AB1318" i="4"/>
  <c r="AB799" i="4"/>
  <c r="AB1199" i="4"/>
  <c r="AB1661" i="4"/>
  <c r="AB1782" i="4"/>
  <c r="AB389" i="4"/>
  <c r="AB1913" i="4"/>
  <c r="AB1497" i="4"/>
  <c r="AB959" i="4"/>
  <c r="AB837" i="4"/>
  <c r="AB885" i="4"/>
  <c r="AB929" i="4"/>
  <c r="AB1209" i="4"/>
  <c r="AB1443" i="4"/>
  <c r="AB1631" i="4"/>
  <c r="AB613" i="4"/>
  <c r="AB628" i="4"/>
  <c r="AB644" i="4"/>
  <c r="AB660" i="4"/>
  <c r="AB676" i="4"/>
  <c r="AB692" i="4"/>
  <c r="AB708" i="4"/>
  <c r="AB724" i="4"/>
  <c r="AB740" i="4"/>
  <c r="AB756" i="4"/>
  <c r="AB772" i="4"/>
  <c r="AB788" i="4"/>
  <c r="AB804" i="4"/>
  <c r="AB820" i="4"/>
  <c r="AB836" i="4"/>
  <c r="AB852" i="4"/>
  <c r="AB868" i="4"/>
  <c r="AB884" i="4"/>
  <c r="AB900" i="4"/>
  <c r="AB916" i="4"/>
  <c r="AB932" i="4"/>
  <c r="AB948" i="4"/>
  <c r="AB964" i="4"/>
  <c r="AB980" i="4"/>
  <c r="AB996" i="4"/>
  <c r="AB1012" i="4"/>
  <c r="AB1028" i="4"/>
  <c r="AB1044" i="4"/>
  <c r="AB1060" i="4"/>
  <c r="AB1076" i="4"/>
  <c r="AB1096" i="4"/>
  <c r="AB1112" i="4"/>
  <c r="AB1136" i="4"/>
  <c r="AB1168" i="4"/>
  <c r="AB1200" i="4"/>
  <c r="AB1232" i="4"/>
  <c r="AB1264" i="4"/>
  <c r="AB1296" i="4"/>
  <c r="AB1334" i="4"/>
  <c r="AB1366" i="4"/>
  <c r="AB1398" i="4"/>
  <c r="AB1430" i="4"/>
  <c r="AB1462" i="4"/>
  <c r="AB1494" i="4"/>
  <c r="AB1526" i="4"/>
  <c r="AB1558" i="4"/>
  <c r="AB1590" i="4"/>
  <c r="AB1622" i="4"/>
  <c r="AB1654" i="4"/>
  <c r="AB1686" i="4"/>
  <c r="AB1718" i="4"/>
  <c r="AB1750" i="4"/>
  <c r="AB1787" i="4"/>
  <c r="AB1819" i="4"/>
  <c r="AB1851" i="4"/>
  <c r="AB1883" i="4"/>
  <c r="AB1915" i="4"/>
  <c r="AB119" i="4"/>
  <c r="AB1327" i="4"/>
  <c r="AB1755" i="4"/>
  <c r="AB167" i="4"/>
  <c r="AB1065" i="4"/>
  <c r="AB1241" i="4"/>
  <c r="AB429" i="4"/>
  <c r="AB910" i="4"/>
  <c r="AB1310" i="4"/>
  <c r="AB551" i="4"/>
  <c r="AB1352" i="4"/>
  <c r="AB1752" i="4"/>
  <c r="AB1533" i="4"/>
  <c r="AB1933" i="4"/>
  <c r="AB754" i="4"/>
  <c r="AB1154" i="4"/>
  <c r="AB555" i="4"/>
  <c r="AB955" i="4"/>
  <c r="AB396" i="4"/>
  <c r="AB1536" i="4"/>
  <c r="AB1517" i="4"/>
  <c r="AB979" i="4"/>
  <c r="AB308" i="4"/>
  <c r="AB1849" i="4"/>
  <c r="AB730" i="4"/>
  <c r="AB452" i="4"/>
  <c r="AB1572" i="4"/>
  <c r="AB1353" i="4"/>
  <c r="AB1753" i="4"/>
  <c r="AB254" i="4"/>
  <c r="AB974" i="4"/>
  <c r="AB775" i="4"/>
  <c r="AB1175" i="4"/>
  <c r="AB1356" i="4"/>
  <c r="AB1756" i="4"/>
  <c r="AB1886" i="4"/>
  <c r="AB30" i="4"/>
  <c r="AB24" i="4"/>
  <c r="AB40" i="4"/>
  <c r="AB56" i="4"/>
  <c r="AB72" i="4"/>
  <c r="AB88" i="4"/>
  <c r="AB104" i="4"/>
  <c r="AB120" i="4"/>
  <c r="AB136" i="4"/>
  <c r="AB152" i="4"/>
  <c r="AB168" i="4"/>
  <c r="AB184" i="4"/>
  <c r="AB200" i="4"/>
  <c r="AB216" i="4"/>
  <c r="AB232" i="4"/>
  <c r="AB248" i="4"/>
  <c r="AB264" i="4"/>
  <c r="AB280" i="4"/>
  <c r="AB296" i="4"/>
  <c r="AB314" i="4"/>
  <c r="AB330" i="4"/>
  <c r="AB231" i="4"/>
  <c r="AB973" i="4"/>
  <c r="AB1483" i="4"/>
  <c r="AB1679" i="4"/>
  <c r="AB1723" i="4"/>
  <c r="AB159" i="4"/>
  <c r="AB1375" i="4"/>
  <c r="AB1289" i="4"/>
  <c r="AB1930" i="4"/>
  <c r="AB890" i="4"/>
  <c r="AB1290" i="4"/>
  <c r="AB531" i="4"/>
  <c r="AB1332" i="4"/>
  <c r="AB1732" i="4"/>
  <c r="AB1513" i="4"/>
  <c r="AB734" i="4"/>
  <c r="AB1134" i="4"/>
  <c r="AB535" i="4"/>
  <c r="AB935" i="4"/>
  <c r="AB1516" i="4"/>
  <c r="AB1918" i="4"/>
  <c r="AB1563" i="4"/>
  <c r="AB1013" i="4"/>
  <c r="AB1944" i="4"/>
  <c r="AB1872" i="4"/>
  <c r="AB1527" i="4"/>
  <c r="AB1876" i="4"/>
  <c r="AB28" i="4"/>
  <c r="AB1121" i="4"/>
  <c r="AB1591" i="4"/>
  <c r="AB86" i="4"/>
  <c r="AB1801" i="4"/>
  <c r="AB344" i="4"/>
  <c r="AB528" i="4"/>
  <c r="AB1628" i="4"/>
  <c r="AB1449" i="4"/>
  <c r="AB1130" i="4"/>
  <c r="AB771" i="4"/>
  <c r="AB1171" i="4"/>
  <c r="AB581" i="4"/>
  <c r="AB662" i="4"/>
  <c r="AB502" i="4"/>
  <c r="AB66" i="4"/>
  <c r="AB175" i="4"/>
  <c r="AB418" i="4"/>
  <c r="AB602" i="4"/>
  <c r="AB693" i="4"/>
  <c r="AB921" i="4"/>
  <c r="AB421" i="4"/>
  <c r="AB361" i="4"/>
  <c r="AB463" i="4"/>
  <c r="AB558" i="4"/>
  <c r="AB649" i="4"/>
  <c r="AB737" i="4"/>
  <c r="AB781" i="4"/>
  <c r="AB869" i="4"/>
  <c r="AB1197" i="4"/>
  <c r="AB70" i="4"/>
  <c r="AB186" i="4"/>
  <c r="AB336" i="4"/>
  <c r="AB503" i="4"/>
  <c r="AB825" i="4"/>
  <c r="AB44" i="4"/>
  <c r="AB60" i="4"/>
  <c r="AB76" i="4"/>
  <c r="AB92" i="4"/>
  <c r="AB108" i="4"/>
  <c r="AB124" i="4"/>
  <c r="AB140" i="4"/>
  <c r="AB156" i="4"/>
  <c r="AB172" i="4"/>
  <c r="AB188" i="4"/>
  <c r="AB204" i="4"/>
  <c r="AB220" i="4"/>
  <c r="AB236" i="4"/>
  <c r="AB252" i="4"/>
  <c r="AB268" i="4"/>
  <c r="AB284" i="4"/>
  <c r="AB302" i="4"/>
  <c r="AB318" i="4"/>
  <c r="AB334" i="4"/>
  <c r="AB348" i="4"/>
  <c r="AB425" i="4"/>
  <c r="AB506" i="4"/>
  <c r="AB585" i="4"/>
  <c r="AB510" i="4"/>
  <c r="AB352" i="4"/>
  <c r="AB430" i="4"/>
  <c r="AB589" i="4"/>
  <c r="AB54" i="4"/>
  <c r="AB213" i="4"/>
  <c r="AB356" i="4"/>
  <c r="AB434" i="4"/>
  <c r="AB512" i="4"/>
  <c r="AB593" i="4"/>
  <c r="AB36" i="4"/>
  <c r="AB52" i="4"/>
  <c r="AB68" i="4"/>
  <c r="AB84" i="4"/>
  <c r="AB100" i="4"/>
  <c r="AB116" i="4"/>
  <c r="AB132" i="4"/>
  <c r="AB148" i="4"/>
  <c r="AB164" i="4"/>
  <c r="AB180" i="4"/>
  <c r="AB196" i="4"/>
  <c r="AB212" i="4"/>
  <c r="AB228" i="4"/>
  <c r="AB244" i="4"/>
  <c r="AB260" i="4"/>
  <c r="AB276" i="4"/>
  <c r="AB292" i="4"/>
  <c r="AB310" i="4"/>
  <c r="AB326" i="4"/>
  <c r="AB342" i="4"/>
  <c r="AB58" i="4"/>
  <c r="AB320" i="4"/>
  <c r="AB31" i="4"/>
  <c r="AB75" i="4"/>
  <c r="AB219" i="4"/>
  <c r="AB1009" i="4"/>
  <c r="AB1249" i="4"/>
  <c r="AB1471" i="4"/>
  <c r="AB1667" i="4"/>
  <c r="AB1711" i="4"/>
  <c r="AB1751" i="4"/>
  <c r="AB1073" i="4"/>
  <c r="AB1363" i="4"/>
  <c r="AB1407" i="4"/>
  <c r="AB1451" i="4"/>
  <c r="AB1639" i="4"/>
  <c r="AB1784" i="4"/>
  <c r="AB1277" i="4"/>
  <c r="AB1463" i="4"/>
  <c r="AB1800" i="4"/>
  <c r="AB588" i="4"/>
  <c r="AB1688" i="4"/>
  <c r="AB189" i="4"/>
  <c r="AB1509" i="4"/>
  <c r="AB1909" i="4"/>
  <c r="AB790" i="4"/>
  <c r="AB1190" i="4"/>
  <c r="AB331" i="4"/>
  <c r="AB831" i="4"/>
  <c r="AB1231" i="4"/>
  <c r="AB532" i="4"/>
  <c r="AB1632" i="4"/>
  <c r="AB1413" i="4"/>
  <c r="AB1813" i="4"/>
  <c r="AB634" i="4"/>
  <c r="AB1034" i="4"/>
  <c r="AB1874" i="4"/>
  <c r="AB835" i="4"/>
  <c r="AB1235" i="4"/>
  <c r="AB105" i="4"/>
  <c r="AB1416" i="4"/>
  <c r="AB57" i="4"/>
  <c r="AB1397" i="4"/>
  <c r="AB1818" i="4"/>
  <c r="AB319" i="4"/>
  <c r="AB859" i="4"/>
  <c r="AB1259" i="4"/>
  <c r="AB1945" i="4"/>
  <c r="AB1744" i="4"/>
  <c r="AB1721" i="4"/>
  <c r="AB982" i="4"/>
  <c r="AB383" i="4"/>
  <c r="AB706" i="4"/>
  <c r="AB1106" i="4"/>
  <c r="AB1664" i="4"/>
  <c r="AB787" i="4"/>
  <c r="AB1759" i="4"/>
  <c r="AB74" i="4"/>
  <c r="AB249" i="4"/>
  <c r="AB830" i="4"/>
  <c r="AB1230" i="4"/>
  <c r="AB371" i="4"/>
  <c r="AB572" i="4"/>
  <c r="AB1672" i="4"/>
  <c r="AB1453" i="4"/>
  <c r="AB1853" i="4"/>
  <c r="AB674" i="4"/>
  <c r="AB1074" i="4"/>
  <c r="AB375" i="4"/>
  <c r="AB875" i="4"/>
  <c r="AB1275" i="4"/>
  <c r="AB1456" i="4"/>
  <c r="AB1437" i="4"/>
  <c r="AB899" i="4"/>
  <c r="AB1299" i="4"/>
  <c r="AB1761" i="4"/>
  <c r="AB327" i="4"/>
  <c r="AB234" i="4"/>
  <c r="AB114" i="4"/>
  <c r="AB139" i="4"/>
  <c r="AB329" i="4"/>
  <c r="AB1587" i="4"/>
  <c r="AB301" i="4"/>
  <c r="AB345" i="4"/>
  <c r="AB387" i="4"/>
  <c r="AB426" i="4"/>
  <c r="AB467" i="4"/>
  <c r="AB517" i="4"/>
  <c r="AB554" i="4"/>
  <c r="AB594" i="4"/>
  <c r="AB641" i="4"/>
  <c r="AB689" i="4"/>
  <c r="AB733" i="4"/>
  <c r="AB777" i="4"/>
  <c r="AB821" i="4"/>
  <c r="AB865" i="4"/>
  <c r="AB905" i="4"/>
  <c r="AB1189" i="4"/>
  <c r="AB1715" i="4"/>
  <c r="AB449" i="4"/>
  <c r="AB265" i="4"/>
  <c r="AB930" i="4"/>
  <c r="AB571" i="4"/>
  <c r="AB1372" i="4"/>
  <c r="AB1637" i="4"/>
  <c r="AB1553" i="4"/>
  <c r="AB1677" i="4"/>
  <c r="AB774" i="4"/>
  <c r="AB1174" i="4"/>
  <c r="AB575" i="4"/>
  <c r="AB975" i="4"/>
  <c r="AB1556" i="4"/>
  <c r="AB1537" i="4"/>
  <c r="AB999" i="4"/>
  <c r="AB1246" i="4"/>
  <c r="AB287" i="4"/>
  <c r="AB1081" i="4"/>
  <c r="AB1317" i="4"/>
  <c r="AB1840" i="4"/>
  <c r="AB1884" i="4"/>
  <c r="AB1193" i="4"/>
  <c r="AB1519" i="4"/>
  <c r="AB353" i="4"/>
  <c r="AB410" i="4"/>
  <c r="AB459" i="4"/>
  <c r="AB513" i="4"/>
  <c r="AB566" i="4"/>
  <c r="AB617" i="4"/>
  <c r="AB673" i="4"/>
  <c r="AB729" i="4"/>
  <c r="AB785" i="4"/>
  <c r="AB849" i="4"/>
  <c r="AB901" i="4"/>
  <c r="AB1133" i="4"/>
  <c r="AB51" i="4"/>
  <c r="AB95" i="4"/>
  <c r="AB985" i="4"/>
  <c r="AB1495" i="4"/>
  <c r="AB1735" i="4"/>
  <c r="AB1792" i="4"/>
  <c r="AB171" i="4"/>
  <c r="AB1049" i="4"/>
  <c r="AB259" i="4"/>
  <c r="AB337" i="4"/>
  <c r="AB1137" i="4"/>
  <c r="AB1367" i="4"/>
  <c r="AB977" i="4"/>
  <c r="AB1671" i="4"/>
  <c r="AB312" i="4"/>
  <c r="AB409" i="4"/>
  <c r="AB154" i="4"/>
  <c r="AB569" i="4"/>
  <c r="AB490" i="4"/>
  <c r="AB1321" i="4"/>
  <c r="AB1149" i="4"/>
  <c r="AB1379" i="4"/>
  <c r="AB1611" i="4"/>
  <c r="AB99" i="4"/>
  <c r="AB365" i="4"/>
  <c r="AB451" i="4"/>
  <c r="AB530" i="4"/>
  <c r="AB621" i="4"/>
  <c r="AB709" i="4"/>
  <c r="AB797" i="4"/>
  <c r="AB881" i="4"/>
  <c r="AB969" i="4"/>
  <c r="AB1257" i="4"/>
  <c r="AB1185" i="4"/>
  <c r="AB1539" i="4"/>
  <c r="AB1460" i="4"/>
  <c r="AB1423" i="4"/>
  <c r="AB47" i="4"/>
  <c r="AB325" i="4"/>
  <c r="AB402" i="4"/>
  <c r="AB491" i="4"/>
  <c r="AB574" i="4"/>
  <c r="AB665" i="4"/>
  <c r="AB753" i="4"/>
  <c r="AB841" i="4"/>
  <c r="AB925" i="4"/>
  <c r="AB1213" i="4"/>
  <c r="AB62" i="4"/>
  <c r="AB961" i="4"/>
  <c r="AB33" i="4"/>
  <c r="AB335" i="4"/>
  <c r="AB358" i="4"/>
  <c r="AB360" i="4"/>
  <c r="AB597" i="4"/>
  <c r="AB564" i="4"/>
  <c r="AB1062" i="4"/>
  <c r="AB1737" i="4"/>
  <c r="AB978" i="4"/>
  <c r="AB516" i="4"/>
  <c r="AB1862" i="4"/>
  <c r="AB222" i="4"/>
  <c r="AB867" i="4"/>
  <c r="AB438" i="4"/>
  <c r="AB723" i="4"/>
  <c r="AB113" i="4"/>
  <c r="AB515" i="4"/>
  <c r="AB316" i="4"/>
  <c r="AB423" i="4"/>
  <c r="AB157" i="4"/>
  <c r="AB658" i="4"/>
  <c r="AB1058" i="4"/>
  <c r="AB1898" i="4"/>
  <c r="AB539" i="4"/>
  <c r="AB420" i="4"/>
  <c r="AB1540" i="4"/>
  <c r="AB823" i="4"/>
  <c r="AB1401" i="4"/>
  <c r="AB1127" i="4"/>
  <c r="AB1920" i="4"/>
  <c r="AB79" i="4"/>
  <c r="AB989" i="4"/>
  <c r="AB1217" i="4"/>
  <c r="AB1387" i="4"/>
  <c r="AB1739" i="4"/>
  <c r="AB1425" i="4"/>
  <c r="AB1845" i="4"/>
  <c r="AB1545" i="4"/>
  <c r="AB1505" i="4"/>
  <c r="AB918" i="4"/>
  <c r="AB1385" i="4"/>
  <c r="AB1400" i="4"/>
  <c r="AB524" i="4"/>
  <c r="AB501" i="4"/>
  <c r="AB1405" i="4"/>
  <c r="AB922" i="4"/>
  <c r="AB646" i="4"/>
  <c r="AB1046" i="4"/>
  <c r="AB727" i="4"/>
  <c r="AB38" i="4"/>
  <c r="AB197" i="4"/>
  <c r="AB324" i="4"/>
  <c r="AB42" i="4"/>
  <c r="AB290" i="4"/>
  <c r="AB1868" i="4"/>
  <c r="AB23" i="4"/>
  <c r="AB1683" i="4"/>
  <c r="AB1645" i="4"/>
  <c r="AB1814" i="4"/>
  <c r="AB1384" i="4"/>
  <c r="AB46" i="4"/>
  <c r="AB202" i="4"/>
  <c r="AB340" i="4"/>
  <c r="AB50" i="4"/>
  <c r="AB304" i="4"/>
  <c r="AB1124" i="4"/>
  <c r="AB1187" i="4"/>
  <c r="AB624" i="4"/>
  <c r="AB688" i="4"/>
  <c r="AB752" i="4"/>
  <c r="AB800" i="4"/>
  <c r="AB848" i="4"/>
  <c r="AB912" i="4"/>
  <c r="AB960" i="4"/>
  <c r="AB1024" i="4"/>
  <c r="AB1092" i="4"/>
  <c r="AB1160" i="4"/>
  <c r="AB1288" i="4"/>
  <c r="AB1422" i="4"/>
  <c r="AB1518" i="4"/>
  <c r="AB1646" i="4"/>
  <c r="AB1779" i="4"/>
  <c r="AB1907" i="4"/>
  <c r="AB364" i="4"/>
  <c r="AB601" i="4"/>
  <c r="AB1391" i="4"/>
  <c r="AB107" i="4"/>
  <c r="AB333" i="4"/>
  <c r="AB455" i="4"/>
  <c r="AB629" i="4"/>
  <c r="AB765" i="4"/>
  <c r="AB893" i="4"/>
  <c r="AB1269" i="4"/>
  <c r="AB91" i="4"/>
  <c r="AB1328" i="4"/>
  <c r="AB1914" i="4"/>
  <c r="AB1565" i="4"/>
  <c r="AB1822" i="4"/>
  <c r="AB97" i="4"/>
  <c r="AB618" i="4"/>
  <c r="AB1018" i="4"/>
  <c r="AB1858" i="4"/>
  <c r="AB379" i="4"/>
  <c r="AB380" i="4"/>
  <c r="AB1500" i="4"/>
  <c r="AB1905" i="4"/>
  <c r="AB1361" i="4"/>
  <c r="AB622" i="4"/>
  <c r="AB1022" i="4"/>
  <c r="AB523" i="4"/>
  <c r="AB746" i="4"/>
  <c r="AB1146" i="4"/>
  <c r="AB1227" i="4"/>
  <c r="AB1619" i="4"/>
  <c r="AB640" i="4"/>
  <c r="AB656" i="4"/>
  <c r="AB672" i="4"/>
  <c r="AB704" i="4"/>
  <c r="AB720" i="4"/>
  <c r="AB736" i="4"/>
  <c r="AB768" i="4"/>
  <c r="AB784" i="4"/>
  <c r="AB816" i="4"/>
  <c r="AB832" i="4"/>
  <c r="AB864" i="4"/>
  <c r="AB880" i="4"/>
  <c r="AB896" i="4"/>
  <c r="AB928" i="4"/>
  <c r="AB944" i="4"/>
  <c r="AB976" i="4"/>
  <c r="AB992" i="4"/>
  <c r="AB1008" i="4"/>
  <c r="AB1040" i="4"/>
  <c r="AB1056" i="4"/>
  <c r="AB1072" i="4"/>
  <c r="AB1108" i="4"/>
  <c r="AB1128" i="4"/>
  <c r="AB1192" i="4"/>
  <c r="AB1224" i="4"/>
  <c r="AB1256" i="4"/>
  <c r="AB1326" i="4"/>
  <c r="AB1358" i="4"/>
  <c r="AB1390" i="4"/>
  <c r="AB1454" i="4"/>
  <c r="AB1486" i="4"/>
  <c r="AB1550" i="4"/>
  <c r="AB1582" i="4"/>
  <c r="AB1614" i="4"/>
  <c r="AB1678" i="4"/>
  <c r="AB1710" i="4"/>
  <c r="AB1742" i="4"/>
  <c r="AB1811" i="4"/>
  <c r="AB1843" i="4"/>
  <c r="AB1875" i="4"/>
  <c r="AB1939" i="4"/>
  <c r="AB1029" i="4"/>
  <c r="AB1595" i="4"/>
  <c r="AB1743" i="4"/>
  <c r="AB1932" i="4"/>
  <c r="AB155" i="4"/>
  <c r="AB1053" i="4"/>
  <c r="AB1229" i="4"/>
  <c r="AB1403" i="4"/>
  <c r="AB442" i="4"/>
  <c r="AB519" i="4"/>
  <c r="AB317" i="4"/>
  <c r="AB1157" i="4"/>
  <c r="AB1435" i="4"/>
  <c r="AB1916" i="4"/>
  <c r="AB59" i="4"/>
  <c r="AB382" i="4"/>
  <c r="AB414" i="4"/>
  <c r="AB499" i="4"/>
  <c r="AB542" i="4"/>
  <c r="AB586" i="4"/>
  <c r="AB677" i="4"/>
  <c r="AB721" i="4"/>
  <c r="AB809" i="4"/>
  <c r="AB853" i="4"/>
  <c r="AB933" i="4"/>
  <c r="AB981" i="4"/>
  <c r="AB1225" i="4"/>
  <c r="AB1313" i="4"/>
  <c r="AB1551" i="4"/>
  <c r="AB1695" i="4"/>
  <c r="AB1880" i="4"/>
  <c r="AB35" i="4"/>
  <c r="AB1001" i="4"/>
  <c r="AB1728" i="4"/>
  <c r="AB1549" i="4"/>
  <c r="AB1910" i="4"/>
  <c r="AB871" i="4"/>
  <c r="AB1271" i="4"/>
  <c r="AB73" i="4"/>
  <c r="AB827" i="4"/>
  <c r="AB78" i="4"/>
  <c r="AB368" i="4"/>
  <c r="AB446" i="4"/>
  <c r="AB1267" i="4"/>
  <c r="AB1287" i="4"/>
  <c r="AB454" i="4"/>
  <c r="AB118" i="4"/>
  <c r="AB1796" i="4"/>
  <c r="AB1479" i="4"/>
  <c r="AB1812" i="4"/>
  <c r="AB1797" i="4"/>
  <c r="AB563" i="4"/>
  <c r="AB1078" i="4"/>
  <c r="AB81" i="4"/>
  <c r="AB806" i="4"/>
  <c r="AB377" i="4"/>
  <c r="AB106" i="4"/>
  <c r="AB1041" i="4"/>
  <c r="AB1415" i="4"/>
  <c r="AB1603" i="4"/>
  <c r="AB1768" i="4"/>
  <c r="AB1408" i="4"/>
  <c r="AB1941" i="4"/>
  <c r="AB1629" i="4"/>
  <c r="AB1404" i="4"/>
  <c r="AB951" i="4"/>
  <c r="AB173" i="4"/>
  <c r="AB1937" i="4"/>
  <c r="AB643" i="4"/>
  <c r="AB217" i="4"/>
  <c r="AB698" i="4"/>
  <c r="AB1098" i="4"/>
  <c r="AB1938" i="4"/>
  <c r="AB579" i="4"/>
  <c r="AB363" i="4"/>
  <c r="AB460" i="4"/>
  <c r="AB1580" i="4"/>
  <c r="AB101" i="4"/>
  <c r="AB1441" i="4"/>
  <c r="AB703" i="4"/>
  <c r="AB702" i="4"/>
  <c r="AB1102" i="4"/>
  <c r="AB1243" i="4"/>
  <c r="AB826" i="4"/>
  <c r="AB1226" i="4"/>
  <c r="AB427" i="4"/>
  <c r="AB907" i="4"/>
  <c r="AB1307" i="4"/>
  <c r="AB373" i="4"/>
  <c r="AB98" i="4"/>
  <c r="AB83" i="4"/>
  <c r="AB179" i="4"/>
  <c r="AB1388" i="4"/>
  <c r="AB1263" i="4"/>
  <c r="AB177" i="4"/>
  <c r="AB440" i="4"/>
  <c r="AB407" i="4"/>
  <c r="AB458" i="4"/>
  <c r="AB110" i="4"/>
  <c r="AB541" i="4"/>
  <c r="AB1928" i="4"/>
  <c r="AB1461" i="4"/>
  <c r="AB376" i="4"/>
  <c r="AB559" i="4"/>
  <c r="AB1560" i="4"/>
  <c r="AB1206" i="4"/>
  <c r="AB102" i="4"/>
  <c r="AB266" i="4"/>
  <c r="AB1169" i="4"/>
  <c r="AB27" i="4"/>
  <c r="AB993" i="4"/>
  <c r="AB55" i="4"/>
  <c r="AB1881" i="4"/>
  <c r="AB846" i="4"/>
  <c r="AB1421" i="4"/>
  <c r="AB261" i="4"/>
  <c r="AB1940" i="4"/>
  <c r="AB971" i="4"/>
  <c r="AB1122" i="4"/>
  <c r="AB1083" i="4"/>
  <c r="AB111" i="4"/>
  <c r="AB1922" i="4"/>
  <c r="AB903" i="4"/>
  <c r="AB1861" i="4"/>
  <c r="AB150" i="4"/>
  <c r="AB1707" i="4"/>
  <c r="AB527" i="4"/>
  <c r="AB533" i="4"/>
  <c r="AB43" i="4"/>
  <c r="AB1780" i="4"/>
  <c r="AB1419" i="4"/>
  <c r="AB1609" i="4"/>
  <c r="AB931" i="4"/>
  <c r="AB153" i="4"/>
  <c r="AB678" i="4"/>
  <c r="AB163" i="4"/>
  <c r="AB887" i="4"/>
  <c r="AB537" i="4"/>
  <c r="AB462" i="4"/>
  <c r="AB71" i="4"/>
  <c r="AB1281" i="4"/>
  <c r="AB1892" i="4"/>
  <c r="AB1428" i="4"/>
  <c r="AB1649" i="4"/>
  <c r="AB1760" i="4"/>
  <c r="AB193" i="4"/>
  <c r="AB237" i="4"/>
  <c r="AB718" i="4"/>
  <c r="AB1821" i="4"/>
  <c r="AB599" i="4"/>
  <c r="AB623" i="4"/>
  <c r="AB1600" i="4"/>
  <c r="AB121" i="4"/>
  <c r="AB927" i="4"/>
  <c r="AB1082" i="4"/>
  <c r="AB783" i="4"/>
  <c r="AB682" i="4"/>
  <c r="AB381" i="4"/>
  <c r="AB1770" i="4"/>
  <c r="AB416" i="4"/>
  <c r="AB1118" i="4"/>
  <c r="AB480" i="4"/>
  <c r="AB722" i="4"/>
  <c r="AB1101" i="4"/>
  <c r="AB1331" i="4"/>
  <c r="AB1567" i="4"/>
  <c r="AB1904" i="4"/>
  <c r="AB279" i="4"/>
  <c r="AB1165" i="4"/>
  <c r="AB1691" i="4"/>
  <c r="AB1824" i="4"/>
  <c r="AB374" i="4"/>
  <c r="AB431" i="4"/>
  <c r="AB487" i="4"/>
  <c r="AB538" i="4"/>
  <c r="AB598" i="4"/>
  <c r="AB645" i="4"/>
  <c r="AB701" i="4"/>
  <c r="AB757" i="4"/>
  <c r="AB817" i="4"/>
  <c r="AB877" i="4"/>
  <c r="AB937" i="4"/>
  <c r="AB1161" i="4"/>
  <c r="AB1635" i="4"/>
  <c r="AB1912" i="4"/>
  <c r="AB548" i="4"/>
  <c r="AB1648" i="4"/>
  <c r="AB129" i="4"/>
  <c r="AB1469" i="4"/>
  <c r="AB1869" i="4"/>
  <c r="AB750" i="4"/>
  <c r="AB1150" i="4"/>
  <c r="AB291" i="4"/>
  <c r="AB791" i="4"/>
  <c r="AB1191" i="4"/>
  <c r="AB472" i="4"/>
  <c r="AB1592" i="4"/>
  <c r="AB1685" i="4"/>
  <c r="AB1373" i="4"/>
  <c r="AB1773" i="4"/>
  <c r="AB354" i="4"/>
  <c r="AB994" i="4"/>
  <c r="AB1834" i="4"/>
  <c r="AB115" i="4"/>
  <c r="AB795" i="4"/>
  <c r="AB1195" i="4"/>
  <c r="AB1544" i="4"/>
  <c r="AB1376" i="4"/>
  <c r="AB1825" i="4"/>
  <c r="AB1357" i="4"/>
  <c r="AB158" i="4"/>
  <c r="AB938" i="4"/>
  <c r="AB1778" i="4"/>
  <c r="AB1485" i="4"/>
  <c r="AB819" i="4"/>
  <c r="AB1219" i="4"/>
  <c r="AB1365" i="4"/>
  <c r="AB1420" i="4"/>
  <c r="AB1444" i="4"/>
  <c r="AB521" i="4"/>
  <c r="AB1681" i="4"/>
  <c r="AB1765" i="4"/>
  <c r="AB942" i="4"/>
  <c r="AB1902" i="4"/>
  <c r="AB666" i="4"/>
  <c r="AB1066" i="4"/>
  <c r="AB1906" i="4"/>
  <c r="AB747" i="4"/>
  <c r="AB1147" i="4"/>
  <c r="AB1156" i="4"/>
  <c r="AB1188" i="4"/>
  <c r="AB1220" i="4"/>
  <c r="AB1252" i="4"/>
  <c r="AB1284" i="4"/>
  <c r="AB1316" i="4"/>
  <c r="AB1346" i="4"/>
  <c r="AB1378" i="4"/>
  <c r="AB1410" i="4"/>
  <c r="AB1442" i="4"/>
  <c r="AB1474" i="4"/>
  <c r="AB1506" i="4"/>
  <c r="AB1538" i="4"/>
  <c r="AB1570" i="4"/>
  <c r="AB1602" i="4"/>
  <c r="AB1634" i="4"/>
  <c r="AB1666" i="4"/>
  <c r="AB1698" i="4"/>
  <c r="AB1730" i="4"/>
  <c r="AB1762" i="4"/>
  <c r="AB1791" i="4"/>
  <c r="AB1823" i="4"/>
  <c r="AB1855" i="4"/>
  <c r="AB1887" i="4"/>
  <c r="AB1919" i="4"/>
  <c r="AB263" i="4"/>
  <c r="AB1057" i="4"/>
  <c r="AB1297" i="4"/>
  <c r="AB1523" i="4"/>
  <c r="AB1820" i="4"/>
  <c r="AB1860" i="4"/>
  <c r="AB191" i="4"/>
  <c r="AB235" i="4"/>
  <c r="AB1117" i="4"/>
  <c r="AB1499" i="4"/>
  <c r="AB267" i="4"/>
  <c r="AB1109" i="4"/>
  <c r="AB1335" i="4"/>
  <c r="AB1515" i="4"/>
  <c r="AB1575" i="4"/>
  <c r="AB1864" i="4"/>
  <c r="AB568" i="4"/>
  <c r="AB1668" i="4"/>
  <c r="AB169" i="4"/>
  <c r="AB1489" i="4"/>
  <c r="AB1889" i="4"/>
  <c r="AB770" i="4"/>
  <c r="AB1170" i="4"/>
  <c r="AB311" i="4"/>
  <c r="AB811" i="4"/>
  <c r="AB1211" i="4"/>
  <c r="AB492" i="4"/>
  <c r="AB1612" i="4"/>
  <c r="AB1865" i="4"/>
  <c r="AB1393" i="4"/>
  <c r="AB1793" i="4"/>
  <c r="AB514" i="4"/>
  <c r="AB1014" i="4"/>
  <c r="AB1854" i="4"/>
  <c r="AB315" i="4"/>
  <c r="AB815" i="4"/>
  <c r="AB1215" i="4"/>
  <c r="AB1764" i="4"/>
  <c r="AB1396" i="4"/>
  <c r="AB1617" i="4"/>
  <c r="AB37" i="4"/>
  <c r="AB1377" i="4"/>
  <c r="AB238" i="4"/>
  <c r="AB958" i="4"/>
  <c r="AB1798" i="4"/>
  <c r="AB1785" i="4"/>
  <c r="AB839" i="4"/>
  <c r="AB1239" i="4"/>
  <c r="AB1705" i="4"/>
  <c r="AB1440" i="4"/>
  <c r="AB1604" i="4"/>
  <c r="AB1701" i="4"/>
  <c r="AB142" i="4"/>
  <c r="AB962" i="4"/>
  <c r="AB303" i="4"/>
  <c r="AB686" i="4"/>
  <c r="AB1086" i="4"/>
  <c r="AB1926" i="4"/>
  <c r="AB767" i="4"/>
  <c r="AB1167" i="4"/>
  <c r="AB525" i="4"/>
  <c r="AB605" i="4"/>
  <c r="AB82" i="4"/>
  <c r="AB1069" i="4"/>
  <c r="AB1113" i="4"/>
  <c r="AB1309" i="4"/>
  <c r="AB1343" i="4"/>
  <c r="AB1579" i="4"/>
  <c r="AB1177" i="4"/>
  <c r="AB1507" i="4"/>
  <c r="AB1836" i="4"/>
  <c r="AB341" i="4"/>
  <c r="AB399" i="4"/>
  <c r="AB443" i="4"/>
  <c r="AB507" i="4"/>
  <c r="AB550" i="4"/>
  <c r="AB610" i="4"/>
  <c r="AB661" i="4"/>
  <c r="AB713" i="4"/>
  <c r="AB769" i="4"/>
  <c r="AB829" i="4"/>
  <c r="AB889" i="4"/>
  <c r="AB953" i="4"/>
  <c r="AB1173" i="4"/>
  <c r="AB1347" i="4"/>
  <c r="AB1647" i="4"/>
  <c r="AB1703" i="4"/>
  <c r="AB1924" i="4"/>
  <c r="AB1348" i="4"/>
  <c r="AB1748" i="4"/>
  <c r="AB269" i="4"/>
  <c r="AB1569" i="4"/>
  <c r="AB1882" i="4"/>
  <c r="AB850" i="4"/>
  <c r="AB1250" i="4"/>
  <c r="AB411" i="4"/>
  <c r="AB891" i="4"/>
  <c r="AB1291" i="4"/>
  <c r="AB592" i="4"/>
  <c r="AB1692" i="4"/>
  <c r="AB93" i="4"/>
  <c r="AB1473" i="4"/>
  <c r="AB1873" i="4"/>
  <c r="AB694" i="4"/>
  <c r="AB1094" i="4"/>
  <c r="AB1934" i="4"/>
  <c r="AB415" i="4"/>
  <c r="AB895" i="4"/>
  <c r="AB1295" i="4"/>
  <c r="AB1805" i="4"/>
  <c r="AB1476" i="4"/>
  <c r="AB343" i="4"/>
  <c r="AB137" i="4"/>
  <c r="AB1457" i="4"/>
  <c r="AB638" i="4"/>
  <c r="AB1038" i="4"/>
  <c r="AB1878" i="4"/>
  <c r="AB419" i="4"/>
  <c r="AB919" i="4"/>
  <c r="AB400" i="4"/>
  <c r="AB1520" i="4"/>
  <c r="AB41" i="4"/>
  <c r="AB1381" i="4"/>
  <c r="AB1781" i="4"/>
  <c r="AB642" i="4"/>
  <c r="AB1042" i="4"/>
  <c r="AB663" i="4"/>
  <c r="AB766" i="4"/>
  <c r="AB1166" i="4"/>
  <c r="AB347" i="4"/>
  <c r="AB847" i="4"/>
  <c r="AB1247" i="4"/>
  <c r="AB166" i="4"/>
  <c r="AB130" i="4"/>
  <c r="AB1125" i="4"/>
  <c r="AB1355" i="4"/>
  <c r="AB1399" i="4"/>
  <c r="AB945" i="4"/>
  <c r="AB1233" i="4"/>
  <c r="AB1848" i="4"/>
  <c r="AB965" i="4"/>
  <c r="AB1359" i="4"/>
  <c r="AB1659" i="4"/>
  <c r="AB277" i="4"/>
  <c r="AB122" i="4"/>
  <c r="AB282" i="4"/>
  <c r="AB182" i="4"/>
  <c r="AB146" i="4"/>
  <c r="AB1140" i="4"/>
  <c r="AB1172" i="4"/>
  <c r="AB1204" i="4"/>
  <c r="AB1236" i="4"/>
  <c r="AB1268" i="4"/>
  <c r="AB1300" i="4"/>
  <c r="AB1330" i="4"/>
  <c r="AB1362" i="4"/>
  <c r="AB1394" i="4"/>
  <c r="AB1426" i="4"/>
  <c r="AB1458" i="4"/>
  <c r="AB1490" i="4"/>
  <c r="AB1522" i="4"/>
  <c r="AB1554" i="4"/>
  <c r="AB1586" i="4"/>
  <c r="AB1618" i="4"/>
  <c r="AB1650" i="4"/>
  <c r="AB1682" i="4"/>
  <c r="AB1714" i="4"/>
  <c r="AB1746" i="4"/>
  <c r="AB1775" i="4"/>
  <c r="AB1807" i="4"/>
  <c r="AB1839" i="4"/>
  <c r="AB1871" i="4"/>
  <c r="AB1903" i="4"/>
  <c r="AB1935" i="4"/>
  <c r="AB1033" i="4"/>
  <c r="AB1273" i="4"/>
  <c r="AB1547" i="4"/>
  <c r="AB215" i="4"/>
  <c r="AB1097" i="4"/>
  <c r="AB1141" i="4"/>
  <c r="AB1475" i="4"/>
  <c r="AB1663" i="4"/>
  <c r="AB1804" i="4"/>
  <c r="AB198" i="4"/>
  <c r="AB147" i="4"/>
  <c r="AB131" i="4"/>
  <c r="AB1427" i="4"/>
  <c r="AB1615" i="4"/>
  <c r="AB1763" i="4"/>
  <c r="AB162" i="4"/>
  <c r="AB138" i="4"/>
  <c r="AB298" i="4"/>
  <c r="AB398" i="4"/>
  <c r="AB478" i="4"/>
  <c r="AB557" i="4"/>
  <c r="AB214" i="4"/>
  <c r="AB178" i="4"/>
  <c r="AB211" i="4"/>
  <c r="AB195" i="4"/>
  <c r="AB391" i="4"/>
  <c r="AB435" i="4"/>
  <c r="AB483" i="4"/>
  <c r="AB534" i="4"/>
  <c r="AB578" i="4"/>
  <c r="AB625" i="4"/>
  <c r="AB669" i="4"/>
  <c r="AB717" i="4"/>
  <c r="AB761" i="4"/>
  <c r="AB805" i="4"/>
  <c r="AB845" i="4"/>
  <c r="AB897" i="4"/>
  <c r="AB941" i="4"/>
  <c r="AB1181" i="4"/>
  <c r="AB1221" i="4"/>
  <c r="AB1455" i="4"/>
  <c r="AB1643" i="4"/>
  <c r="AB1687" i="4"/>
  <c r="AB616" i="4"/>
  <c r="AB632" i="4"/>
  <c r="AB648" i="4"/>
  <c r="AB664" i="4"/>
  <c r="AB680" i="4"/>
  <c r="AB696" i="4"/>
  <c r="AB712" i="4"/>
  <c r="AB728" i="4"/>
  <c r="AB744" i="4"/>
  <c r="AB760" i="4"/>
  <c r="AB776" i="4"/>
  <c r="AB792" i="4"/>
  <c r="AB808" i="4"/>
  <c r="AB824" i="4"/>
  <c r="AB840" i="4"/>
  <c r="AB856" i="4"/>
  <c r="AB872" i="4"/>
  <c r="AB888" i="4"/>
  <c r="AB904" i="4"/>
  <c r="AB920" i="4"/>
  <c r="AB936" i="4"/>
  <c r="AB952" i="4"/>
  <c r="AB968" i="4"/>
  <c r="AB984" i="4"/>
  <c r="AB1000" i="4"/>
  <c r="AB1016" i="4"/>
  <c r="AB1032" i="4"/>
  <c r="AB1048" i="4"/>
  <c r="AB117" i="4"/>
  <c r="AB545" i="4"/>
  <c r="AB133" i="4"/>
  <c r="AB474" i="4"/>
  <c r="AB307" i="4"/>
  <c r="AB401" i="4"/>
  <c r="AB482" i="4"/>
  <c r="AB561" i="4"/>
  <c r="AB230" i="4"/>
  <c r="AB194" i="4"/>
  <c r="AB275" i="4"/>
  <c r="AB151" i="4"/>
  <c r="AB1411" i="4"/>
  <c r="AB1599" i="4"/>
  <c r="AB1936" i="4"/>
  <c r="AB39" i="4"/>
  <c r="AB87" i="4"/>
  <c r="AB313" i="4"/>
  <c r="AB357" i="4"/>
  <c r="AB395" i="4"/>
  <c r="AB439" i="4"/>
  <c r="AB479" i="4"/>
  <c r="AB520" i="4"/>
  <c r="AB562" i="4"/>
  <c r="AB606" i="4"/>
  <c r="AB653" i="4"/>
  <c r="AB697" i="4"/>
  <c r="AB745" i="4"/>
  <c r="AB789" i="4"/>
  <c r="AB833" i="4"/>
  <c r="AB873" i="4"/>
  <c r="AB913" i="4"/>
  <c r="AB957" i="4"/>
  <c r="AB1245" i="4"/>
  <c r="AB1719" i="4"/>
  <c r="AB1856" i="4"/>
  <c r="AB1908" i="4"/>
  <c r="AB67" i="4"/>
  <c r="AB1025" i="4"/>
  <c r="AB1201" i="4"/>
  <c r="AB1727" i="4"/>
  <c r="AB408" i="4"/>
  <c r="AB1528" i="4"/>
  <c r="AB1665" i="4"/>
  <c r="AB1349" i="4"/>
  <c r="AB1749" i="4"/>
  <c r="AB630" i="4"/>
  <c r="AB1030" i="4"/>
  <c r="AB1870" i="4"/>
  <c r="AB671" i="4"/>
  <c r="AB1071" i="4"/>
  <c r="AB332" i="4"/>
  <c r="AB1472" i="4"/>
  <c r="AB603" i="4"/>
  <c r="AB386" i="4"/>
  <c r="AB394" i="4"/>
  <c r="AB486" i="4"/>
  <c r="AB246" i="4"/>
  <c r="AB210" i="4"/>
  <c r="AB321" i="4"/>
  <c r="AB295" i="4"/>
  <c r="AB1555" i="4"/>
  <c r="AB1852" i="4"/>
  <c r="AB1896" i="4"/>
  <c r="AB271" i="4"/>
  <c r="AB1205" i="4"/>
  <c r="AB1531" i="4"/>
  <c r="AB369" i="4"/>
  <c r="AB422" i="4"/>
  <c r="AB475" i="4"/>
  <c r="AB522" i="4"/>
  <c r="AB582" i="4"/>
  <c r="AB633" i="4"/>
  <c r="AB685" i="4"/>
  <c r="AB741" i="4"/>
  <c r="AB801" i="4"/>
  <c r="AB861" i="4"/>
  <c r="AB917" i="4"/>
  <c r="AB1145" i="4"/>
  <c r="AB1371" i="4"/>
  <c r="AB1900" i="4"/>
  <c r="AB448" i="4"/>
  <c r="AB1548" i="4"/>
  <c r="AB29" i="4"/>
  <c r="AB1369" i="4"/>
  <c r="AB1769" i="4"/>
  <c r="AB650" i="4"/>
  <c r="AB1050" i="4"/>
  <c r="AB1890" i="4"/>
  <c r="AB691" i="4"/>
  <c r="AB1091" i="4"/>
  <c r="AB372" i="4"/>
  <c r="AB1492" i="4"/>
  <c r="AB1043" i="4"/>
  <c r="AB453" i="4"/>
  <c r="AB1673" i="4"/>
  <c r="AB125" i="4"/>
  <c r="AB894" i="4"/>
  <c r="AB1294" i="4"/>
  <c r="AB466" i="4"/>
  <c r="AB293" i="4"/>
  <c r="AB553" i="4"/>
  <c r="AB405" i="4"/>
  <c r="AB565" i="4"/>
  <c r="AB165" i="4"/>
  <c r="AB323" i="4"/>
  <c r="AB262" i="4"/>
  <c r="AB226" i="4"/>
  <c r="AB1080" i="4"/>
  <c r="AB1148" i="4"/>
  <c r="AB1180" i="4"/>
  <c r="AB1212" i="4"/>
  <c r="AB1244" i="4"/>
  <c r="AB1276" i="4"/>
  <c r="AB1308" i="4"/>
  <c r="AB1338" i="4"/>
  <c r="AB1370" i="4"/>
  <c r="AB1402" i="4"/>
  <c r="AB1434" i="4"/>
  <c r="AB1466" i="4"/>
  <c r="AB1498" i="4"/>
  <c r="AB1530" i="4"/>
  <c r="AB1562" i="4"/>
  <c r="AB1594" i="4"/>
  <c r="AB1626" i="4"/>
  <c r="AB1658" i="4"/>
  <c r="AB1690" i="4"/>
  <c r="AB1722" i="4"/>
  <c r="AB1754" i="4"/>
  <c r="AB1783" i="4"/>
  <c r="AB1815" i="4"/>
  <c r="AB1847" i="4"/>
  <c r="AB1879" i="4"/>
  <c r="AB1911" i="4"/>
  <c r="AB1943" i="4"/>
  <c r="AB255" i="4"/>
  <c r="AB1045" i="4"/>
  <c r="AB1089" i="4"/>
  <c r="AB1285" i="4"/>
  <c r="AB1319" i="4"/>
  <c r="AB1747" i="4"/>
  <c r="AB223" i="4"/>
  <c r="AB1153" i="4"/>
  <c r="AB1487" i="4"/>
  <c r="AB1675" i="4"/>
  <c r="AB1816" i="4"/>
  <c r="AB251" i="4"/>
  <c r="AB309" i="4"/>
  <c r="AB170" i="4"/>
  <c r="AB328" i="4"/>
  <c r="AB413" i="4"/>
  <c r="AB494" i="4"/>
  <c r="AB573" i="4"/>
  <c r="AB32" i="4"/>
  <c r="AB48" i="4"/>
  <c r="AB64" i="4"/>
  <c r="AB80" i="4"/>
  <c r="AB96" i="4"/>
  <c r="AB112" i="4"/>
  <c r="AB128" i="4"/>
  <c r="AB144" i="4"/>
  <c r="AB160" i="4"/>
  <c r="AB176" i="4"/>
  <c r="AB192" i="4"/>
  <c r="AB208" i="4"/>
  <c r="AB224" i="4"/>
  <c r="AB240" i="4"/>
  <c r="AB256" i="4"/>
  <c r="AB272" i="4"/>
  <c r="AB288" i="4"/>
  <c r="AB306" i="4"/>
  <c r="AB322" i="4"/>
  <c r="AB338" i="4"/>
  <c r="AB278" i="4"/>
  <c r="AB242" i="4"/>
  <c r="AB63" i="4"/>
  <c r="AB103" i="4"/>
  <c r="AB207" i="4"/>
  <c r="AB997" i="4"/>
  <c r="AB1237" i="4"/>
  <c r="AB181" i="4"/>
  <c r="AB339" i="4"/>
  <c r="AB417" i="4"/>
  <c r="AB498" i="4"/>
  <c r="AB577" i="4"/>
  <c r="AB294" i="4"/>
  <c r="AB26" i="4"/>
  <c r="AB258" i="4"/>
  <c r="AB349" i="4"/>
  <c r="AB406" i="4"/>
  <c r="AB447" i="4"/>
  <c r="AB495" i="4"/>
  <c r="AB546" i="4"/>
  <c r="AB590" i="4"/>
  <c r="AB637" i="4"/>
  <c r="AB681" i="4"/>
  <c r="AB725" i="4"/>
  <c r="AB773" i="4"/>
  <c r="AB813" i="4"/>
  <c r="AB857" i="4"/>
  <c r="AB909" i="4"/>
  <c r="AB949" i="4"/>
  <c r="AB1467" i="4"/>
  <c r="AB1655" i="4"/>
  <c r="AB1699" i="4"/>
  <c r="AB620" i="4"/>
  <c r="AB636" i="4"/>
  <c r="AB652" i="4"/>
  <c r="AB608" i="4"/>
  <c r="AB1708" i="4"/>
  <c r="AB209" i="4"/>
  <c r="AB1529" i="4"/>
  <c r="AB1929" i="4"/>
  <c r="AB810" i="4"/>
  <c r="AB1210" i="4"/>
  <c r="AB351" i="4"/>
  <c r="AB851" i="4"/>
  <c r="AB1251" i="4"/>
  <c r="AB552" i="4"/>
  <c r="AB1652" i="4"/>
  <c r="AB53" i="4"/>
  <c r="AB1433" i="4"/>
  <c r="AB1833" i="4"/>
  <c r="AB654" i="4"/>
  <c r="AB1054" i="4"/>
  <c r="AB1894" i="4"/>
  <c r="AB355" i="4"/>
  <c r="AB855" i="4"/>
  <c r="AB1255" i="4"/>
  <c r="AB1345" i="4"/>
  <c r="AB1436" i="4"/>
  <c r="AB1857" i="4"/>
  <c r="AB77" i="4"/>
  <c r="AB1417" i="4"/>
  <c r="AB518" i="4"/>
  <c r="AB998" i="4"/>
  <c r="AB1838" i="4"/>
  <c r="AB359" i="4"/>
  <c r="AB879" i="4"/>
  <c r="AB1279" i="4"/>
  <c r="AB300" i="4"/>
  <c r="AB1480" i="4"/>
  <c r="AB1445" i="4"/>
  <c r="AB1341" i="4"/>
  <c r="AB1741" i="4"/>
  <c r="AB362" i="4"/>
  <c r="AB1002" i="4"/>
  <c r="AB403" i="4"/>
  <c r="AB726" i="4"/>
  <c r="AB1126" i="4"/>
  <c r="AB1465" i="4"/>
  <c r="AB807" i="4"/>
  <c r="AB1207" i="4"/>
  <c r="AB1448" i="4"/>
  <c r="AB683" i="4"/>
  <c r="AB469" i="4"/>
  <c r="AB1669" i="4"/>
  <c r="AB1725" i="4"/>
  <c r="AB950" i="4"/>
  <c r="AB1790" i="4"/>
  <c r="AB591" i="4"/>
  <c r="AB991" i="4"/>
  <c r="AB1842" i="4"/>
  <c r="AB1392" i="4"/>
  <c r="AB1717" i="4"/>
  <c r="AB233" i="4"/>
  <c r="AB1573" i="4"/>
  <c r="AB1817" i="4"/>
  <c r="AB794" i="4"/>
  <c r="AB1194" i="4"/>
  <c r="AB763" i="4"/>
  <c r="AB595" i="4"/>
  <c r="AB995" i="4"/>
  <c r="AB1597" i="4"/>
  <c r="AB436" i="4"/>
  <c r="AB1576" i="4"/>
  <c r="AB923" i="4"/>
  <c r="AB257" i="4"/>
  <c r="AB1557" i="4"/>
  <c r="AB738" i="4"/>
  <c r="AB1138" i="4"/>
  <c r="AB583" i="4"/>
  <c r="AB619" i="4"/>
  <c r="AB1019" i="4"/>
  <c r="AB803" i="4"/>
  <c r="AB500" i="4"/>
  <c r="AB1620" i="4"/>
  <c r="AB141" i="4"/>
  <c r="AB1481" i="4"/>
  <c r="AB1123" i="4"/>
  <c r="AB742" i="4"/>
  <c r="AB1142" i="4"/>
  <c r="AB1504" i="4"/>
  <c r="AB866" i="4"/>
  <c r="AB1266" i="4"/>
  <c r="AB547" i="4"/>
  <c r="AB947" i="4"/>
  <c r="AB239" i="4"/>
  <c r="AB299" i="4"/>
  <c r="AB1491" i="4"/>
  <c r="AB1543" i="4"/>
  <c r="AB1607" i="4"/>
  <c r="AB1888" i="4"/>
  <c r="AB1468" i="4"/>
  <c r="AB1223" i="4"/>
  <c r="AB489" i="4"/>
  <c r="AB1689" i="4"/>
  <c r="AB190" i="4"/>
  <c r="AB970" i="4"/>
  <c r="AB1810" i="4"/>
  <c r="AB611" i="4"/>
  <c r="AB1011" i="4"/>
  <c r="AB243" i="4"/>
  <c r="AB1412" i="4"/>
  <c r="AB1837" i="4"/>
  <c r="AB253" i="4"/>
  <c r="AB1593" i="4"/>
  <c r="AB1921" i="4"/>
  <c r="AB814" i="4"/>
  <c r="AB1214" i="4"/>
  <c r="AB943" i="4"/>
  <c r="AB615" i="4"/>
  <c r="AB1015" i="4"/>
  <c r="AB1757" i="4"/>
  <c r="AB456" i="4"/>
  <c r="AB1596" i="4"/>
  <c r="AB1103" i="4"/>
  <c r="AB297" i="4"/>
  <c r="AB1657" i="4"/>
  <c r="AB758" i="4"/>
  <c r="AB1158" i="4"/>
  <c r="AB1023" i="4"/>
  <c r="AB639" i="4"/>
  <c r="AB1039" i="4"/>
  <c r="AB983" i="4"/>
  <c r="AB540" i="4"/>
  <c r="AB1640" i="4"/>
  <c r="AB161" i="4"/>
  <c r="AB1501" i="4"/>
  <c r="AB762" i="4"/>
  <c r="AB1162" i="4"/>
  <c r="AB1625" i="4"/>
  <c r="AB886" i="4"/>
  <c r="AB1286" i="4"/>
  <c r="AB567" i="4"/>
  <c r="AB967" i="4"/>
  <c r="AB1724" i="4"/>
  <c r="AB1301" i="4"/>
  <c r="AB1431" i="4"/>
  <c r="AB1828" i="4"/>
  <c r="AB1488" i="4"/>
  <c r="AB1364" i="4"/>
  <c r="AB509" i="4"/>
  <c r="AB1709" i="4"/>
  <c r="AB270" i="4"/>
  <c r="AB990" i="4"/>
  <c r="AB1830" i="4"/>
  <c r="AB631" i="4"/>
  <c r="AB1031" i="4"/>
  <c r="AB843" i="4"/>
  <c r="AB1432" i="4"/>
  <c r="AB1917" i="4"/>
  <c r="AB273" i="4"/>
  <c r="AB1613" i="4"/>
  <c r="AB1003" i="4"/>
  <c r="AB834" i="4"/>
  <c r="AB1234" i="4"/>
  <c r="AB1203" i="4"/>
  <c r="AB635" i="4"/>
  <c r="AB1035" i="4"/>
  <c r="AB1877" i="4"/>
  <c r="AB476" i="4"/>
  <c r="AB1616" i="4"/>
  <c r="AB1283" i="4"/>
  <c r="AB397" i="4"/>
  <c r="AB1697" i="4"/>
  <c r="AB778" i="4"/>
  <c r="AB1178" i="4"/>
  <c r="AB384" i="4"/>
  <c r="AB659" i="4"/>
  <c r="AB1059" i="4"/>
  <c r="AB1143" i="4"/>
  <c r="AB560" i="4"/>
  <c r="AB1660" i="4"/>
  <c r="AB201" i="4"/>
  <c r="AB1521" i="4"/>
  <c r="AB464" i="4"/>
  <c r="AB782" i="4"/>
  <c r="AB1182" i="4"/>
  <c r="AB1925" i="4"/>
  <c r="AB906" i="4"/>
  <c r="AB1306" i="4"/>
  <c r="AB587" i="4"/>
  <c r="AB987" i="4"/>
  <c r="AB305" i="4"/>
  <c r="AB1064" i="4"/>
  <c r="AB1084" i="4"/>
  <c r="AB1100" i="4"/>
  <c r="AB1116" i="4"/>
  <c r="AB1144" i="4"/>
  <c r="AB1176" i="4"/>
  <c r="AB1208" i="4"/>
  <c r="AB1240" i="4"/>
  <c r="AB1272" i="4"/>
  <c r="AB1304" i="4"/>
  <c r="AB1342" i="4"/>
  <c r="AB1374" i="4"/>
  <c r="AB1406" i="4"/>
  <c r="AB1438" i="4"/>
  <c r="AB1470" i="4"/>
  <c r="AB1502" i="4"/>
  <c r="AB1534" i="4"/>
  <c r="AB1566" i="4"/>
  <c r="AB1598" i="4"/>
  <c r="AB1630" i="4"/>
  <c r="AB1662" i="4"/>
  <c r="AB1694" i="4"/>
  <c r="AB1726" i="4"/>
  <c r="AB1758" i="4"/>
  <c r="AB1795" i="4"/>
  <c r="AB1827" i="4"/>
  <c r="AB1859" i="4"/>
  <c r="AB1891" i="4"/>
  <c r="AB1923" i="4"/>
  <c r="AB127" i="4"/>
  <c r="AB1005" i="4"/>
  <c r="AB1293" i="4"/>
  <c r="AB1339" i="4"/>
  <c r="AB1383" i="4"/>
  <c r="AB1571" i="4"/>
  <c r="AB123" i="4"/>
  <c r="AB187" i="4"/>
  <c r="AB1077" i="4"/>
  <c r="AB1253" i="4"/>
  <c r="AB1776" i="4"/>
  <c r="AB388" i="4"/>
  <c r="AB1508" i="4"/>
  <c r="AB285" i="4"/>
  <c r="AB1329" i="4"/>
  <c r="AB1729" i="4"/>
  <c r="AB350" i="4"/>
  <c r="AB1010" i="4"/>
  <c r="AB1850" i="4"/>
  <c r="AB651" i="4"/>
  <c r="AB1051" i="4"/>
  <c r="AB1605" i="4"/>
  <c r="AB1452" i="4"/>
  <c r="AB1841" i="4"/>
  <c r="AB393" i="4"/>
  <c r="AB1633" i="4"/>
  <c r="AB544" i="4"/>
  <c r="AB854" i="4"/>
  <c r="AB1254" i="4"/>
  <c r="AB424" i="4"/>
  <c r="AB655" i="4"/>
  <c r="AB1055" i="4"/>
  <c r="AB496" i="4"/>
  <c r="AB1636" i="4"/>
  <c r="AB404" i="4"/>
  <c r="AB437" i="4"/>
  <c r="AB1777" i="4"/>
  <c r="AB798" i="4"/>
  <c r="AB1198" i="4"/>
  <c r="AB584" i="4"/>
  <c r="AB679" i="4"/>
  <c r="AB1079" i="4"/>
  <c r="AB1303" i="4"/>
  <c r="AB580" i="4"/>
  <c r="AB1680" i="4"/>
  <c r="AB221" i="4"/>
  <c r="AB1541" i="4"/>
  <c r="AB504" i="4"/>
  <c r="AB802" i="4"/>
  <c r="AB1202" i="4"/>
  <c r="AB126" i="4"/>
  <c r="AB926" i="4"/>
  <c r="AB1766" i="4"/>
  <c r="AB607" i="4"/>
  <c r="AB1007" i="4"/>
  <c r="AB1745" i="4"/>
  <c r="AB433" i="4"/>
  <c r="AB1653" i="4"/>
  <c r="AB1484" i="4"/>
  <c r="AB874" i="4"/>
  <c r="AB1274" i="4"/>
  <c r="AB1344" i="4"/>
  <c r="AB675" i="4"/>
  <c r="AB1075" i="4"/>
  <c r="AB1901" i="4"/>
  <c r="AB536" i="4"/>
  <c r="AB1656" i="4"/>
  <c r="AB604" i="4"/>
  <c r="AB457" i="4"/>
  <c r="AB1897" i="4"/>
  <c r="AB818" i="4"/>
  <c r="AB1218" i="4"/>
  <c r="AB1324" i="4"/>
  <c r="AB699" i="4"/>
  <c r="AB1099" i="4"/>
  <c r="AB600" i="4"/>
  <c r="AB1700" i="4"/>
  <c r="AB241" i="4"/>
  <c r="AB1561" i="4"/>
  <c r="AB1464" i="4"/>
  <c r="AB822" i="4"/>
  <c r="AB1222" i="4"/>
  <c r="AB206" i="4"/>
  <c r="AB946" i="4"/>
  <c r="AB1786" i="4"/>
  <c r="AB627" i="4"/>
  <c r="AB1027" i="4"/>
  <c r="AB1644" i="4"/>
  <c r="AB695" i="4"/>
  <c r="AB1095" i="4"/>
  <c r="AB743" i="4"/>
  <c r="AB556" i="4"/>
  <c r="AB1676" i="4"/>
  <c r="AB1424" i="4"/>
  <c r="AB477" i="4"/>
  <c r="AB1740" i="4"/>
  <c r="AB838" i="4"/>
  <c r="AB1238" i="4"/>
  <c r="AB1624" i="4"/>
  <c r="AB719" i="4"/>
  <c r="AB1119" i="4"/>
  <c r="AB444" i="4"/>
  <c r="AB1320" i="4"/>
  <c r="AB1720" i="4"/>
  <c r="AB281" i="4"/>
  <c r="AB1581" i="4"/>
  <c r="AB1524" i="4"/>
  <c r="AB842" i="4"/>
  <c r="AB1242" i="4"/>
  <c r="AB286" i="4"/>
  <c r="AB966" i="4"/>
  <c r="AB1806" i="4"/>
  <c r="AB647" i="4"/>
  <c r="AB1047" i="4"/>
  <c r="AB1323" i="4"/>
  <c r="AB1503" i="4"/>
  <c r="AB1559" i="4"/>
  <c r="AB1623" i="4"/>
  <c r="AB468" i="4"/>
  <c r="AB1568" i="4"/>
  <c r="AB49" i="4"/>
  <c r="AB1389" i="4"/>
  <c r="AB1789" i="4"/>
  <c r="AB670" i="4"/>
  <c r="AB1070" i="4"/>
  <c r="AB1802" i="4"/>
  <c r="AB711" i="4"/>
  <c r="AB1111" i="4"/>
  <c r="AB392" i="4"/>
  <c r="AB1512" i="4"/>
  <c r="AB1704" i="4"/>
  <c r="AB473" i="4"/>
  <c r="AB1693" i="4"/>
  <c r="AB1525" i="4"/>
  <c r="AB914" i="4"/>
  <c r="AB1314" i="4"/>
  <c r="AB145" i="4"/>
  <c r="AB715" i="4"/>
  <c r="AB1115" i="4"/>
  <c r="AB963" i="4"/>
  <c r="AB576" i="4"/>
  <c r="AB1696" i="4"/>
  <c r="AB1584" i="4"/>
  <c r="AB497" i="4"/>
  <c r="AB1942" i="4"/>
  <c r="AB858" i="4"/>
  <c r="AB1258" i="4"/>
  <c r="AB185" i="4"/>
  <c r="AB739" i="4"/>
  <c r="AB1139" i="4"/>
  <c r="AB1564" i="4"/>
  <c r="AB1340" i="4"/>
  <c r="AB543" i="4"/>
  <c r="AB441" i="4"/>
  <c r="AB1601" i="4"/>
  <c r="AB1684" i="4"/>
  <c r="AB862" i="4"/>
  <c r="AB1262" i="4"/>
  <c r="AB346" i="4"/>
  <c r="AB986" i="4"/>
  <c r="AB1826" i="4"/>
  <c r="AB667" i="4"/>
  <c r="AB1067" i="4"/>
  <c r="AB1511" i="4"/>
  <c r="AB1808" i="4"/>
  <c r="AB1061" i="4"/>
  <c r="AB1105" i="4"/>
  <c r="AB1395" i="4"/>
  <c r="AB1439" i="4"/>
  <c r="AB1627" i="4"/>
  <c r="AB1772" i="4"/>
  <c r="AB227" i="4"/>
  <c r="AB1093" i="4"/>
  <c r="AB1447" i="4"/>
  <c r="AB1788" i="4"/>
  <c r="AB1844" i="4"/>
  <c r="AB488" i="4"/>
  <c r="AB1588" i="4"/>
  <c r="AB69" i="4"/>
  <c r="AB1409" i="4"/>
  <c r="AB1809" i="4"/>
  <c r="AB690" i="4"/>
  <c r="AB1090" i="4"/>
  <c r="AB863" i="4"/>
  <c r="AB731" i="4"/>
  <c r="AB1131" i="4"/>
  <c r="AB412" i="4"/>
  <c r="AB1532" i="4"/>
  <c r="AB85" i="4"/>
  <c r="AB493" i="4"/>
  <c r="AB1713" i="4"/>
  <c r="AB1885" i="4"/>
  <c r="AB934" i="4"/>
  <c r="AB1774" i="4"/>
  <c r="AB1325" i="4"/>
  <c r="AB735" i="4"/>
  <c r="AB1135" i="4"/>
  <c r="AB1183" i="4"/>
  <c r="AB596" i="4"/>
  <c r="AB1716" i="4"/>
  <c r="AB45" i="4"/>
  <c r="AB1063" i="4"/>
  <c r="AB878" i="4"/>
  <c r="AB1278" i="4"/>
  <c r="AB445" i="4"/>
  <c r="AB759" i="4"/>
  <c r="AB1159" i="4"/>
  <c r="AB65" i="4"/>
  <c r="AB1360" i="4"/>
  <c r="AB883" i="4"/>
  <c r="AB461" i="4"/>
  <c r="AB1621" i="4"/>
  <c r="AB25" i="4"/>
  <c r="AB882" i="4"/>
  <c r="AB1282" i="4"/>
  <c r="AB366" i="4"/>
  <c r="AB1006" i="4"/>
  <c r="AB1846" i="4"/>
  <c r="AB687" i="4"/>
  <c r="AB1087" i="4"/>
  <c r="AB668" i="4"/>
  <c r="AB684" i="4"/>
  <c r="AB700" i="4"/>
  <c r="AB716" i="4"/>
  <c r="AB732" i="4"/>
  <c r="AB748" i="4"/>
  <c r="AB764" i="4"/>
  <c r="AB780" i="4"/>
  <c r="AB796" i="4"/>
  <c r="AB812" i="4"/>
  <c r="AB828" i="4"/>
  <c r="AB844" i="4"/>
  <c r="AB860" i="4"/>
  <c r="AB876" i="4"/>
  <c r="AB892" i="4"/>
  <c r="AB908" i="4"/>
  <c r="AB924" i="4"/>
  <c r="AB940" i="4"/>
  <c r="AB956" i="4"/>
  <c r="AB972" i="4"/>
  <c r="AB988" i="4"/>
  <c r="AB1004" i="4"/>
  <c r="AB1020" i="4"/>
  <c r="AB1036" i="4"/>
  <c r="AB1052" i="4"/>
  <c r="AB1068" i="4"/>
  <c r="AB1088" i="4"/>
  <c r="AB1104" i="4"/>
  <c r="AB1120" i="4"/>
  <c r="AB1152" i="4"/>
  <c r="AB1184" i="4"/>
  <c r="AB1216" i="4"/>
  <c r="AB1248" i="4"/>
  <c r="AB1280" i="4"/>
  <c r="AB1312" i="4"/>
  <c r="AB1350" i="4"/>
  <c r="AB1382" i="4"/>
  <c r="AB1414" i="4"/>
  <c r="AB1446" i="4"/>
  <c r="AB1478" i="4"/>
  <c r="AB1510" i="4"/>
  <c r="AB1542" i="4"/>
  <c r="AB1574" i="4"/>
  <c r="AB1606" i="4"/>
  <c r="AB1638" i="4"/>
  <c r="AB1670" i="4"/>
  <c r="AB1702" i="4"/>
  <c r="AB1734" i="4"/>
  <c r="AB1771" i="4"/>
  <c r="AB1803" i="4"/>
  <c r="AB1835" i="4"/>
  <c r="AB1867" i="4"/>
  <c r="AB1899" i="4"/>
  <c r="AB1931" i="4"/>
  <c r="AB135" i="4"/>
  <c r="AB1021" i="4"/>
  <c r="AB1305" i="4"/>
  <c r="AB1351" i="4"/>
  <c r="AB1583" i="4"/>
  <c r="AB1731" i="4"/>
  <c r="AB143" i="4"/>
  <c r="AB199" i="4"/>
  <c r="AB1037" i="4"/>
  <c r="AB1265" i="4"/>
  <c r="AB508" i="4"/>
  <c r="AB1608" i="4"/>
  <c r="AB89" i="4"/>
  <c r="AB1429" i="4"/>
  <c r="AB1829" i="4"/>
  <c r="AB710" i="4"/>
  <c r="AB1110" i="4"/>
  <c r="AB225" i="4"/>
  <c r="AB751" i="4"/>
  <c r="AB1151" i="4"/>
  <c r="AB432" i="4"/>
  <c r="AB1552" i="4"/>
  <c r="AB385" i="4"/>
  <c r="AB1333" i="4"/>
  <c r="AB1733" i="4"/>
  <c r="AB174" i="4"/>
  <c r="AB954" i="4"/>
  <c r="AB1794" i="4"/>
  <c r="AB1585" i="4"/>
  <c r="AB755" i="4"/>
  <c r="AB1155" i="4"/>
  <c r="AB484" i="4"/>
  <c r="AB1336" i="4"/>
  <c r="AB1736" i="4"/>
  <c r="AB485" i="4"/>
  <c r="AB205" i="4"/>
  <c r="AB898" i="4"/>
  <c r="AB1298" i="4"/>
  <c r="AB779" i="4"/>
  <c r="AB1179" i="4"/>
  <c r="AB465" i="4"/>
  <c r="AB1380" i="4"/>
  <c r="AB1163" i="4"/>
  <c r="AB481" i="4"/>
  <c r="AB1641" i="4"/>
  <c r="AB505" i="4"/>
  <c r="AB902" i="4"/>
  <c r="AB1302" i="4"/>
  <c r="AB626" i="4"/>
  <c r="AB1026" i="4"/>
  <c r="AB1866" i="4"/>
  <c r="AB707" i="4"/>
  <c r="AB1107" i="4"/>
  <c r="Y1946" i="4"/>
  <c r="AA1946" i="4"/>
  <c r="Z1946" i="4"/>
  <c r="X1946" i="4"/>
  <c r="W1946" i="4"/>
  <c r="AB1946" i="4"/>
  <c r="U28" i="13"/>
  <c r="U27" i="13"/>
  <c r="U30" i="13"/>
  <c r="U31" i="13"/>
  <c r="U29" i="13"/>
  <c r="U26" i="13"/>
  <c r="U32" i="13"/>
  <c r="U22" i="13"/>
  <c r="U25" i="13"/>
  <c r="U23" i="13"/>
  <c r="U57" i="13"/>
  <c r="U14" i="13"/>
  <c r="B33" i="20"/>
  <c r="C33" i="20"/>
  <c r="AB1234" i="2"/>
  <c r="AB791" i="2"/>
  <c r="AB865" i="2"/>
  <c r="AB1235" i="2"/>
  <c r="AB1167" i="2"/>
  <c r="AB792" i="2"/>
  <c r="AB1213" i="2"/>
  <c r="AB1212" i="2"/>
  <c r="AB1211" i="2"/>
  <c r="AB1233" i="2"/>
  <c r="AB213" i="2"/>
  <c r="AB793" i="2"/>
  <c r="AB214" i="2"/>
  <c r="AB215" i="2"/>
  <c r="AB1214" i="2"/>
  <c r="AB73" i="2"/>
  <c r="AB173" i="2"/>
  <c r="AB1109" i="2"/>
  <c r="AB659" i="2"/>
  <c r="AB758" i="2"/>
  <c r="AB250" i="2"/>
  <c r="AB982" i="2"/>
  <c r="AB1035" i="2"/>
  <c r="AB585" i="2"/>
  <c r="AB1016" i="2"/>
  <c r="AB194" i="2"/>
  <c r="AB504" i="2"/>
  <c r="AB418" i="2"/>
  <c r="AB897" i="2"/>
  <c r="AB378" i="2"/>
  <c r="AB1174" i="2"/>
  <c r="AB720" i="2"/>
  <c r="AB257" i="2"/>
  <c r="AB1193" i="2"/>
  <c r="AB739" i="2"/>
  <c r="AB1077" i="2"/>
  <c r="AB666" i="2"/>
  <c r="AB284" i="2"/>
  <c r="AB244" i="2"/>
  <c r="AB187" i="2"/>
  <c r="AB180" i="2"/>
  <c r="AB826" i="2"/>
  <c r="AB330" i="2"/>
  <c r="AB1062" i="2"/>
  <c r="AB612" i="2"/>
  <c r="AB344" i="2"/>
  <c r="AB1115" i="2"/>
  <c r="AB665" i="2"/>
  <c r="AB119" i="2"/>
  <c r="AB1022" i="2"/>
  <c r="AB625" i="2"/>
  <c r="AB766" i="2"/>
  <c r="AB746" i="2"/>
  <c r="AB134" i="2"/>
  <c r="AB640" i="2"/>
  <c r="AB1024" i="2"/>
  <c r="AB713" i="2"/>
  <c r="AB403" i="2"/>
  <c r="AB586" i="2"/>
  <c r="AB114" i="2"/>
  <c r="AB1070" i="2"/>
  <c r="AB153" i="2"/>
  <c r="AB1089" i="2"/>
  <c r="AB639" i="2"/>
  <c r="AB1143" i="2"/>
  <c r="AB693" i="2"/>
  <c r="AB962" i="2"/>
  <c r="AB199" i="2"/>
  <c r="AB1015" i="2"/>
  <c r="AB283" i="2"/>
  <c r="AB174" i="2"/>
  <c r="AB1090" i="2"/>
  <c r="AB1166" i="2"/>
  <c r="AB88" i="2"/>
  <c r="AB373" i="2"/>
  <c r="AB208" i="2"/>
  <c r="AB848" i="2"/>
  <c r="AB1104" i="2"/>
  <c r="AB654" i="2"/>
  <c r="AB1138" i="2"/>
  <c r="AB137" i="2"/>
  <c r="AB154" i="2"/>
  <c r="AB1116" i="2"/>
  <c r="AB338" i="2"/>
  <c r="AB607" i="2"/>
  <c r="AB911" i="2"/>
  <c r="AB358" i="2"/>
  <c r="AB1153" i="2"/>
  <c r="AB237" i="2"/>
  <c r="AB1173" i="2"/>
  <c r="AB719" i="2"/>
  <c r="AB363" i="2"/>
  <c r="AB120" i="2"/>
  <c r="AB353" i="2"/>
  <c r="AB128" i="2"/>
  <c r="AB686" i="2"/>
  <c r="AB1084" i="2"/>
  <c r="AB634" i="2"/>
  <c r="AB167" i="2"/>
  <c r="AB646" i="2"/>
  <c r="AB773" i="2"/>
  <c r="AB998" i="2"/>
  <c r="AB1042" i="2"/>
  <c r="AB592" i="2"/>
  <c r="AB1228" i="2"/>
  <c r="AB1095" i="2"/>
  <c r="AB645" i="2"/>
  <c r="AB97" i="2"/>
  <c r="AB94" i="2"/>
  <c r="AB996" i="2"/>
  <c r="AB278" i="2"/>
  <c r="AB384" i="2"/>
  <c r="AB891" i="2"/>
  <c r="AB298" i="2"/>
  <c r="AB1130" i="2"/>
  <c r="AB680" i="2"/>
  <c r="AB216" i="2"/>
  <c r="AB1152" i="2"/>
  <c r="AB699" i="2"/>
  <c r="AB1076" i="2"/>
  <c r="AB503" i="2"/>
  <c r="AB426" i="2"/>
  <c r="AB1064" i="2"/>
  <c r="AB614" i="2"/>
  <c r="AB147" i="2"/>
  <c r="AB1207" i="2"/>
  <c r="AB753" i="2"/>
  <c r="AB290" i="2"/>
  <c r="AB821" i="2"/>
  <c r="AB956" i="2"/>
  <c r="AB1075" i="2"/>
  <c r="AB957" i="2"/>
  <c r="AB400" i="2"/>
  <c r="AB931" i="2"/>
  <c r="AB113" i="2"/>
  <c r="AB916" i="2"/>
  <c r="AB217" i="2"/>
  <c r="AB200" i="2"/>
  <c r="AB854" i="2"/>
  <c r="AB238" i="2"/>
  <c r="AB1110" i="2"/>
  <c r="AB193" i="2"/>
  <c r="AB1129" i="2"/>
  <c r="AB679" i="2"/>
  <c r="AB463" i="2"/>
  <c r="AB778" i="2"/>
  <c r="AB1044" i="2"/>
  <c r="AB594" i="2"/>
  <c r="AB1187" i="2"/>
  <c r="AB733" i="2"/>
  <c r="AB270" i="2"/>
  <c r="AB1002" i="2"/>
  <c r="AB469" i="2"/>
  <c r="AB706" i="2"/>
  <c r="AB1055" i="2"/>
  <c r="AB605" i="2"/>
  <c r="AB80" i="2"/>
  <c r="AB747" i="2"/>
  <c r="AB146" i="2"/>
  <c r="AB882" i="2"/>
  <c r="AB1225" i="2"/>
  <c r="AB1038" i="2"/>
  <c r="AB326" i="2"/>
  <c r="AB1031" i="2"/>
  <c r="AB1096" i="2"/>
  <c r="AB853" i="2"/>
  <c r="AB357" i="2"/>
  <c r="AB889" i="2"/>
  <c r="AB475" i="2"/>
  <c r="AB627" i="2"/>
  <c r="AB828" i="2"/>
  <c r="AB69" i="2"/>
  <c r="AB201" i="2"/>
  <c r="AB965" i="2"/>
  <c r="AB1208" i="2"/>
  <c r="AB754" i="2"/>
  <c r="AB291" i="2"/>
  <c r="AB1117" i="2"/>
  <c r="AB943" i="2"/>
  <c r="AB430" i="2"/>
  <c r="AB1165" i="2"/>
  <c r="AB712" i="2"/>
  <c r="AB841" i="2"/>
  <c r="AB819" i="2"/>
  <c r="AB1227" i="2"/>
  <c r="AB765" i="2"/>
  <c r="AB261" i="2"/>
  <c r="AB626" i="2"/>
  <c r="AB337" i="2"/>
  <c r="AB464" i="2"/>
  <c r="AB432" i="2"/>
  <c r="AB1201" i="2"/>
  <c r="AB1188" i="2"/>
  <c r="AB271" i="2"/>
  <c r="AB977" i="2"/>
  <c r="AB923" i="2"/>
  <c r="AB1142" i="2"/>
  <c r="AB692" i="2"/>
  <c r="AB606" i="2"/>
  <c r="AB704" i="2"/>
  <c r="AB440" i="2"/>
  <c r="AB318" i="2"/>
  <c r="AB445" i="2"/>
  <c r="AB285" i="2"/>
  <c r="AB971" i="2"/>
  <c r="AB458" i="2"/>
  <c r="AB1222" i="2"/>
  <c r="AB760" i="2"/>
  <c r="AB297" i="2"/>
  <c r="AB423" i="2"/>
  <c r="AB779" i="2"/>
  <c r="AB316" i="2"/>
  <c r="AB1078" i="2"/>
  <c r="AB928" i="2"/>
  <c r="AB272" i="2"/>
  <c r="AB1200" i="2"/>
  <c r="AB907" i="2"/>
  <c r="AB252" i="2"/>
  <c r="AB647" i="2"/>
  <c r="AB926" i="2"/>
  <c r="AB413" i="2"/>
  <c r="AB352" i="2"/>
  <c r="AB727" i="2"/>
  <c r="AB905" i="2"/>
  <c r="AB287" i="2"/>
  <c r="AB1144" i="2"/>
  <c r="AB694" i="2"/>
  <c r="AB231" i="2"/>
  <c r="AB587" i="2"/>
  <c r="AB883" i="2"/>
  <c r="AB649" i="2"/>
  <c r="AB1102" i="2"/>
  <c r="AB652" i="2"/>
  <c r="AB141" i="2"/>
  <c r="AB981" i="2"/>
  <c r="AB468" i="2"/>
  <c r="AB770" i="2"/>
  <c r="AB1079" i="2"/>
  <c r="AB1158" i="2"/>
  <c r="AB705" i="2"/>
  <c r="AB242" i="2"/>
  <c r="AB1114" i="2"/>
  <c r="AB664" i="2"/>
  <c r="AB197" i="2"/>
  <c r="AB420" i="2"/>
  <c r="AB258" i="2"/>
  <c r="AB1229" i="2"/>
  <c r="AB951" i="2"/>
  <c r="AB398" i="2"/>
  <c r="AB1194" i="2"/>
  <c r="AB277" i="2"/>
  <c r="AB1221" i="2"/>
  <c r="AB759" i="2"/>
  <c r="AB296" i="2"/>
  <c r="AB405" i="2"/>
  <c r="AB908" i="2"/>
  <c r="AB108" i="2"/>
  <c r="AB896" i="2"/>
  <c r="AB188" i="2"/>
  <c r="AB404" i="2"/>
  <c r="AB393" i="2"/>
  <c r="AB292" i="2"/>
  <c r="AB424" i="2"/>
  <c r="AB885" i="2"/>
  <c r="AB1124" i="2"/>
  <c r="AB674" i="2"/>
  <c r="AB207" i="2"/>
  <c r="AB364" i="2"/>
  <c r="AB846" i="2"/>
  <c r="AB350" i="2"/>
  <c r="AB1082" i="2"/>
  <c r="AB632" i="2"/>
  <c r="AB820" i="2"/>
  <c r="AB961" i="2"/>
  <c r="AB1039" i="2"/>
  <c r="AB1135" i="2"/>
  <c r="AB685" i="2"/>
  <c r="AB1094" i="2"/>
  <c r="AB644" i="2"/>
  <c r="AB177" i="2"/>
  <c r="AB1013" i="2"/>
  <c r="AB500" i="2"/>
  <c r="AB96" i="2"/>
  <c r="AB1072" i="2"/>
  <c r="AB622" i="2"/>
  <c r="AB155" i="2"/>
  <c r="AB581" i="2"/>
  <c r="AB1057" i="2"/>
  <c r="AB376" i="2"/>
  <c r="AB123" i="2"/>
  <c r="AB988" i="2"/>
  <c r="AB71" i="2"/>
  <c r="AB967" i="2"/>
  <c r="AB454" i="2"/>
  <c r="AB181" i="2"/>
  <c r="AB986" i="2"/>
  <c r="AB473" i="2"/>
  <c r="AB148" i="2"/>
  <c r="AB229" i="2"/>
  <c r="AB1041" i="2"/>
  <c r="AB591" i="2"/>
  <c r="AB863" i="2"/>
  <c r="AB347" i="2"/>
  <c r="AB302" i="2"/>
  <c r="AB1178" i="2"/>
  <c r="AB724" i="2"/>
  <c r="AB993" i="2"/>
  <c r="AB480" i="2"/>
  <c r="AB76" i="2"/>
  <c r="AB918" i="2"/>
  <c r="AB1052" i="2"/>
  <c r="AB602" i="2"/>
  <c r="AB135" i="2"/>
  <c r="AB82" i="2"/>
  <c r="AB1011" i="2"/>
  <c r="AB498" i="2"/>
  <c r="AB833" i="2"/>
  <c r="AB852" i="2"/>
  <c r="AB356" i="2"/>
  <c r="AB1231" i="2"/>
  <c r="AB968" i="2"/>
  <c r="AB455" i="2"/>
  <c r="AB755" i="2"/>
  <c r="AB324" i="2"/>
  <c r="AB947" i="2"/>
  <c r="AB434" i="2"/>
  <c r="AB1181" i="2"/>
  <c r="AB966" i="2"/>
  <c r="AB453" i="2"/>
  <c r="AB775" i="2"/>
  <c r="AB945" i="2"/>
  <c r="AB389" i="2"/>
  <c r="AB734" i="2"/>
  <c r="AB410" i="2"/>
  <c r="AB268" i="2"/>
  <c r="AB648" i="2"/>
  <c r="AB1021" i="2"/>
  <c r="AB508" i="2"/>
  <c r="AB843" i="2"/>
  <c r="AB307" i="2"/>
  <c r="AB1199" i="2"/>
  <c r="AB745" i="2"/>
  <c r="AB282" i="2"/>
  <c r="AB1157" i="2"/>
  <c r="AB241" i="2"/>
  <c r="AB959" i="2"/>
  <c r="AB842" i="2"/>
  <c r="AB506" i="2"/>
  <c r="AB320" i="2"/>
  <c r="AB192" i="2"/>
  <c r="AB295" i="2"/>
  <c r="AB1191" i="2"/>
  <c r="AB737" i="2"/>
  <c r="AB84" i="2"/>
  <c r="AB1210" i="2"/>
  <c r="AB756" i="2"/>
  <c r="AB293" i="2"/>
  <c r="AB184" i="2"/>
  <c r="AB1189" i="2"/>
  <c r="AB675" i="2"/>
  <c r="AB1230" i="2"/>
  <c r="AB511" i="2"/>
  <c r="AB289" i="2"/>
  <c r="AB305" i="2"/>
  <c r="AB1100" i="2"/>
  <c r="AB650" i="2"/>
  <c r="AB861" i="2"/>
  <c r="AB118" i="2"/>
  <c r="AB994" i="2"/>
  <c r="AB481" i="2"/>
  <c r="AB334" i="2"/>
  <c r="AB690" i="2"/>
  <c r="AB670" i="2"/>
  <c r="AB763" i="2"/>
  <c r="AB349" i="2"/>
  <c r="AB1140" i="2"/>
  <c r="AB286" i="2"/>
  <c r="AB300" i="2"/>
  <c r="AB75" i="2"/>
  <c r="AB102" i="2"/>
  <c r="AB459" i="2"/>
  <c r="AB888" i="2"/>
  <c r="AB850" i="2"/>
  <c r="AB1074" i="2"/>
  <c r="AB380" i="2"/>
  <c r="AB952" i="2"/>
  <c r="AB700" i="2"/>
  <c r="AB355" i="2"/>
  <c r="AB830" i="2"/>
  <c r="AB735" i="2"/>
  <c r="AB921" i="2"/>
  <c r="AB408" i="2"/>
  <c r="AB1163" i="2"/>
  <c r="AB710" i="2"/>
  <c r="AB178" i="2"/>
  <c r="AB139" i="2"/>
  <c r="AB901" i="2"/>
  <c r="AB388" i="2"/>
  <c r="AB212" i="2"/>
  <c r="AB368" i="2"/>
  <c r="AB1216" i="2"/>
  <c r="AB844" i="2"/>
  <c r="AB974" i="2"/>
  <c r="AB953" i="2"/>
  <c r="AB1012" i="2"/>
  <c r="AB394" i="2"/>
  <c r="AB933" i="2"/>
  <c r="AB992" i="2"/>
  <c r="AB395" i="2"/>
  <c r="AB374" i="2"/>
  <c r="AB913" i="2"/>
  <c r="AB375" i="2"/>
  <c r="AB354" i="2"/>
  <c r="AB428" i="2"/>
  <c r="AB198" i="2"/>
  <c r="AB439" i="2"/>
  <c r="AB256" i="2"/>
  <c r="AB248" i="2"/>
  <c r="AB822" i="2"/>
  <c r="AB310" i="2"/>
  <c r="AB1054" i="2"/>
  <c r="AB236" i="2"/>
  <c r="AB163" i="2"/>
  <c r="AB145" i="2"/>
  <c r="AB369" i="2"/>
  <c r="AB158" i="2"/>
  <c r="AB83" i="2"/>
  <c r="AB294" i="2"/>
  <c r="AB776" i="2"/>
  <c r="AB1209" i="2"/>
  <c r="AB864" i="2"/>
  <c r="AB1014" i="2"/>
  <c r="AB783" i="2"/>
  <c r="AB892" i="2"/>
  <c r="AB709" i="2"/>
  <c r="AB230" i="2"/>
  <c r="AB499" i="2"/>
  <c r="AB479" i="2"/>
  <c r="AB1162" i="2"/>
  <c r="AB448" i="2"/>
  <c r="AB1204" i="2"/>
  <c r="AB750" i="2"/>
  <c r="AB972" i="2"/>
  <c r="AB886" i="2"/>
  <c r="AB979" i="2"/>
  <c r="AB624" i="2"/>
  <c r="AB893" i="2"/>
  <c r="AB851" i="2"/>
  <c r="AB849" i="2"/>
  <c r="AB604" i="2"/>
  <c r="AB856" i="2"/>
  <c r="AB932" i="2"/>
  <c r="AB335" i="2"/>
  <c r="AB314" i="2"/>
  <c r="AB333" i="2"/>
  <c r="AB584" i="2"/>
  <c r="AB340" i="2"/>
  <c r="AB399" i="2"/>
  <c r="AB660" i="2"/>
  <c r="AB315" i="2"/>
  <c r="AB757" i="2"/>
  <c r="AB99" i="2"/>
  <c r="AB105" i="2"/>
  <c r="AB182" i="2"/>
  <c r="AB87" i="2"/>
  <c r="AB138" i="2"/>
  <c r="AB379" i="2"/>
  <c r="AB834" i="2"/>
  <c r="AB449" i="2"/>
  <c r="AB329" i="2"/>
  <c r="AB1120" i="2"/>
  <c r="AB274" i="2"/>
  <c r="AB429" i="2"/>
  <c r="AB95" i="2"/>
  <c r="AB415" i="2"/>
  <c r="AB370" i="2"/>
  <c r="AB1232" i="2"/>
  <c r="AB225" i="2"/>
  <c r="AB740" i="2"/>
  <c r="AB887" i="2"/>
  <c r="AB906" i="2"/>
  <c r="AB221" i="2"/>
  <c r="AB276" i="2"/>
  <c r="AB249" i="2"/>
  <c r="AB941" i="2"/>
  <c r="AB1184" i="2"/>
  <c r="AB730" i="2"/>
  <c r="AB444" i="2"/>
  <c r="AB360" i="2"/>
  <c r="AB419" i="2"/>
  <c r="AB831" i="2"/>
  <c r="AB777" i="2"/>
  <c r="AB829" i="2"/>
  <c r="AB715" i="2"/>
  <c r="AB509" i="2"/>
  <c r="AB1034" i="2"/>
  <c r="AB836" i="2"/>
  <c r="AB912" i="2"/>
  <c r="AB1215" i="2"/>
  <c r="AB164" i="2"/>
  <c r="AB313" i="2"/>
  <c r="AB695" i="2"/>
  <c r="AB588" i="2"/>
  <c r="AB501" i="2"/>
  <c r="AB288" i="2"/>
  <c r="AB973" i="2"/>
  <c r="AB460" i="2"/>
  <c r="AB438" i="2"/>
  <c r="AB668" i="2"/>
  <c r="AB1032" i="2"/>
  <c r="AB582" i="2"/>
  <c r="AB115" i="2"/>
  <c r="AB728" i="2"/>
  <c r="AB991" i="2"/>
  <c r="AB478" i="2"/>
  <c r="AB159" i="2"/>
  <c r="AB780" i="2"/>
  <c r="AB317" i="2"/>
  <c r="AB1056" i="2"/>
  <c r="AB832" i="2"/>
  <c r="AB336" i="2"/>
  <c r="AB406" i="2"/>
  <c r="AB948" i="2"/>
  <c r="AB435" i="2"/>
  <c r="AB412" i="2"/>
  <c r="AB100" i="2"/>
  <c r="AB927" i="2"/>
  <c r="AB414" i="2"/>
  <c r="AB332" i="2"/>
  <c r="AB917" i="2"/>
  <c r="AB946" i="2"/>
  <c r="AB433" i="2"/>
  <c r="AB472" i="2"/>
  <c r="AB937" i="2"/>
  <c r="AB925" i="2"/>
  <c r="AB144" i="2"/>
  <c r="AB1168" i="2"/>
  <c r="AB714" i="2"/>
  <c r="AB251" i="2"/>
  <c r="AB840" i="2"/>
  <c r="AB903" i="2"/>
  <c r="AB390" i="2"/>
  <c r="AB183" i="2"/>
  <c r="AB1122" i="2"/>
  <c r="AB672" i="2"/>
  <c r="AB365" i="2"/>
  <c r="AB1001" i="2"/>
  <c r="AB488" i="2"/>
  <c r="AB303" i="2"/>
  <c r="AB823" i="2"/>
  <c r="AB103" i="2"/>
  <c r="AB1179" i="2"/>
  <c r="AB725" i="2"/>
  <c r="AB262" i="2"/>
  <c r="AB1134" i="2"/>
  <c r="AB684" i="2"/>
  <c r="AB220" i="2"/>
  <c r="AB461" i="2"/>
  <c r="AB1197" i="2"/>
  <c r="AB743" i="2"/>
  <c r="AB280" i="2"/>
  <c r="AB323" i="2"/>
  <c r="AB835" i="2"/>
  <c r="AB339" i="2"/>
  <c r="AB74" i="2"/>
  <c r="AB1223" i="2"/>
  <c r="AB761" i="2"/>
  <c r="AB367" i="2"/>
  <c r="AB1050" i="2"/>
  <c r="AB600" i="2"/>
  <c r="AB133" i="2"/>
  <c r="AB1069" i="2"/>
  <c r="AB619" i="2"/>
  <c r="AB152" i="2"/>
  <c r="AB1172" i="2"/>
  <c r="AB718" i="2"/>
  <c r="AB255" i="2"/>
  <c r="AB1161" i="2"/>
  <c r="AB1150" i="2"/>
  <c r="AB697" i="2"/>
  <c r="AB234" i="2"/>
  <c r="AB1119" i="2"/>
  <c r="AB1170" i="2"/>
  <c r="AB716" i="2"/>
  <c r="AB253" i="2"/>
  <c r="AB1099" i="2"/>
  <c r="AB1145" i="2"/>
  <c r="AB635" i="2"/>
  <c r="AB628" i="2"/>
  <c r="AB984" i="2"/>
  <c r="AB471" i="2"/>
  <c r="AB227" i="2"/>
  <c r="AB1123" i="2"/>
  <c r="AB673" i="2"/>
  <c r="AB206" i="2"/>
  <c r="AB160" i="2"/>
  <c r="AB942" i="2"/>
  <c r="AB409" i="2"/>
  <c r="AB1218" i="2"/>
  <c r="AB771" i="2"/>
  <c r="AB1118" i="2"/>
  <c r="AB1060" i="2"/>
  <c r="AB610" i="2"/>
  <c r="AB101" i="2"/>
  <c r="AB995" i="2"/>
  <c r="AB482" i="2"/>
  <c r="AB78" i="2"/>
  <c r="AB954" i="2"/>
  <c r="AB441" i="2"/>
  <c r="AB68" i="2"/>
  <c r="AB855" i="2"/>
  <c r="AB359" i="2"/>
  <c r="AB223" i="2"/>
  <c r="AB781" i="2"/>
  <c r="AB620" i="2"/>
  <c r="AB172" i="2"/>
  <c r="AB1192" i="2"/>
  <c r="AB738" i="2"/>
  <c r="AB275" i="2"/>
  <c r="AB202" i="2"/>
  <c r="AB1171" i="2"/>
  <c r="AB717" i="2"/>
  <c r="AB254" i="2"/>
  <c r="AB247" i="2"/>
  <c r="AB1190" i="2"/>
  <c r="AB736" i="2"/>
  <c r="AB273" i="2"/>
  <c r="AB327" i="2"/>
  <c r="AB1169" i="2"/>
  <c r="AB655" i="2"/>
  <c r="AB938" i="2"/>
  <c r="AB1004" i="2"/>
  <c r="AB491" i="2"/>
  <c r="AB228" i="2"/>
  <c r="AB824" i="2"/>
  <c r="AB629" i="2"/>
  <c r="AB1080" i="2"/>
  <c r="AB630" i="2"/>
  <c r="AB385" i="2"/>
  <c r="AB502" i="2"/>
  <c r="AB98" i="2"/>
  <c r="AB127" i="2"/>
  <c r="AB1177" i="2"/>
  <c r="AB723" i="2"/>
  <c r="AB260" i="2"/>
  <c r="AB205" i="2"/>
  <c r="AB179" i="2"/>
  <c r="AB782" i="2"/>
  <c r="AB319" i="2"/>
  <c r="AB168" i="2"/>
  <c r="AB1195" i="2"/>
  <c r="AB741" i="2"/>
  <c r="AB1059" i="2"/>
  <c r="AB1030" i="2"/>
  <c r="AB580" i="2"/>
  <c r="AB93" i="2"/>
  <c r="AB1049" i="2"/>
  <c r="AB599" i="2"/>
  <c r="AB132" i="2"/>
  <c r="AB1151" i="2"/>
  <c r="AB698" i="2"/>
  <c r="AB235" i="2"/>
  <c r="AB978" i="2"/>
  <c r="AB1127" i="2"/>
  <c r="AB677" i="2"/>
  <c r="AB210" i="2"/>
  <c r="AB1019" i="2"/>
  <c r="AB1146" i="2"/>
  <c r="AB696" i="2"/>
  <c r="AB233" i="2"/>
  <c r="AB999" i="2"/>
  <c r="AB1125" i="2"/>
  <c r="AB615" i="2"/>
  <c r="AB345" i="2"/>
  <c r="AB964" i="2"/>
  <c r="AB451" i="2"/>
  <c r="AB1203" i="2"/>
  <c r="AB1103" i="2"/>
  <c r="AB653" i="2"/>
  <c r="AB186" i="2"/>
  <c r="AB1136" i="2"/>
  <c r="AB922" i="2"/>
  <c r="AB269" i="2"/>
  <c r="AB1205" i="2"/>
  <c r="AB751" i="2"/>
  <c r="AB958" i="2"/>
  <c r="AB1040" i="2"/>
  <c r="AB590" i="2"/>
  <c r="AB1160" i="2"/>
  <c r="AB975" i="2"/>
  <c r="AB462" i="2"/>
  <c r="AB157" i="2"/>
  <c r="AB934" i="2"/>
  <c r="AB421" i="2"/>
  <c r="AB1156" i="2"/>
  <c r="AB703" i="2"/>
  <c r="AB240" i="2"/>
  <c r="AB125" i="2"/>
  <c r="AB1224" i="2"/>
  <c r="AB762" i="2"/>
  <c r="AB299" i="2"/>
  <c r="AB67" i="2"/>
  <c r="AB1175" i="2"/>
  <c r="AB721" i="2"/>
  <c r="AB589" i="2"/>
  <c r="AB1010" i="2"/>
  <c r="AB497" i="2"/>
  <c r="AB107" i="2"/>
  <c r="AB1029" i="2"/>
  <c r="AB579" i="2"/>
  <c r="AB112" i="2"/>
  <c r="AB1128" i="2"/>
  <c r="AB678" i="2"/>
  <c r="AB211" i="2"/>
  <c r="AB748" i="2"/>
  <c r="AB1107" i="2"/>
  <c r="AB657" i="2"/>
  <c r="AB190" i="2"/>
  <c r="AB862" i="2"/>
  <c r="AB1126" i="2"/>
  <c r="AB676" i="2"/>
  <c r="AB209" i="2"/>
  <c r="AB899" i="2"/>
  <c r="AB1105" i="2"/>
  <c r="AB595" i="2"/>
  <c r="AB121" i="2"/>
  <c r="AB944" i="2"/>
  <c r="AB431" i="2"/>
  <c r="AB919" i="2"/>
  <c r="AB1083" i="2"/>
  <c r="AB633" i="2"/>
  <c r="AB166" i="2"/>
  <c r="AB936" i="2"/>
  <c r="AB902" i="2"/>
  <c r="AB65" i="2"/>
  <c r="AB1185" i="2"/>
  <c r="AB731" i="2"/>
  <c r="AB768" i="2"/>
  <c r="AB1020" i="2"/>
  <c r="AB507" i="2"/>
  <c r="AB997" i="2"/>
  <c r="AB955" i="2"/>
  <c r="AB442" i="2"/>
  <c r="AB117" i="2"/>
  <c r="AB914" i="2"/>
  <c r="AB401" i="2"/>
  <c r="AB683" i="2"/>
  <c r="AB1196" i="2"/>
  <c r="AB279" i="2"/>
  <c r="AB1154" i="2"/>
  <c r="AB1098" i="2"/>
  <c r="AB477" i="2"/>
  <c r="AB1009" i="2"/>
  <c r="AB92" i="2"/>
  <c r="AB658" i="2"/>
  <c r="AB485" i="2"/>
  <c r="AB637" i="2"/>
  <c r="AB729" i="2"/>
  <c r="AB656" i="2"/>
  <c r="AB749" i="2"/>
  <c r="AB512" i="2"/>
  <c r="AB924" i="2"/>
  <c r="AB411" i="2"/>
  <c r="AB1063" i="2"/>
  <c r="AB1164" i="2"/>
  <c r="AB1000" i="2"/>
  <c r="AB767" i="2"/>
  <c r="AB422" i="2"/>
  <c r="AB381" i="2"/>
  <c r="AB1113" i="2"/>
  <c r="AB663" i="2"/>
  <c r="AB196" i="2"/>
  <c r="AB104" i="2"/>
  <c r="AB1176" i="2"/>
  <c r="AB722" i="2"/>
  <c r="AB259" i="2"/>
  <c r="AB204" i="2"/>
  <c r="AB1131" i="2"/>
  <c r="AB681" i="2"/>
  <c r="AB708" i="2"/>
  <c r="AB970" i="2"/>
  <c r="AB457" i="2"/>
  <c r="AB348" i="2"/>
  <c r="AB989" i="2"/>
  <c r="AB476" i="2"/>
  <c r="AB72" i="2"/>
  <c r="AB1088" i="2"/>
  <c r="AB638" i="2"/>
  <c r="AB171" i="2"/>
  <c r="AB325" i="2"/>
  <c r="AB1067" i="2"/>
  <c r="AB617" i="2"/>
  <c r="AB150" i="2"/>
  <c r="AB446" i="2"/>
  <c r="AB1086" i="2"/>
  <c r="AB636" i="2"/>
  <c r="AB169" i="2"/>
  <c r="AB466" i="2"/>
  <c r="AB1065" i="2"/>
  <c r="AB492" i="2"/>
  <c r="AB224" i="2"/>
  <c r="AB904" i="2"/>
  <c r="AB391" i="2"/>
  <c r="AB386" i="2"/>
  <c r="AB1043" i="2"/>
  <c r="AB593" i="2"/>
  <c r="AB126" i="2"/>
  <c r="AB443" i="2"/>
  <c r="AB845" i="2"/>
  <c r="AB267" i="2"/>
  <c r="AB1141" i="2"/>
  <c r="AB691" i="2"/>
  <c r="AB245" i="2"/>
  <c r="AB980" i="2"/>
  <c r="AB467" i="2"/>
  <c r="AB484" i="2"/>
  <c r="AB915" i="2"/>
  <c r="AB402" i="2"/>
  <c r="AB1037" i="2"/>
  <c r="AB857" i="2"/>
  <c r="AB361" i="2"/>
  <c r="AB1133" i="2"/>
  <c r="AB219" i="2"/>
  <c r="AB328" i="2"/>
  <c r="AB742" i="2"/>
  <c r="AB309" i="2"/>
  <c r="AB701" i="2"/>
  <c r="AB990" i="2"/>
  <c r="AB185" i="2"/>
  <c r="AB496" i="2"/>
  <c r="AB1108" i="2"/>
  <c r="AB191" i="2"/>
  <c r="AB1087" i="2"/>
  <c r="AB170" i="2"/>
  <c r="AB1106" i="2"/>
  <c r="AB189" i="2"/>
  <c r="AB1085" i="2"/>
  <c r="AB667" i="2"/>
  <c r="AB669" i="2"/>
  <c r="AB613" i="2"/>
  <c r="AB726" i="2"/>
  <c r="AB124" i="2"/>
  <c r="AB711" i="2"/>
  <c r="AB487" i="2"/>
  <c r="AB935" i="2"/>
  <c r="AB77" i="2"/>
  <c r="AB1093" i="2"/>
  <c r="AB643" i="2"/>
  <c r="AB176" i="2"/>
  <c r="AB143" i="2"/>
  <c r="AB1155" i="2"/>
  <c r="AB702" i="2"/>
  <c r="AB239" i="2"/>
  <c r="AB203" i="2"/>
  <c r="AB1111" i="2"/>
  <c r="AB661" i="2"/>
  <c r="AB265" i="2"/>
  <c r="AB950" i="2"/>
  <c r="AB437" i="2"/>
  <c r="AB1139" i="2"/>
  <c r="AB969" i="2"/>
  <c r="AB456" i="2"/>
  <c r="AB452" i="2"/>
  <c r="AB1068" i="2"/>
  <c r="AB618" i="2"/>
  <c r="AB151" i="2"/>
  <c r="AB81" i="2"/>
  <c r="AB1047" i="2"/>
  <c r="AB597" i="2"/>
  <c r="AB130" i="2"/>
  <c r="AB346" i="2"/>
  <c r="AB1066" i="2"/>
  <c r="AB616" i="2"/>
  <c r="AB149" i="2"/>
  <c r="AB366" i="2"/>
  <c r="AB1045" i="2"/>
  <c r="AB392" i="2"/>
  <c r="AB1180" i="2"/>
  <c r="AB884" i="2"/>
  <c r="AB371" i="2"/>
  <c r="AB162" i="2"/>
  <c r="AB1023" i="2"/>
  <c r="AB510" i="2"/>
  <c r="AB106" i="2"/>
  <c r="AB263" i="2"/>
  <c r="AB825" i="2"/>
  <c r="AB769" i="2"/>
  <c r="AB1121" i="2"/>
  <c r="AB671" i="2"/>
  <c r="AB687" i="2"/>
  <c r="AB960" i="2"/>
  <c r="AB447" i="2"/>
  <c r="AB264" i="2"/>
  <c r="AB895" i="2"/>
  <c r="AB382" i="2"/>
  <c r="AB1036" i="2"/>
  <c r="AB837" i="2"/>
  <c r="AB341" i="2"/>
  <c r="AB465" i="2"/>
  <c r="AB1073" i="2"/>
  <c r="AB623" i="2"/>
  <c r="AB156" i="2"/>
  <c r="AB689" i="2"/>
  <c r="AB1132" i="2"/>
  <c r="AB682" i="2"/>
  <c r="AB218" i="2"/>
  <c r="AB1183" i="2"/>
  <c r="AB1091" i="2"/>
  <c r="AB641" i="2"/>
  <c r="AB1097" i="2"/>
  <c r="AB930" i="2"/>
  <c r="AB417" i="2"/>
  <c r="AB486" i="2"/>
  <c r="AB949" i="2"/>
  <c r="AB436" i="2"/>
  <c r="AB165" i="2"/>
  <c r="AB1048" i="2"/>
  <c r="AB598" i="2"/>
  <c r="AB131" i="2"/>
  <c r="AB1137" i="2"/>
  <c r="AB1027" i="2"/>
  <c r="AB577" i="2"/>
  <c r="AB110" i="2"/>
  <c r="AB246" i="2"/>
  <c r="AB1046" i="2"/>
  <c r="AB596" i="2"/>
  <c r="AB129" i="2"/>
  <c r="AB266" i="2"/>
  <c r="AB1025" i="2"/>
  <c r="AB372" i="2"/>
  <c r="AB859" i="2"/>
  <c r="AB847" i="2"/>
  <c r="AB351" i="2"/>
  <c r="AB898" i="2"/>
  <c r="AB1003" i="2"/>
  <c r="AB490" i="2"/>
  <c r="AB86" i="2"/>
  <c r="AB1217" i="2"/>
  <c r="AB772" i="2"/>
  <c r="AB306" i="2"/>
  <c r="AB1101" i="2"/>
  <c r="AB651" i="2"/>
  <c r="AB140" i="2"/>
  <c r="AB940" i="2"/>
  <c r="AB427" i="2"/>
  <c r="AB839" i="2"/>
  <c r="AB858" i="2"/>
  <c r="AB362" i="2"/>
  <c r="AB343" i="2"/>
  <c r="AB784" i="2"/>
  <c r="AB321" i="2"/>
  <c r="AB894" i="2"/>
  <c r="AB1053" i="2"/>
  <c r="AB603" i="2"/>
  <c r="AB136" i="2"/>
  <c r="AB226" i="2"/>
  <c r="AB1112" i="2"/>
  <c r="AB662" i="2"/>
  <c r="AB195" i="2"/>
  <c r="AB939" i="2"/>
  <c r="AB1071" i="2"/>
  <c r="AB621" i="2"/>
  <c r="AB707" i="2"/>
  <c r="AB910" i="2"/>
  <c r="AB397" i="2"/>
  <c r="AB1058" i="2"/>
  <c r="AB929" i="2"/>
  <c r="AB416" i="2"/>
  <c r="AB85" i="2"/>
  <c r="AB1028" i="2"/>
  <c r="AB578" i="2"/>
  <c r="AB111" i="2"/>
  <c r="AB1017" i="2"/>
  <c r="AB1007" i="2"/>
  <c r="AB494" i="2"/>
  <c r="AB90" i="2"/>
  <c r="AB142" i="2"/>
  <c r="AB1026" i="2"/>
  <c r="AB576" i="2"/>
  <c r="AB109" i="2"/>
  <c r="AB122" i="2"/>
  <c r="AB1005" i="2"/>
  <c r="AB312" i="2"/>
  <c r="AB483" i="2"/>
  <c r="AB827" i="2"/>
  <c r="AB331" i="2"/>
  <c r="AB425" i="2"/>
  <c r="AB983" i="2"/>
  <c r="AB470" i="2"/>
  <c r="AB66" i="2"/>
  <c r="AB1206" i="2"/>
  <c r="AB752" i="2"/>
  <c r="AB1202" i="2"/>
  <c r="AB1081" i="2"/>
  <c r="AB631" i="2"/>
  <c r="AB1159" i="2"/>
  <c r="AB920" i="2"/>
  <c r="AB407" i="2"/>
  <c r="AB383" i="2"/>
  <c r="AB838" i="2"/>
  <c r="AB342" i="2"/>
  <c r="AB1226" i="2"/>
  <c r="AB764" i="2"/>
  <c r="AB301" i="2"/>
  <c r="AB1033" i="2"/>
  <c r="AB583" i="2"/>
  <c r="AB116" i="2"/>
  <c r="AB1182" i="2"/>
  <c r="AB1092" i="2"/>
  <c r="AB642" i="2"/>
  <c r="AB175" i="2"/>
  <c r="AB609" i="2"/>
  <c r="AB1051" i="2"/>
  <c r="AB601" i="2"/>
  <c r="AB304" i="2"/>
  <c r="AB890" i="2"/>
  <c r="AB377" i="2"/>
  <c r="AB505" i="2"/>
  <c r="AB909" i="2"/>
  <c r="AB396" i="2"/>
  <c r="AB308" i="2"/>
  <c r="AB1008" i="2"/>
  <c r="AB495" i="2"/>
  <c r="AB91" i="2"/>
  <c r="AB860" i="2"/>
  <c r="AB987" i="2"/>
  <c r="AB474" i="2"/>
  <c r="AB70" i="2"/>
  <c r="AB608" i="2"/>
  <c r="AB1006" i="2"/>
  <c r="AB493" i="2"/>
  <c r="AB89" i="2"/>
  <c r="AB688" i="2"/>
  <c r="AB985" i="2"/>
  <c r="AB232" i="2"/>
  <c r="AB243" i="2"/>
  <c r="AB774" i="2"/>
  <c r="AB311" i="2"/>
  <c r="AB161" i="2"/>
  <c r="AB963" i="2"/>
  <c r="AB450" i="2"/>
  <c r="AB489" i="2"/>
  <c r="AB1186" i="2"/>
  <c r="AB732" i="2"/>
  <c r="AB1018" i="2"/>
  <c r="AB1061" i="2"/>
  <c r="AB611" i="2"/>
  <c r="AB976" i="2"/>
  <c r="AB900" i="2"/>
  <c r="AB387" i="2"/>
  <c r="AB79" i="2"/>
  <c r="AB785" i="2"/>
  <c r="AB322" i="2"/>
  <c r="AB1198" i="2"/>
  <c r="AB744" i="2"/>
  <c r="AB281" i="2"/>
  <c r="AB59" i="3"/>
  <c r="AB68" i="3"/>
  <c r="AB73" i="3"/>
  <c r="AB72" i="3"/>
  <c r="AB71" i="3"/>
  <c r="AB63" i="3"/>
  <c r="AB58" i="3"/>
  <c r="AB76" i="3"/>
  <c r="AB70" i="3"/>
  <c r="AB66" i="3"/>
  <c r="AB61" i="3"/>
  <c r="AB62" i="3"/>
  <c r="AB74" i="3"/>
  <c r="AB65" i="3"/>
  <c r="AB64" i="3"/>
  <c r="AB69" i="3"/>
  <c r="AB67" i="3"/>
  <c r="AB75" i="3"/>
  <c r="AB60" i="3"/>
  <c r="O22" i="11"/>
  <c r="P22" i="11"/>
  <c r="Q22" i="11"/>
  <c r="R22" i="11"/>
  <c r="S22" i="11"/>
  <c r="N23" i="11"/>
  <c r="R23" i="11"/>
  <c r="O23" i="11"/>
  <c r="Q23" i="11"/>
  <c r="P23" i="11"/>
  <c r="AB17" i="8"/>
  <c r="AB16" i="10"/>
  <c r="AB54" i="3"/>
  <c r="AB31" i="2"/>
  <c r="AB18" i="2"/>
  <c r="AB22" i="8"/>
  <c r="AB43" i="3"/>
  <c r="AB27" i="2"/>
  <c r="AB23" i="2"/>
  <c r="AB55" i="3"/>
  <c r="AB18" i="3"/>
  <c r="AB13" i="8"/>
  <c r="AB49" i="2"/>
  <c r="AB44" i="3"/>
  <c r="AB59" i="2"/>
  <c r="AB20" i="8"/>
  <c r="AB37" i="3"/>
  <c r="AB33" i="2"/>
  <c r="AB32" i="3"/>
  <c r="AB23" i="8"/>
  <c r="AB15" i="8"/>
  <c r="AB17" i="3"/>
  <c r="AB50" i="2"/>
  <c r="AB13" i="2"/>
  <c r="AB34" i="3"/>
  <c r="AB38" i="3"/>
  <c r="AB57" i="2"/>
  <c r="AB57" i="3"/>
  <c r="AB37" i="2"/>
  <c r="AB33" i="3"/>
  <c r="AB16" i="3"/>
  <c r="AB48" i="3"/>
  <c r="AB28" i="2"/>
  <c r="AB48" i="2"/>
  <c r="AB46" i="3"/>
  <c r="AB46" i="2"/>
  <c r="AB43" i="2"/>
  <c r="AB24" i="2"/>
  <c r="AB20" i="2"/>
  <c r="AB39" i="2"/>
  <c r="AB23" i="3"/>
  <c r="AB25" i="8"/>
  <c r="AB47" i="3"/>
  <c r="AB47" i="2"/>
  <c r="AB39" i="3"/>
  <c r="AB35" i="2"/>
  <c r="AB36" i="3"/>
  <c r="AB63" i="2"/>
  <c r="AB34" i="2"/>
  <c r="AB20" i="3"/>
  <c r="AB41" i="2"/>
  <c r="AB24" i="3"/>
  <c r="AB15" i="2"/>
  <c r="AB26" i="8"/>
  <c r="AB25" i="2"/>
  <c r="AB52" i="2"/>
  <c r="AB60" i="2"/>
  <c r="AB61" i="2"/>
  <c r="AB53" i="3"/>
  <c r="AB55" i="2"/>
  <c r="AB42" i="2"/>
  <c r="AB21" i="8"/>
  <c r="AB14" i="3"/>
  <c r="AB25" i="3"/>
  <c r="AB32" i="2"/>
  <c r="AB56" i="2"/>
  <c r="AB30" i="2"/>
  <c r="AB22" i="3"/>
  <c r="AB45" i="2"/>
  <c r="AB35" i="3"/>
  <c r="AB18" i="8"/>
  <c r="AB56" i="3"/>
  <c r="AB21" i="2"/>
  <c r="AB31" i="3"/>
  <c r="AB52" i="3"/>
  <c r="AB51" i="3"/>
  <c r="AB50" i="3"/>
  <c r="AB14" i="8"/>
  <c r="AB24" i="8"/>
  <c r="AB36" i="2"/>
  <c r="AB62" i="2"/>
  <c r="AB29" i="2"/>
  <c r="AB44" i="2"/>
  <c r="AB40" i="2"/>
  <c r="AB19" i="3"/>
  <c r="AB17" i="2"/>
  <c r="AB64" i="2"/>
  <c r="AB49" i="3"/>
  <c r="AB19" i="8"/>
  <c r="AB16" i="8"/>
  <c r="AB16" i="2"/>
  <c r="AB19" i="2"/>
  <c r="AB45" i="3"/>
  <c r="AB26" i="2"/>
  <c r="AB13" i="3"/>
  <c r="AB14" i="10"/>
  <c r="AB40" i="3"/>
  <c r="AB42" i="3"/>
  <c r="AB15" i="3"/>
  <c r="AB15" i="10"/>
  <c r="AB54" i="2"/>
  <c r="AB58" i="2"/>
  <c r="AB22" i="2"/>
  <c r="AB41" i="3"/>
  <c r="AB26" i="3"/>
  <c r="AB14" i="2"/>
  <c r="AB53" i="2"/>
  <c r="AB51" i="2"/>
  <c r="AB38" i="2"/>
  <c r="Y47" i="10"/>
  <c r="Z47" i="10"/>
  <c r="AA47" i="10"/>
  <c r="Z1310" i="2"/>
  <c r="W27" i="8"/>
  <c r="X77" i="3"/>
  <c r="X27" i="8"/>
  <c r="Y1310" i="2"/>
  <c r="AA1310" i="2"/>
  <c r="Y27" i="8"/>
  <c r="X1310" i="2"/>
  <c r="X47" i="10"/>
  <c r="W47" i="10"/>
  <c r="AA27" i="8"/>
  <c r="Z27" i="8"/>
  <c r="W1310" i="2"/>
  <c r="AA77" i="3"/>
  <c r="W77" i="3"/>
  <c r="Z77" i="3"/>
  <c r="Y77" i="3"/>
  <c r="B35" i="20"/>
  <c r="B34" i="20"/>
  <c r="AB1310" i="2"/>
  <c r="AB27" i="8"/>
  <c r="AB47" i="10"/>
  <c r="AB77" i="3"/>
  <c r="V175" i="19"/>
  <c r="U175" i="19"/>
  <c r="W175" i="19"/>
  <c r="Y175" i="19"/>
  <c r="X175" i="19"/>
  <c r="B32" i="20"/>
  <c r="B30" i="20"/>
  <c r="B31" i="20"/>
  <c r="C31" i="20"/>
  <c r="C34" i="20"/>
  <c r="AA175" i="19"/>
  <c r="C35" i="20"/>
  <c r="C32" i="20"/>
  <c r="B39" i="20"/>
  <c r="C30" i="20"/>
  <c r="T73" i="13"/>
  <c r="R73" i="13"/>
  <c r="S73" i="13"/>
  <c r="U13" i="13"/>
  <c r="U24" i="13"/>
  <c r="P73" i="13"/>
  <c r="Q73" i="13"/>
  <c r="D19" i="6"/>
  <c r="F19" i="6"/>
  <c r="G19" i="6"/>
  <c r="U73" i="13"/>
  <c r="E19" i="6"/>
  <c r="C19" i="6"/>
  <c r="S23" i="11"/>
  <c r="I18" i="6"/>
  <c r="D25" i="6"/>
  <c r="H19" i="6"/>
  <c r="I19" i="6"/>
  <c r="C39" i="20"/>
</calcChain>
</file>

<file path=xl/sharedStrings.xml><?xml version="1.0" encoding="utf-8"?>
<sst xmlns="http://schemas.openxmlformats.org/spreadsheetml/2006/main" count="28162" uniqueCount="8460">
  <si>
    <t>Annexure C
Pricing Workbook
Instructions</t>
  </si>
  <si>
    <t xml:space="preserve">Pricing markup will be fixed for the duration of the contact.
</t>
  </si>
  <si>
    <t>USD influenced items can be adjusted with the Rate of exchange during the contract term, accrding to the process and terms in the SOW</t>
  </si>
  <si>
    <t>A fixed % mark-up for the duration of the contract will be in place per product type (or its equvalent replacement)</t>
  </si>
  <si>
    <t>Bidder Quotations can be added as additional information</t>
  </si>
  <si>
    <t>Only Fill in Columns in Green</t>
  </si>
  <si>
    <t>Use your own preventative maintenance plan as well as all the requirements in the SOW (Annexure A) for determining the costs</t>
  </si>
  <si>
    <t>Use the Baseline Information in  Scope of Work to scope the environment that needs to be maintained.</t>
  </si>
  <si>
    <t xml:space="preserve">Pricing will be fixed for the duration of the contact.
</t>
  </si>
  <si>
    <t>Pricing must include at least the minimum Resources as per Scope of Work</t>
  </si>
  <si>
    <t>Exchange Rate</t>
  </si>
  <si>
    <t xml:space="preserve">Annexure C
Pricing Summary 
</t>
  </si>
  <si>
    <t>Area</t>
  </si>
  <si>
    <t>Total Excluding VAT Y1</t>
  </si>
  <si>
    <t>Total Excluding VAT Y2</t>
  </si>
  <si>
    <t>Total Excluding VAT Y3</t>
  </si>
  <si>
    <t>Total Excluding VAT Y4</t>
  </si>
  <si>
    <t>Total Excluding VAT Y5</t>
  </si>
  <si>
    <t>Total Excluding VAT</t>
  </si>
  <si>
    <t>Total Including VAT</t>
  </si>
  <si>
    <t>Total Maintenance - Software</t>
  </si>
  <si>
    <t>Total Maintenance - Access Switches</t>
  </si>
  <si>
    <t>Total Maintenance - Core Switches</t>
  </si>
  <si>
    <t>Total Maintenance - Security</t>
  </si>
  <si>
    <t>Total Maintenance - RiverBed WAN</t>
  </si>
  <si>
    <t>Total Maintenance - Telephone</t>
  </si>
  <si>
    <t>Total Maintenance - WLAN</t>
  </si>
  <si>
    <t>Monthly Fixed SLA</t>
  </si>
  <si>
    <t>Total Supply</t>
  </si>
  <si>
    <t>Total</t>
  </si>
  <si>
    <t>Annexure C
Summary Supply Pricing</t>
  </si>
  <si>
    <t>Yes</t>
  </si>
  <si>
    <t>No</t>
  </si>
  <si>
    <t>Notes:</t>
  </si>
  <si>
    <t>This Annexure is for informational Purposes</t>
  </si>
  <si>
    <t xml:space="preserve">The pricing below is derived from your detailed pricing submission </t>
  </si>
  <si>
    <t>Please ensure the pricing totals here match up with your Total Offer for each work Package</t>
  </si>
  <si>
    <t>Work Package Name</t>
  </si>
  <si>
    <t>TOTAL Including VAT</t>
  </si>
  <si>
    <t>WIFI Work Package Replacement Large Site Wlan controller</t>
  </si>
  <si>
    <t>WIFI Work Package Replacement of Small site Wlan controller</t>
  </si>
  <si>
    <t>WIFI Work Package Replacement of Low Spec Access Point</t>
  </si>
  <si>
    <t>WIFI Work Package Replacement High Spec Access Point</t>
  </si>
  <si>
    <t>WIFI Work Package Replacement of Outdoor Access Point with external OmiInternal Antennae</t>
  </si>
  <si>
    <t>WIFI Work Package Replacement of Outdoor Access Point with Internal Antennae</t>
  </si>
  <si>
    <t>Security Work Package  Replacement of Small Site Firewalls</t>
  </si>
  <si>
    <t>Security Work Package  Replacement of Medium Site Firewalls</t>
  </si>
  <si>
    <t>Security Work Package  Replacement of Large Site Firewalls</t>
  </si>
  <si>
    <t>Security Work Package  Replacement of Centralised Firewall Manager</t>
  </si>
  <si>
    <t xml:space="preserve">Security Work Package Replacement distributed Denial of Service Protector </t>
  </si>
  <si>
    <t>Security Work Package  Replacement of Existing Perimeter Firewall</t>
  </si>
  <si>
    <t xml:space="preserve">Security Work Package Replacement of Existing Public WIFI Firewall </t>
  </si>
  <si>
    <t xml:space="preserve">Security Work Package Replacement of Existing Web Proxy Solution </t>
  </si>
  <si>
    <t>NETWORK Work Package - REPLACE ENTERPRISE ACCESS Switches</t>
  </si>
  <si>
    <t>NETWORK Work Package - REPLACE BRANCH TYPE ACCESS Switches</t>
  </si>
  <si>
    <t xml:space="preserve">NETWORK Work Package - REPLACE 1U MPLS PE CORE SWITCHES </t>
  </si>
  <si>
    <t xml:space="preserve">NETWORK Work Package - NTP SERVER APPLIANCES  </t>
  </si>
  <si>
    <t xml:space="preserve">NETWORK Work Package - REPLACE MODULAR MPLS CORE </t>
  </si>
  <si>
    <t xml:space="preserve">NETWORK Work Package - REPLACE FIBRE DISTRIBUTION SWITCHES </t>
  </si>
  <si>
    <t>NETWORK Work Package - UPGRADE OF SELECTED 1G to 10G SFPs</t>
  </si>
  <si>
    <t>NETWORK Work Package - UPGRADE OF SELECTED LINKS TO 25/40/100G</t>
  </si>
  <si>
    <t xml:space="preserve">NETWORK Work Package - PHASED REPLACEMENT ENTERPRISE ACCESS SWITCHES </t>
  </si>
  <si>
    <t>WORK PACKAGE NAME</t>
  </si>
  <si>
    <t>Site</t>
  </si>
  <si>
    <t>Work Package Description</t>
  </si>
  <si>
    <t>Price influenced by USD Exchange rate (Yes/No)</t>
  </si>
  <si>
    <t>Comment</t>
  </si>
  <si>
    <t>JNB</t>
  </si>
  <si>
    <t>Replacement of existing JNB C9800-40 Wlan controllers</t>
  </si>
  <si>
    <t>CPT</t>
  </si>
  <si>
    <t>Replacement of existing CPT C9800-40 Wlan controllers</t>
  </si>
  <si>
    <t>DUR</t>
  </si>
  <si>
    <t>Replacement of existing DUR C9800-40 Wlan controllers</t>
  </si>
  <si>
    <t>PLZ</t>
  </si>
  <si>
    <t>Replacement of existing PLZ C9800-L Wlan controllers</t>
  </si>
  <si>
    <t>Replacement of existing AIR-AP1852i-E-K9 Access Points</t>
  </si>
  <si>
    <t>ELS</t>
  </si>
  <si>
    <t>GRJ</t>
  </si>
  <si>
    <t>KIM</t>
  </si>
  <si>
    <t>BFN</t>
  </si>
  <si>
    <t>UTN</t>
  </si>
  <si>
    <t>Replacement of existing C9115AXI-E Access Points</t>
  </si>
  <si>
    <t>Replacement of existing AIR-AP2802E-E-K9 Access Points</t>
  </si>
  <si>
    <t>Replacement of existing AIR-AP2802I-E-K9 Access Points</t>
  </si>
  <si>
    <t>Replacement of existing AIR-AP3802E-E-K9 Access Points</t>
  </si>
  <si>
    <t>Replacement of existing C9120AXI-E Access Points</t>
  </si>
  <si>
    <t>Replacement of existing AIR-AP1572EAC-E-K9 Access Points</t>
  </si>
  <si>
    <t>Replacement of existing AIR-CAP1562E-E-K9 Access Points</t>
  </si>
  <si>
    <t>Replacement of existing AIR-CAP1562D-E-K9 Access Points</t>
  </si>
  <si>
    <t>Replacement of existing C9124AXI-E Access Points</t>
  </si>
  <si>
    <t>Replacement of existing C9124AXE-ROW Access Points</t>
  </si>
  <si>
    <t>Replacement of existing C9136I-ROW Access Points</t>
  </si>
  <si>
    <t>Replacement of existing CW9164I-ROWAccess Points</t>
  </si>
  <si>
    <t>Increase capacity of existing Access Points</t>
  </si>
  <si>
    <t xml:space="preserve">Replacement of the existing CheckPoint  Quantum Force 9100 Plus </t>
  </si>
  <si>
    <t>Replacement of the existing CheckPoint  Quantum 6600 Firewalls</t>
  </si>
  <si>
    <t>Replacement of the existing CheckPoint  Quantum 7000 Firewalls</t>
  </si>
  <si>
    <t>Replacement of the existing CheckPoint  Checkpoint Smart -1 600-M</t>
  </si>
  <si>
    <t>Replacement of the existing  Checkpoint Defence Pro 6-1</t>
  </si>
  <si>
    <t>Replacement of the existing  Cisco ASA 4500X</t>
  </si>
  <si>
    <t>Replacement of the existing Fortigate 100F</t>
  </si>
  <si>
    <t>Replacement of the existing Cisco Web Secuirty Appliance solution</t>
  </si>
  <si>
    <t>Enterprise-Grade 48-Port PoE+ Switch</t>
  </si>
  <si>
    <t>4X C9606R Chassis with SUP2/2 and Assorted Line Cards</t>
  </si>
  <si>
    <t>Catalyst 9300X 12x25G Fiber Ports plus Network Module</t>
  </si>
  <si>
    <t>Catalyst 9300X 24x25G Fiber Ports</t>
  </si>
  <si>
    <t>Catalyst 9300X 12x25G Fiber Ports</t>
  </si>
  <si>
    <t>Stackable 24 Port Enterprise Access Switch</t>
  </si>
  <si>
    <t>Stackable 48 Port Enterprise Access Switch</t>
  </si>
  <si>
    <t>Enterprise Grade 48 Port 1/10/25/40/100Gbps Core Switch</t>
  </si>
  <si>
    <t>Replacement of Network Time Server Appliance - SyncServer</t>
  </si>
  <si>
    <t>10G LR-S SFP</t>
  </si>
  <si>
    <t>10G LRM SFP</t>
  </si>
  <si>
    <t>QSFP-100G-LR4-S= </t>
  </si>
  <si>
    <t>SFP-10/25G-LR-S= </t>
  </si>
  <si>
    <t>Enterprise-Grade 24-Port PoE+ Switch</t>
  </si>
  <si>
    <t>All</t>
  </si>
  <si>
    <t>Installation of new stainless steel 2mm iP Phone Brackets Desk / Wall Mount</t>
  </si>
  <si>
    <t>Installation of general office use IP telephones</t>
  </si>
  <si>
    <t>Installation of enterprize grade server for use in IP Telephony call control management.</t>
  </si>
  <si>
    <t>Installation of enterprize grade voice gateway router for use in IP Telephony SIP call management.</t>
  </si>
  <si>
    <t xml:space="preserve"> </t>
  </si>
  <si>
    <t xml:space="preserve">Annexure C
Monthly Preventative and SLA Maintenance Pricing
</t>
  </si>
  <si>
    <t>Use your own preventative maintenance plan as well as all the requirements in the SOW (Annexure 1A) for determining the costs</t>
  </si>
  <si>
    <t xml:space="preserve">Pricing will be fixed for the duration of the contact. - No further CPI increases
</t>
  </si>
  <si>
    <t>Locations responsible for</t>
  </si>
  <si>
    <t>UOM</t>
  </si>
  <si>
    <t>(A)
Monthly Cost excluding Vat - Y1</t>
  </si>
  <si>
    <t>(B)
Monthly Cost excluding Vat - Y2</t>
  </si>
  <si>
    <t>(C)
Monthly Cost excluding Vat - Y3</t>
  </si>
  <si>
    <t>(D)
Monthly Cost excluding Vat - Y4</t>
  </si>
  <si>
    <t>(E)
Monthly Cost excluding Vat - Y5</t>
  </si>
  <si>
    <t>(H)
Qty - Y1</t>
  </si>
  <si>
    <t>(I)
Qty - Y2</t>
  </si>
  <si>
    <t>(J)
Qty - Y3</t>
  </si>
  <si>
    <t>(K)
Qty - Y4</t>
  </si>
  <si>
    <t>(L)
Qty - Y5</t>
  </si>
  <si>
    <t>(O)
Total Cost Excluding Vat - Y1 
(A*H)</t>
  </si>
  <si>
    <t>(P)
Total Cost Excluding Vat - Y2 
(B*I)</t>
  </si>
  <si>
    <t>(Q)
Total Cost Excluding Vat - Y3 
(C*J)</t>
  </si>
  <si>
    <t>(R)
Total Cost Excluding Vat - Y4 
(D*K)</t>
  </si>
  <si>
    <t>(S)
Total Cost Excluding Vat - Y5 
(E*L)</t>
  </si>
  <si>
    <t>(V)
Total Cost Excluding VAT</t>
  </si>
  <si>
    <t>Fixed Monthly Pricing to maintain the SLA as required In Scope of work including providing all the Reports and tasks as provided</t>
  </si>
  <si>
    <t>Monthly</t>
  </si>
  <si>
    <t>Annexure C
Software Maintenance</t>
  </si>
  <si>
    <t>Pricing should covers parts, labour and travel</t>
  </si>
  <si>
    <t>Please engage the OEM for details if nessesary</t>
  </si>
  <si>
    <t>OEM</t>
  </si>
  <si>
    <t>Sites Deployed</t>
  </si>
  <si>
    <t>Product ID</t>
  </si>
  <si>
    <t>Description</t>
  </si>
  <si>
    <t>(A) 
Qty of licences - Y1</t>
  </si>
  <si>
    <t>(B) 
Qty of licences - Y2</t>
  </si>
  <si>
    <t>(C) 
Qty of licences - Y3</t>
  </si>
  <si>
    <t>(D) 
Qty of licences - Y4</t>
  </si>
  <si>
    <t>(E) 
Qty of licences - Y5</t>
  </si>
  <si>
    <t>(H)
License fees Annual in USD (TOTAL) - Y1</t>
  </si>
  <si>
    <t>(I)
License fees Annual in USD (TOTAL) - Y2</t>
  </si>
  <si>
    <t>(J)
License fees Annual in USD (TOTAL) - Y3</t>
  </si>
  <si>
    <t>(K)
License fees Annual in USD (TOTAL) - Y4</t>
  </si>
  <si>
    <t>(L)
License fees Annual in USD (TOTAL) - Y5</t>
  </si>
  <si>
    <t>(O)
Exchange Rate</t>
  </si>
  <si>
    <t>(P)
TOTAL Excluding VAT
(A*H*O) - Y1</t>
  </si>
  <si>
    <t>(Q)
TOTAL Excluding VAT
(B*I*O) - Y2</t>
  </si>
  <si>
    <t>(R)
TOTAL Excluding VAT
(C*J*O) - Y3</t>
  </si>
  <si>
    <t>(S)
TOTAL Excluding VAT
(D*K*O) - Y4</t>
  </si>
  <si>
    <t>(T)
TOTAL Excluding VAT
(E*L*O) - Y5</t>
  </si>
  <si>
    <t>(W)
TOTAL Excluding VAT</t>
  </si>
  <si>
    <t>Comments</t>
  </si>
  <si>
    <t>Cisco</t>
  </si>
  <si>
    <t>Centralised licensing</t>
  </si>
  <si>
    <t>SMA-WMGT-LIC</t>
  </si>
  <si>
    <t>SMA Centralized Web Management Reporting License</t>
  </si>
  <si>
    <t>WSA-WSP-LIC=</t>
  </si>
  <si>
    <t>Web Premium SW Bundle (WREP+WUC+AMAL) Licenses</t>
  </si>
  <si>
    <t>SVS-WEB-SUP-E</t>
  </si>
  <si>
    <t>Enhanced Support for Web Security</t>
  </si>
  <si>
    <t>Cisco Spaces ACT Cloud (1.0)</t>
  </si>
  <si>
    <t>Cisco Spaces ACT Licenses</t>
  </si>
  <si>
    <t>ISE Advantage</t>
  </si>
  <si>
    <t>Identity Service Engine Advantage Licensing</t>
  </si>
  <si>
    <t>ISE Essentials</t>
  </si>
  <si>
    <t>Identity Service Engine Essential Licensing</t>
  </si>
  <si>
    <t>ISE VM</t>
  </si>
  <si>
    <t>Identity Service VM Engine Licensing</t>
  </si>
  <si>
    <t>Checkpoint</t>
  </si>
  <si>
    <t>CPSB-EVS-COMP-25-1Y</t>
  </si>
  <si>
    <t>Checkpoint Firewall Manager License : SmartEvent, SmartReporter and Compliance bundle for Smart-1 for 25 gateways</t>
  </si>
  <si>
    <t>Co-Prem CPAP-NGSM600M</t>
  </si>
  <si>
    <t>Checkpoint Firewall Manager Annual  Maintenance 600M</t>
  </si>
  <si>
    <t>CPSB-SNBT-7000-PLUS-1Y</t>
  </si>
  <si>
    <t>Checkpoint Firewall  License :  7000 Plus Next Generation Threat Prevention Appliance - Plus Package</t>
  </si>
  <si>
    <t>Co-Prem CPAP-SG7000-PLUS-SNBT</t>
  </si>
  <si>
    <t xml:space="preserve">CheckPoint  Firewall Annual Maintenance  7000 Plus Next Generation Threat Prevention Appliance </t>
  </si>
  <si>
    <t xml:space="preserve">Co-Prem MOB (U) </t>
  </si>
  <si>
    <t xml:space="preserve">CheckPoint Mobile Access Blade (Unlimited) </t>
  </si>
  <si>
    <t>CPSB-NETPRO-G-DPX-1G-1Y</t>
  </si>
  <si>
    <t xml:space="preserve">DDoS Protector 6-1 Network Protection  Subscription License </t>
  </si>
  <si>
    <t>Co-Prem CPSB-Ddos 1G-1Y</t>
  </si>
  <si>
    <t xml:space="preserve">Annual DDos Maintenance DDoS Protector 6-1 Appliance </t>
  </si>
  <si>
    <t>CPSB-SNBT-6600-PLUS-1Y</t>
  </si>
  <si>
    <t>Checkpoint Firewall  License :  6600 Plus Next Generation Threat Prevention Appliance - Plus Package</t>
  </si>
  <si>
    <t>Co-Prem CPAP-SG6600-PLUS-SNBT</t>
  </si>
  <si>
    <t xml:space="preserve">CheckPoint  Firewall Annual Maintenance  6600 Plus Next Generation Threat Prevention Appliance </t>
  </si>
  <si>
    <t>CPSB-SNBT-5400-PLUS-1Y</t>
  </si>
  <si>
    <t>Checkpoint Firewall  License :  5400 Plus Next Generation Threat Prevention Appliance - Plus Package</t>
  </si>
  <si>
    <t>Co-Prem CPAP-SG5400</t>
  </si>
  <si>
    <t xml:space="preserve">CheckPoint  Firewall Annual Maintenance  5400 Plus Next Generation Threat Prevention Appliance </t>
  </si>
  <si>
    <t>CPSB-SNBT-5400HA-PLUS-1Y</t>
  </si>
  <si>
    <t>Checkpoint Firewall  License :  5400HA Plus Next Generation Threat Prevention Appliance - Plus Package</t>
  </si>
  <si>
    <t>Co-Prem CPAP-SG5400HA</t>
  </si>
  <si>
    <t xml:space="preserve">CheckPoint  Firewall Annual Maintenance  5400HA Plus Next Generation Threat Prevention Appliance </t>
  </si>
  <si>
    <t xml:space="preserve">3rd Party Voice </t>
  </si>
  <si>
    <t>ORTIA, CTIA, DUR, COR</t>
  </si>
  <si>
    <t xml:space="preserve">Maintenance (1 year) -  8x5x4 </t>
  </si>
  <si>
    <t>Libra Voice Recorder licenses for 3rd Party</t>
  </si>
  <si>
    <t>2R-SUP-DW-1Y</t>
  </si>
  <si>
    <t xml:space="preserve">2Ring Dashboard </t>
  </si>
  <si>
    <t>ORTIA, CTIA, DUR, COR, KIM, UTN, GRJ, BFN, PLZ, ELS</t>
  </si>
  <si>
    <t>CCX Flex Premium Seat</t>
  </si>
  <si>
    <t>Unified CM</t>
  </si>
  <si>
    <t>CCX Flex Standard Seat</t>
  </si>
  <si>
    <t>CCX Inbound Port-Flex</t>
  </si>
  <si>
    <t>CCX Outbound Port-Flex</t>
  </si>
  <si>
    <t>CCX Premium Server License</t>
  </si>
  <si>
    <t>CCX Premium Warm Standby</t>
  </si>
  <si>
    <t>Cisco Expressway Rich Media Session License</t>
  </si>
  <si>
    <t>CUBE Standard Trunk Session Subscription</t>
  </si>
  <si>
    <t>Emergency Responder User License</t>
  </si>
  <si>
    <t>SRST Endpoint License Subscription</t>
  </si>
  <si>
    <t>UC Manager Basic License</t>
  </si>
  <si>
    <t>UC Manager CUWL License</t>
  </si>
  <si>
    <t>UC Manager Enhanced License</t>
  </si>
  <si>
    <t>Unity Connection Enhanced Messaging User Licenses</t>
  </si>
  <si>
    <t xml:space="preserve">Annexure C
Hardware Maintenance Data Center
</t>
  </si>
  <si>
    <t>Service level format is AxBxC, Where , A=Service Coverage hours per day, B= Service coverage days per week, C=Fix/Replace Time</t>
  </si>
  <si>
    <t>A Letter of confirmation can be provided should it be nessesary for you to engage the OEM</t>
  </si>
  <si>
    <t>Location</t>
  </si>
  <si>
    <t>Device Name</t>
  </si>
  <si>
    <t>Chassis Serial
Number</t>
  </si>
  <si>
    <t>Chassis
 Model Name</t>
  </si>
  <si>
    <t>(A)
Qty  - Y1</t>
  </si>
  <si>
    <t>(B)
Qty  - Y2</t>
  </si>
  <si>
    <t>(C)
Qty  - Y3</t>
  </si>
  <si>
    <t>(D)
Qty  - Y4</t>
  </si>
  <si>
    <t>(E)
Qty  - Y5</t>
  </si>
  <si>
    <t>(H)
Required Service Level for Preventative mantenance</t>
  </si>
  <si>
    <t>(I)
Required Service Level for OEM Backed Hardware Maintenance</t>
  </si>
  <si>
    <t>(J)
USD PRICE
Annual Partner Support Service (1 Year)
Chassis Plus Modules
- according to HW service level (I)
Y1</t>
  </si>
  <si>
    <t>(K)
USD PRICE
Annual Partner Support Service (1 Year)
Chassis Plus Modules
- according to HW service level (I)
Y2</t>
  </si>
  <si>
    <t>(L)
USD PRICE
Annual Partner Support Service (1 Year)
Chassis Plus Modules
- according to HW service level (I)
Y3</t>
  </si>
  <si>
    <t>(M)
USD PRICE
Annual Partner Support Service (1 Year)
Chassis Plus Modules
- according to HW service level (I)
Y4</t>
  </si>
  <si>
    <t>(N)
USD PRICE
Annual Partner Support Service (1 Year)
Chassis Plus Modules
- according to HW service level (I)
Y5</t>
  </si>
  <si>
    <t>(Q)
Exchange Rate</t>
  </si>
  <si>
    <t>(R)
Monthly Maintenance according to Service  Level (H) - Y1</t>
  </si>
  <si>
    <t>(S)
Monthly Maintenance according to Service  Level (H) - Y2</t>
  </si>
  <si>
    <t>(T)
Monthly Maintenance according to Service  Level (H) - Y3</t>
  </si>
  <si>
    <t>(U)
Monthly Maintenance according to Service  Level (H) - Y4</t>
  </si>
  <si>
    <t>(V)
Monthly Maintenance according to Service  Level (H) - Y5</t>
  </si>
  <si>
    <t>(Y)
TOTAL Excluding VAT - Y1
((A*J)*Q)+((A*R)*12))</t>
  </si>
  <si>
    <t>(Z)
TOTAL Excluding VAT - Y2
((B*K)*Q)+((B*S)*12))</t>
  </si>
  <si>
    <t>AA)
TOTAL Excluding VAT - Y3
((C*L)*Q)+((C*T)*12))</t>
  </si>
  <si>
    <t>(AB)
TOTAL Excluding VAT - Y4
((D*M)*Q)+((D*U)*12))</t>
  </si>
  <si>
    <t>(AC)
TOTAL Excluding VAT - Y5
((E*N*Q)+((E*V)*12))</t>
  </si>
  <si>
    <t>(AF)
TOTAL Excluding VAT</t>
  </si>
  <si>
    <t>JNB-40-CR1-R1C2-01</t>
  </si>
  <si>
    <t>FDO22282Q6A</t>
  </si>
  <si>
    <t>N9K-C93108TC-EX</t>
  </si>
  <si>
    <t>24x7x4</t>
  </si>
  <si>
    <t>JNB-40-DC-R1C1-01</t>
  </si>
  <si>
    <t>FDO22281BVZ</t>
  </si>
  <si>
    <t>JNB-68-CR1-R2C1A-01</t>
  </si>
  <si>
    <t>FDO222937T7</t>
  </si>
  <si>
    <t>N9K-C93180YC-FX</t>
  </si>
  <si>
    <t>JNB-40-DC-R1C1-03</t>
  </si>
  <si>
    <t>FDO222937XH</t>
  </si>
  <si>
    <t>JNB-68-DC-R1C1-02</t>
  </si>
  <si>
    <t>FDO222917X4</t>
  </si>
  <si>
    <t>JNB-40-CR1-R2C1A-02</t>
  </si>
  <si>
    <t>FDO2230038D</t>
  </si>
  <si>
    <t xml:space="preserve">Annexure C
Hardware Maintenance Access Switches
</t>
  </si>
  <si>
    <t>BFN-APR-CAB1-1</t>
  </si>
  <si>
    <t>JAE26370ZU6</t>
  </si>
  <si>
    <t>C9200-24P</t>
  </si>
  <si>
    <t>16X7X4</t>
  </si>
  <si>
    <t>8x5xNBD</t>
  </si>
  <si>
    <t>BFN-MNE-ENV1-1</t>
  </si>
  <si>
    <t>JAE2637118J</t>
  </si>
  <si>
    <t>BFN-PERMIT-CAB1-1</t>
  </si>
  <si>
    <t>FOC26436A2V</t>
  </si>
  <si>
    <t>CIA-BRV-CCTV-H1</t>
  </si>
  <si>
    <t>JAE26360RSL</t>
  </si>
  <si>
    <t>CIA-BRV-CCTV-H2</t>
  </si>
  <si>
    <t>JAE26360RSR</t>
  </si>
  <si>
    <t>CIA-BRV-CCTV-H3</t>
  </si>
  <si>
    <t>JAE26360RTD</t>
  </si>
  <si>
    <t>CIA-BRV-CCTV-H4</t>
  </si>
  <si>
    <t>FOC28020ZU8</t>
  </si>
  <si>
    <t>CIA-BRV-CCTV-H5</t>
  </si>
  <si>
    <t>FOC280213TK</t>
  </si>
  <si>
    <t>CIA-BRV-CCTV-H6</t>
  </si>
  <si>
    <t>FOC28020ZTF</t>
  </si>
  <si>
    <t>CIA-DC-RACK16-CTBX-SW1</t>
  </si>
  <si>
    <t>JAE26360RGQ</t>
  </si>
  <si>
    <t>CIA-DC-RACK16-INTX-SW3</t>
  </si>
  <si>
    <t>FOC2802140W</t>
  </si>
  <si>
    <t>CIA-DC-RACK5-CTBX-SW1</t>
  </si>
  <si>
    <t>JAE26360RNG</t>
  </si>
  <si>
    <t>CIA-DC-RACK5-INTX-SW3</t>
  </si>
  <si>
    <t>JAE26360RHB</t>
  </si>
  <si>
    <t>CIA-F12A-CCTV-SW1</t>
  </si>
  <si>
    <t>FOC264307J6</t>
  </si>
  <si>
    <t>CIA-F12-CCTV-SW1</t>
  </si>
  <si>
    <t>FOC28020ZSQ</t>
  </si>
  <si>
    <t>CIA-F3A-CCTV-SW1</t>
  </si>
  <si>
    <t>FOC280213YD</t>
  </si>
  <si>
    <t>CIA-F3-CCTV-SW1</t>
  </si>
  <si>
    <t>FOC28020ZTY</t>
  </si>
  <si>
    <t>CIA-F5-CCTV-SW1</t>
  </si>
  <si>
    <t>FOC28020ZSR</t>
  </si>
  <si>
    <t>CIA-H10-CCTV-SW1</t>
  </si>
  <si>
    <t>FOC28020ZRT</t>
  </si>
  <si>
    <t>CIA-INT-P4P5-PARK</t>
  </si>
  <si>
    <t>JAE26360RHJ</t>
  </si>
  <si>
    <t>CIA-INT-P4P5PARK-CAB1-1</t>
  </si>
  <si>
    <t>FOC28020ZB7</t>
  </si>
  <si>
    <t>CIA-INT-WC3-CAB3-STACK1</t>
  </si>
  <si>
    <t>JAE26360R4Z</t>
  </si>
  <si>
    <t>JAE26360R4Y</t>
  </si>
  <si>
    <t>CIA-INT-WC5-CUTE-CAB5-STACK1</t>
  </si>
  <si>
    <t>JAE26360RMU</t>
  </si>
  <si>
    <t>CIA-MSP1-WC0-ARCHIVE1-CUTE-SW1</t>
  </si>
  <si>
    <t>FOC28020ZPY</t>
  </si>
  <si>
    <t>CIA-MSP1-WC2-CUTE-SW1</t>
  </si>
  <si>
    <t>FOC280213WU</t>
  </si>
  <si>
    <t>CIA-NWC-Entry-CCTV-STACK1</t>
  </si>
  <si>
    <t>JAE26360RMK</t>
  </si>
  <si>
    <t>CIA-NWC-Exit-CCTV-SW1</t>
  </si>
  <si>
    <t>JAE26360RGR</t>
  </si>
  <si>
    <t>CIA-SOB-CR1-CAB5-STACK1</t>
  </si>
  <si>
    <t>JAE26360RAB</t>
  </si>
  <si>
    <t>CIA-SOB-WC14-CAB1-1</t>
  </si>
  <si>
    <t>FOC28020ZBN</t>
  </si>
  <si>
    <t>DUR-BirdRadar</t>
  </si>
  <si>
    <t>JAE26360QQ2</t>
  </si>
  <si>
    <t>DUR-CUTE-MSO-WC02-CAB2-2</t>
  </si>
  <si>
    <t>FVH28300X8W</t>
  </si>
  <si>
    <t>DUR-CUTE-MSP-WC02-CAB2-2</t>
  </si>
  <si>
    <t>FVH28300XD3</t>
  </si>
  <si>
    <t>DUR-CUTE-TMB-CC02-CAB1-1</t>
  </si>
  <si>
    <t>FVH28300X80</t>
  </si>
  <si>
    <t>DUR-CUTE-TMB-CC03-CAB1-1</t>
  </si>
  <si>
    <t>FVH28300XAJ</t>
  </si>
  <si>
    <t>DUR-CUTE-TMB-CC04-CAB1-1</t>
  </si>
  <si>
    <t>FVH28300X8D</t>
  </si>
  <si>
    <t>DUR-CUTE-TMB-CC05-CAB1-1</t>
  </si>
  <si>
    <t>FVH28300XAG</t>
  </si>
  <si>
    <t>DUR-CUTE-TMB-WC10-CAB1-1</t>
  </si>
  <si>
    <t>FVH28300XA4</t>
  </si>
  <si>
    <t>FVH28300X9A</t>
  </si>
  <si>
    <t>DUR-CUTE-TMB-WC13-CAB1-1</t>
  </si>
  <si>
    <t>FVH28300X8S</t>
  </si>
  <si>
    <t>FVH28300XC5</t>
  </si>
  <si>
    <t>DUR-CUTE-TMB-WC16-CAB1-1</t>
  </si>
  <si>
    <t>FVH28300XC3</t>
  </si>
  <si>
    <t>DUR-CUTE-TMB-WC17-CAB1-1</t>
  </si>
  <si>
    <t>FVH28300XBQ</t>
  </si>
  <si>
    <t>DUR-CUTE-TMB-WC18-CAB1-1</t>
  </si>
  <si>
    <t>FVH28300X7R</t>
  </si>
  <si>
    <t>DUR-CUTE-TMB-WC20-CAB1-1</t>
  </si>
  <si>
    <t>FVH28300XA5</t>
  </si>
  <si>
    <t>DUR-CUTE-TMB-WC21-CAB1-1</t>
  </si>
  <si>
    <t>FVH28300X8G</t>
  </si>
  <si>
    <t>DUR-CUTE-TMB-WC22-CAB1-1</t>
  </si>
  <si>
    <t>FVH28300XC2</t>
  </si>
  <si>
    <t>DUR-CUTE-TMB-WC23-CAB1-1</t>
  </si>
  <si>
    <t>FVH28300X8X</t>
  </si>
  <si>
    <t>DUR-DOZ-WC01-CAB1</t>
  </si>
  <si>
    <t>JAE26360RPY</t>
  </si>
  <si>
    <t>DUR-FFD-WC02-CAB1</t>
  </si>
  <si>
    <t>JAE26360R12</t>
  </si>
  <si>
    <t>DUR-MSO-PRK-CC01</t>
  </si>
  <si>
    <t>JAE26360RB9</t>
  </si>
  <si>
    <t>DUR-MSP-CC01-CAB1</t>
  </si>
  <si>
    <t>JAE26360RCH</t>
  </si>
  <si>
    <t>JAE26360RJ1</t>
  </si>
  <si>
    <t>DUR-MSP-WC01-CAB1</t>
  </si>
  <si>
    <t>JAE26360R3L</t>
  </si>
  <si>
    <t>DUR-MSP-WC04-CAB1</t>
  </si>
  <si>
    <t>JAE26360QP4</t>
  </si>
  <si>
    <t>DUR-PRK-LNG-WC01</t>
  </si>
  <si>
    <t>JAE26360R47</t>
  </si>
  <si>
    <t>JAE26360QN1</t>
  </si>
  <si>
    <t>DUR-PRK-PUZ-WC01</t>
  </si>
  <si>
    <t>JAE26360R9J</t>
  </si>
  <si>
    <t>DUR-PRK-SHD-WC01</t>
  </si>
  <si>
    <t>JAE26360R7K</t>
  </si>
  <si>
    <t>DUR-PRK-STF-WC01</t>
  </si>
  <si>
    <t>JAE26360RFS</t>
  </si>
  <si>
    <t>ELS-CR1-CAB1-1</t>
  </si>
  <si>
    <t>JAE26360R4R</t>
  </si>
  <si>
    <t>ELS-CR1-CAB3-2</t>
  </si>
  <si>
    <t>JAE26360RKT</t>
  </si>
  <si>
    <t>JAE26360RSQ</t>
  </si>
  <si>
    <t>JAE26360RBJ</t>
  </si>
  <si>
    <t>ELS-MNE-CAB1-1</t>
  </si>
  <si>
    <t>FVH28300XCF</t>
  </si>
  <si>
    <t>GRJ-CARPARK-CAB1-1</t>
  </si>
  <si>
    <t>FOC264368TJ</t>
  </si>
  <si>
    <t>GRJ-CR1-CAB1-1</t>
  </si>
  <si>
    <t>FOC264367SY</t>
  </si>
  <si>
    <t>JAE25430CYK</t>
  </si>
  <si>
    <t>JNB-ATNS-WC21-CAB1-1</t>
  </si>
  <si>
    <t>FVH28281AFS</t>
  </si>
  <si>
    <t>FVH28281A6B</t>
  </si>
  <si>
    <t>FVH28300X9L</t>
  </si>
  <si>
    <t>JNB-CTB-CR2-CAB4-1</t>
  </si>
  <si>
    <t>FVH28300XBZ</t>
  </si>
  <si>
    <t>JNB-CTB-WC20-CAB1-1</t>
  </si>
  <si>
    <t>JAE26360QZ4</t>
  </si>
  <si>
    <t>JAE26360RB3</t>
  </si>
  <si>
    <t>JAE26360RJ8</t>
  </si>
  <si>
    <t>JNB-TA-CR1-CAB5-2</t>
  </si>
  <si>
    <t>JAE26360RGV</t>
  </si>
  <si>
    <t>JNB-TA-CR1-CAB6-2</t>
  </si>
  <si>
    <t>JAE26360R30</t>
  </si>
  <si>
    <t>JNB-TA-CR1-R2C6-2</t>
  </si>
  <si>
    <t>JAE26360R8P</t>
  </si>
  <si>
    <t>JNB-TA-TEST1</t>
  </si>
  <si>
    <t>FVH28300XCD</t>
  </si>
  <si>
    <t>JNB-TA-WC12-CAB1-1</t>
  </si>
  <si>
    <t>FVH28281ANG</t>
  </si>
  <si>
    <t>FVH28300XCL</t>
  </si>
  <si>
    <t>FVH28281AAD</t>
  </si>
  <si>
    <t>JNB-TA-WC14-CAB1-1</t>
  </si>
  <si>
    <t>FVH28281AD1</t>
  </si>
  <si>
    <t>FVH28300XA0</t>
  </si>
  <si>
    <t>FVH28281ASZ</t>
  </si>
  <si>
    <t>JNB-TA-WC15-CAB1-1</t>
  </si>
  <si>
    <t>FVH28281AHG</t>
  </si>
  <si>
    <t>FVH28300XB8</t>
  </si>
  <si>
    <t>FVH28300X81</t>
  </si>
  <si>
    <t>JNB-TA-WC16-CAB1-1</t>
  </si>
  <si>
    <t>FVH28281AAB</t>
  </si>
  <si>
    <t>FVH28281AES</t>
  </si>
  <si>
    <t>FVH28272FLQ</t>
  </si>
  <si>
    <t>JNB-TA-WC20-CAB1-3</t>
  </si>
  <si>
    <t>FVH28300XBY</t>
  </si>
  <si>
    <t>FVH28281AGE</t>
  </si>
  <si>
    <t>JNB-TA-WC3-CAB1-1</t>
  </si>
  <si>
    <t>FVH28281A21</t>
  </si>
  <si>
    <t>JNB-TA-WC4-CAB1-1</t>
  </si>
  <si>
    <t>JAE26360RP5</t>
  </si>
  <si>
    <t>JAE26360Q9H</t>
  </si>
  <si>
    <t>JAE26360QPR</t>
  </si>
  <si>
    <t>JNB-TB-AMC-BOARD</t>
  </si>
  <si>
    <t>FVH28300X8T</t>
  </si>
  <si>
    <t>JNB-TB-AMC-MEDIA</t>
  </si>
  <si>
    <t>FVH28281A4B</t>
  </si>
  <si>
    <t>JNB-TB-WCAMC-CAB1-1</t>
  </si>
  <si>
    <t>FVH28300X9W</t>
  </si>
  <si>
    <t>FVH28281A60</t>
  </si>
  <si>
    <t>JNB-TB-WCD15-CAB1-1</t>
  </si>
  <si>
    <t>JAE26360RQ1</t>
  </si>
  <si>
    <t>JAE26360RL3</t>
  </si>
  <si>
    <t>JAE26360QP2</t>
  </si>
  <si>
    <t>JNB-TB-WCD16-CAB1-1</t>
  </si>
  <si>
    <t>FVH28281AD9</t>
  </si>
  <si>
    <t>JNB-TB-WCD3-CAB1-1</t>
  </si>
  <si>
    <t>FVH28300X9M</t>
  </si>
  <si>
    <t>JNB-TB-WCD4-CAB1-1</t>
  </si>
  <si>
    <t>FVH28281ASV</t>
  </si>
  <si>
    <t>FVH28300XA8</t>
  </si>
  <si>
    <t>FVH28300XAW</t>
  </si>
  <si>
    <t>KIM-AIT-ENV1-1</t>
  </si>
  <si>
    <t>JAE25430DHY</t>
  </si>
  <si>
    <t>KIM-TA-CR1-CAB4-2</t>
  </si>
  <si>
    <t>JAE26281W7W</t>
  </si>
  <si>
    <t>JAE26281WNN</t>
  </si>
  <si>
    <t>PLZ-CORE2-CAB3-1</t>
  </si>
  <si>
    <t>JAE26360RJV</t>
  </si>
  <si>
    <t>PLZ-CR1-CAB3-1</t>
  </si>
  <si>
    <t>JAE26360RJY</t>
  </si>
  <si>
    <t>JAE26360RD1</t>
  </si>
  <si>
    <t>JAE26360RD4</t>
  </si>
  <si>
    <t>PLZ-CR1-CAB5-1</t>
  </si>
  <si>
    <t>JAE26360RK6</t>
  </si>
  <si>
    <t>PLZ-CR1-CCTV-CAB4-1</t>
  </si>
  <si>
    <t>JAE26360QYD</t>
  </si>
  <si>
    <t>JAE26360RMD</t>
  </si>
  <si>
    <t>PLZ-CR1-FW1-CAB3-2</t>
  </si>
  <si>
    <t>JAE26360RKB</t>
  </si>
  <si>
    <t>UTN-CR1-CAB1-1</t>
  </si>
  <si>
    <t>JAE26360RGY</t>
  </si>
  <si>
    <t>JAE26360R1A</t>
  </si>
  <si>
    <t>UTN-FNR-CAB1-1</t>
  </si>
  <si>
    <t>JAE26360QRL</t>
  </si>
  <si>
    <t>BFN-CUTE-CAB1-1</t>
  </si>
  <si>
    <t>TBC - NEW</t>
  </si>
  <si>
    <t>C9200-24P-E</t>
  </si>
  <si>
    <t>BFN-PABX-CAB1-2</t>
  </si>
  <si>
    <t>ELS-CUTE-CAB3-1</t>
  </si>
  <si>
    <t>GRJ-CUTE-CAB3-1</t>
  </si>
  <si>
    <t>JNB-CP-WC9-CAB1-1</t>
  </si>
  <si>
    <t>JNB-CTB-WC4-CAB2-1</t>
  </si>
  <si>
    <t>JNB-CTB-WC6-CAB1-1</t>
  </si>
  <si>
    <t>JNB-MSP-FA11-CAB1-1</t>
  </si>
  <si>
    <t>JNB-MSP-WC40-CAB1-1</t>
  </si>
  <si>
    <t>JNB-TA-CR2-CAB3-2</t>
  </si>
  <si>
    <t>JNB-TB-CR3-CAB4-2</t>
  </si>
  <si>
    <t>JNB-TB-WC42-CAB1-1</t>
  </si>
  <si>
    <t>JNB-TB-WCD17-CAB1-1</t>
  </si>
  <si>
    <t>JNB-WP-BAS01-TA-CAB1</t>
  </si>
  <si>
    <t>JNB-WP-PARK1-A-CAB1-1</t>
  </si>
  <si>
    <t>JNB-WP-PARK1-B-CAB1-1</t>
  </si>
  <si>
    <t>JNB-WP-PARK2-A-CAB1-1</t>
  </si>
  <si>
    <t>JNB-WP-PARK2-B-CAB1-1</t>
  </si>
  <si>
    <t>JNB-WP-PARK2-D-CAB1-1</t>
  </si>
  <si>
    <t>JNB-WP-PARK-GRD-C-CAB1-1</t>
  </si>
  <si>
    <t>JNB-WP-PARK-GRD-D-CAB1-1</t>
  </si>
  <si>
    <t>KIM-CUTE-ENV1-1</t>
  </si>
  <si>
    <t>PLZ-CUTE-ENV-STACK1</t>
  </si>
  <si>
    <t>PLZ-CUTE-ENV-STACK2</t>
  </si>
  <si>
    <t>CIA-DC-RACK16-SOBX-SW2</t>
  </si>
  <si>
    <t>JAE24350RF1</t>
  </si>
  <si>
    <t>C9200-48P</t>
  </si>
  <si>
    <t>CIA-DC-WC1-INTX-SW1</t>
  </si>
  <si>
    <t>FOC26033MQ8</t>
  </si>
  <si>
    <t>CIA-INT-WC3-CAB2-STACK2</t>
  </si>
  <si>
    <t>FOC26033MXF</t>
  </si>
  <si>
    <t>FOC26033MH5</t>
  </si>
  <si>
    <t>CIA-WC12-CCTV-STACK2</t>
  </si>
  <si>
    <t>FOC26033MTD</t>
  </si>
  <si>
    <t>CPT-PRK-P2_DR_CAB1-1</t>
  </si>
  <si>
    <t>FOC26033MLK</t>
  </si>
  <si>
    <t>DUR-ASP-WC01-CAB1</t>
  </si>
  <si>
    <t>FOC26023GBL</t>
  </si>
  <si>
    <t>DUR-CUTE-TMB-CR1-CAB1-1</t>
  </si>
  <si>
    <t>FVH28283FK7</t>
  </si>
  <si>
    <t>DUR-CUTE-TMB-CR2-CAB1-1</t>
  </si>
  <si>
    <t>FVH28282W9L</t>
  </si>
  <si>
    <t>DUR-CUTE-TMB-WC14-CAB1-1</t>
  </si>
  <si>
    <t>JAE26421LZR</t>
  </si>
  <si>
    <t>FVH28283S1U</t>
  </si>
  <si>
    <t>FVH28283FKA</t>
  </si>
  <si>
    <t>FVH28282VRJ</t>
  </si>
  <si>
    <t>FVH28283PRM</t>
  </si>
  <si>
    <t>DUR-CUTE-TMB-XS-CAB1-1</t>
  </si>
  <si>
    <t>JAE26421LR5</t>
  </si>
  <si>
    <t>DUR-FFM-WC01-CAB1</t>
  </si>
  <si>
    <t>JAE26421LGH</t>
  </si>
  <si>
    <t>FOC26033MG7</t>
  </si>
  <si>
    <t>DUR-MSO-WC02-CAB1</t>
  </si>
  <si>
    <t>JAE26421MK7</t>
  </si>
  <si>
    <t>DUR-MSO-WC02-CAB2</t>
  </si>
  <si>
    <t>JAE26421LRG</t>
  </si>
  <si>
    <t>DUR-MSO-WC02-CAB3</t>
  </si>
  <si>
    <t>JAE26421LYD</t>
  </si>
  <si>
    <t>JAE26421LTP</t>
  </si>
  <si>
    <t>DUR-MSP-WC02-CAB2</t>
  </si>
  <si>
    <t>JAE26421LWS</t>
  </si>
  <si>
    <t>DUR-MSP-WC05-CAB1</t>
  </si>
  <si>
    <t>FOC26033M8V</t>
  </si>
  <si>
    <t>DUR-MSP-WC06-CAB2</t>
  </si>
  <si>
    <t>FOC26033MP9</t>
  </si>
  <si>
    <t>DUR-MSP-WC07-CAB1</t>
  </si>
  <si>
    <t>JAE26421M9X</t>
  </si>
  <si>
    <t>DUR-PRK-POF-WC01</t>
  </si>
  <si>
    <t>JAE26421MEE</t>
  </si>
  <si>
    <t>JAE26421LLK</t>
  </si>
  <si>
    <t>JAE26421LGN</t>
  </si>
  <si>
    <t>DUR-RCB-WC01-CAB1</t>
  </si>
  <si>
    <t>FOC26033MJ0</t>
  </si>
  <si>
    <t>DUR-SG-WC01-CAB1</t>
  </si>
  <si>
    <t>FOC26023G6A</t>
  </si>
  <si>
    <t>FOC26023FNH</t>
  </si>
  <si>
    <t>FOC26023GCJ</t>
  </si>
  <si>
    <t>FOC26023GC2</t>
  </si>
  <si>
    <t>JNB-CP-WC17-CAB1-1</t>
  </si>
  <si>
    <t>FOC26033MCX</t>
  </si>
  <si>
    <t>JNB-MSP-WC14-ENV1-2</t>
  </si>
  <si>
    <t>FVH28283S1M</t>
  </si>
  <si>
    <t>FVH28283RTD</t>
  </si>
  <si>
    <t>JNB-TA-WC13-CAB1-1</t>
  </si>
  <si>
    <t>FOC26033MMZ</t>
  </si>
  <si>
    <t>FVH28282W04</t>
  </si>
  <si>
    <t>FVH28283N7M</t>
  </si>
  <si>
    <t>JNB-TA-WC16b-CAB1-3</t>
  </si>
  <si>
    <t>FVH28283RWS</t>
  </si>
  <si>
    <t>FVH28283FMQ</t>
  </si>
  <si>
    <t>FVH28283N4E</t>
  </si>
  <si>
    <t>JNB-TA-WC24-CAB1-1</t>
  </si>
  <si>
    <t>FOC26033M8Z</t>
  </si>
  <si>
    <t>JNB-TA-WC25-CAB1-1</t>
  </si>
  <si>
    <t>FOC26033MWG</t>
  </si>
  <si>
    <t>FVH28283N7Q</t>
  </si>
  <si>
    <t>FVH28282W9C</t>
  </si>
  <si>
    <t>JNB-TA-WC5-CAB1-1</t>
  </si>
  <si>
    <t>FOC26033MQF</t>
  </si>
  <si>
    <t>JNB-TA-WC8-CAB1-1</t>
  </si>
  <si>
    <t>FOC26033MM1</t>
  </si>
  <si>
    <t>JNB-TB-CR3-R2CAB8</t>
  </si>
  <si>
    <t>FVH28283S1S</t>
  </si>
  <si>
    <t>FVH28283N7H</t>
  </si>
  <si>
    <t>FVH28283RWP</t>
  </si>
  <si>
    <t>FVH28283N4Q</t>
  </si>
  <si>
    <t>FVH28283RT0</t>
  </si>
  <si>
    <t>FVH28283N4K</t>
  </si>
  <si>
    <t>FVH28282WA6</t>
  </si>
  <si>
    <t>FVH28283FM3</t>
  </si>
  <si>
    <t>JNB-TB-WCD6-CAB1-1</t>
  </si>
  <si>
    <t>FVH28283RWD</t>
  </si>
  <si>
    <t>FVH28283FM4</t>
  </si>
  <si>
    <t>FVH28283S1K</t>
  </si>
  <si>
    <t>JNB-TB-WCD7-CAB1-2-1</t>
  </si>
  <si>
    <t>FVH28283FMU</t>
  </si>
  <si>
    <t>FVH28283FKD</t>
  </si>
  <si>
    <t>KIM-FIRE-ENV1-1</t>
  </si>
  <si>
    <t>JAD23400BJY</t>
  </si>
  <si>
    <t>KIM-TA-CR1-CAB2-1</t>
  </si>
  <si>
    <t>FOC26023FUN</t>
  </si>
  <si>
    <t>FOC26023GCC</t>
  </si>
  <si>
    <t>PLZ-AERO-CAB1-2</t>
  </si>
  <si>
    <t>FOC26033MLN</t>
  </si>
  <si>
    <t>FOC26033ML4</t>
  </si>
  <si>
    <t>PLZ-CARRENTAL_SW1</t>
  </si>
  <si>
    <t>FOC26033MLM</t>
  </si>
  <si>
    <t>PLZ-CR1-CAB1-8</t>
  </si>
  <si>
    <t>FOC26033MQJ</t>
  </si>
  <si>
    <t>FOC26033MEC</t>
  </si>
  <si>
    <t>FOC26033MVG</t>
  </si>
  <si>
    <t>PLZ-CR2-FW2-CAB1-5</t>
  </si>
  <si>
    <t>FOC26033MZZ</t>
  </si>
  <si>
    <t>PLZ-TA-ECC</t>
  </si>
  <si>
    <t>FOC26033MRX</t>
  </si>
  <si>
    <t>FOC26033MHL</t>
  </si>
  <si>
    <t>C9200-48P-E</t>
  </si>
  <si>
    <t>JNB-TA-DC1-CAB1-1-1</t>
  </si>
  <si>
    <t>JNB-TA-DC1-CAB4-1-1</t>
  </si>
  <si>
    <t>JNB-TB-DC1-CAB1-1-1</t>
  </si>
  <si>
    <t>JNB-TB-DC1-CAB4-1-1</t>
  </si>
  <si>
    <t>JNB-WP-BAS02-CAB1</t>
  </si>
  <si>
    <t>PLZ-TA-WC3-CAB1-1</t>
  </si>
  <si>
    <t>CIA-CPU-PLB-A3-SW1</t>
  </si>
  <si>
    <t>C9200CX-12P-2X2G-E</t>
  </si>
  <si>
    <t>24X7X4</t>
  </si>
  <si>
    <t>CPT-PRK-P1_APS</t>
  </si>
  <si>
    <t>CPT-PRK-P1_CASH_03</t>
  </si>
  <si>
    <t>CPT-PRK-P1_L4_EXIT_24</t>
  </si>
  <si>
    <t>CPT-PRK-P1_L4_EXIT_25</t>
  </si>
  <si>
    <t>CPT-PRK-P2_CTRL_ROOM</t>
  </si>
  <si>
    <t>CPT-PRK-P2_CTRL_ROOM2</t>
  </si>
  <si>
    <t>CPT-PRK-VMS_P1_WIRELESS</t>
  </si>
  <si>
    <t>DUR-APR-TST-WC01B</t>
  </si>
  <si>
    <t>DUR-ATNS-3rd-Party</t>
  </si>
  <si>
    <t>JNB-Ta-PLC-TEST1</t>
  </si>
  <si>
    <t>JNB-TA-WC29-CAB1-2</t>
  </si>
  <si>
    <t>CIA-CPU-3-2-CAB3-STACK1</t>
  </si>
  <si>
    <t>FCW2212L16G</t>
  </si>
  <si>
    <t>C9300-24P</t>
  </si>
  <si>
    <t>CIA-CPU-4-1-CAB2-STACK1</t>
  </si>
  <si>
    <t>FOC2212Z0GD</t>
  </si>
  <si>
    <t>FCW2213G00N</t>
  </si>
  <si>
    <t>FOC2212Z0DB</t>
  </si>
  <si>
    <t>CIA-CPU-4-1-CAB3-STACK2</t>
  </si>
  <si>
    <t>FCW2212E05A</t>
  </si>
  <si>
    <t>CIA-CPU-4-1-CAB4-STACK1</t>
  </si>
  <si>
    <t>FOC2212Z0F8</t>
  </si>
  <si>
    <t>FCW2212G13H</t>
  </si>
  <si>
    <t>CIA-CPU-4-1-STACK3</t>
  </si>
  <si>
    <t>FCW2212E06C</t>
  </si>
  <si>
    <t>FCW2212L172</t>
  </si>
  <si>
    <t>FOC2212Q0NU</t>
  </si>
  <si>
    <t>CIA-CPU-G8-STACK1</t>
  </si>
  <si>
    <t>FOC2212Q0PQ</t>
  </si>
  <si>
    <t>FCW2212E04R</t>
  </si>
  <si>
    <t>CIA-CPU-PLB-A5-SW1</t>
  </si>
  <si>
    <t>FCW2212E062</t>
  </si>
  <si>
    <t>CIA-CPU-PLB-A6-SW1</t>
  </si>
  <si>
    <t>FCW2212E077</t>
  </si>
  <si>
    <t>CIA-CPU-PLB-A7-SW1</t>
  </si>
  <si>
    <t>FCW2212G13L</t>
  </si>
  <si>
    <t>CIA-DC-RACK5-SOBX-SW2</t>
  </si>
  <si>
    <t>FOC2212Z0C3</t>
  </si>
  <si>
    <t>CIA-LOC01-CCTV-SW1</t>
  </si>
  <si>
    <t>FCW2212G12E</t>
  </si>
  <si>
    <t>CIA-LOC19-CCTV-SW1</t>
  </si>
  <si>
    <t>FOC2212Z0GG</t>
  </si>
  <si>
    <t>CIA-MSP1-WC0-1-SW1</t>
  </si>
  <si>
    <t>FOC2212Z0GH</t>
  </si>
  <si>
    <t>CIA-MSP1-WC0-2-SW1</t>
  </si>
  <si>
    <t>FOC2212Q0MM</t>
  </si>
  <si>
    <t>CIA-MSP1-WC0-ARCHIVE1-SW1</t>
  </si>
  <si>
    <t>FCW2212G0JW</t>
  </si>
  <si>
    <t>CIA-MSP1-WC2-1-SW1</t>
  </si>
  <si>
    <t>FCW2213L00T</t>
  </si>
  <si>
    <t>FCW2213L00A</t>
  </si>
  <si>
    <t>CIA-MSP1-WC2-2-STACK1</t>
  </si>
  <si>
    <t>FOC2212Q02G</t>
  </si>
  <si>
    <t>FOC2212Z0G5</t>
  </si>
  <si>
    <t>CIA-SOB-IT-DEPT-SW1</t>
  </si>
  <si>
    <t>FOC2212Z0FW</t>
  </si>
  <si>
    <t>DUR-TMB-CC02-CAB1</t>
  </si>
  <si>
    <t>FCW2212E05N</t>
  </si>
  <si>
    <t>DUR-TMB-CC03-CAB1</t>
  </si>
  <si>
    <t>FCW2212L170</t>
  </si>
  <si>
    <t>DUR-TMB-CC04-CAB1</t>
  </si>
  <si>
    <t>FOC2212Q0NL</t>
  </si>
  <si>
    <t>FOC2212Z0DH</t>
  </si>
  <si>
    <t>DUR-TMB-CC05-CAB1</t>
  </si>
  <si>
    <t>FCW2212E079</t>
  </si>
  <si>
    <t>FOC2212Z0FV</t>
  </si>
  <si>
    <t>DUR-TMB-WC05-CAB1</t>
  </si>
  <si>
    <t>FOC2212Z0FT</t>
  </si>
  <si>
    <t>FCW2213L00J</t>
  </si>
  <si>
    <t>DUR-TMB-WC06-CAB1</t>
  </si>
  <si>
    <t>FOC2212Z0GC</t>
  </si>
  <si>
    <t>FOC2212Z0FU</t>
  </si>
  <si>
    <t>DUR-TMB-WC10-CAB1</t>
  </si>
  <si>
    <t>FCW2212E076</t>
  </si>
  <si>
    <t>DUR-TMB-WC11-CAB1</t>
  </si>
  <si>
    <t>FCW2212E067</t>
  </si>
  <si>
    <t>FCW2212L14Y</t>
  </si>
  <si>
    <t>DUR-TMB-WC18-CAB1</t>
  </si>
  <si>
    <t>FCW2212E065</t>
  </si>
  <si>
    <t>DUR-TMB-WC19-CAB1</t>
  </si>
  <si>
    <t>FOC2212Q0NQ</t>
  </si>
  <si>
    <t>FCW2212L0U2</t>
  </si>
  <si>
    <t>DUR-TMB-WC20-CAB1</t>
  </si>
  <si>
    <t>FCW2212E05F</t>
  </si>
  <si>
    <t>DUR-TMB-WC21-CAB1</t>
  </si>
  <si>
    <t>FOC2212Q0NT</t>
  </si>
  <si>
    <t>DUR-TMB-WC22-CAB1</t>
  </si>
  <si>
    <t>FCW2212L13H</t>
  </si>
  <si>
    <t>DUR-TMB-WC23-CAB1</t>
  </si>
  <si>
    <t>FCW2212L0ZW</t>
  </si>
  <si>
    <t>DUR-TMB-WC25-CAB1</t>
  </si>
  <si>
    <t>FCW2212G11Y</t>
  </si>
  <si>
    <t>FCW2212L17N</t>
  </si>
  <si>
    <t>DUR-TMB-WC27-CAB1</t>
  </si>
  <si>
    <t>FCW2212L171</t>
  </si>
  <si>
    <t>FCW2213L00U</t>
  </si>
  <si>
    <t>DUR-TMB-WC28-CAB1</t>
  </si>
  <si>
    <t>FCW2212G0E3</t>
  </si>
  <si>
    <t>FCW2213G007</t>
  </si>
  <si>
    <t>DUR-TMB-WC30-CAB1</t>
  </si>
  <si>
    <t>FCW2213L00H</t>
  </si>
  <si>
    <t>FCW2212E063</t>
  </si>
  <si>
    <t>FOC2212Q0NS</t>
  </si>
  <si>
    <t>DUR-TMS-WC01-CAB1</t>
  </si>
  <si>
    <t>FCW2212G120</t>
  </si>
  <si>
    <t>JNB-CTB-BAGGAGEMCC-CAB1-1</t>
  </si>
  <si>
    <t>FOC2212Z00Z</t>
  </si>
  <si>
    <t>FCW2212L0F7</t>
  </si>
  <si>
    <t>JNB-CTB-BCR1-CAB2-1</t>
  </si>
  <si>
    <t>FCW2212L0F9</t>
  </si>
  <si>
    <t>FCW2212L0H3</t>
  </si>
  <si>
    <t>FCW2212G0EC</t>
  </si>
  <si>
    <t>FCW2212L05L</t>
  </si>
  <si>
    <t>JNB-CTB-CR1-CAB3-1</t>
  </si>
  <si>
    <t>FCW2212L0JA</t>
  </si>
  <si>
    <t>FCW2212G0EY</t>
  </si>
  <si>
    <t>FCW2212L0EY</t>
  </si>
  <si>
    <t>JNB-CTB-CR2-CAB1-1</t>
  </si>
  <si>
    <t>FOC2212Z00M</t>
  </si>
  <si>
    <t>FCW2212G0E6</t>
  </si>
  <si>
    <t>JNB-CTB-CR2-CAB2-1</t>
  </si>
  <si>
    <t>FCW2212G03R</t>
  </si>
  <si>
    <t>FCW2212G0ED</t>
  </si>
  <si>
    <t>FCW2212G0F2</t>
  </si>
  <si>
    <t>JNB-CTB-IBC-CAB1-1</t>
  </si>
  <si>
    <t>FCW2212G0E7</t>
  </si>
  <si>
    <t>FOC2212Z0G1</t>
  </si>
  <si>
    <t>JNB-CTB-WC16-CAB1-1</t>
  </si>
  <si>
    <t>FCW2204L0PM</t>
  </si>
  <si>
    <t>JNB-CTB-WC17-CAB1-1</t>
  </si>
  <si>
    <t>FCW2212G0EB</t>
  </si>
  <si>
    <t>FCW2212L0L5</t>
  </si>
  <si>
    <t>JNB-CTB-WC18-CAB1-1</t>
  </si>
  <si>
    <t>FCW2212L018</t>
  </si>
  <si>
    <t>FCW2212L08M</t>
  </si>
  <si>
    <t>JNB-CTB-WC1-CAB1-1</t>
  </si>
  <si>
    <t>FCW2212L0JL</t>
  </si>
  <si>
    <t>FCW2212G0E5</t>
  </si>
  <si>
    <t>FOC2212Z018</t>
  </si>
  <si>
    <t>FCW2212L0FF</t>
  </si>
  <si>
    <t>JNB-CTB-WC2-CAB1-1</t>
  </si>
  <si>
    <t>FCW2212L0DH</t>
  </si>
  <si>
    <t>FCW2212G0JX</t>
  </si>
  <si>
    <t>FCW2212G09C</t>
  </si>
  <si>
    <t>FCW2212L0FD</t>
  </si>
  <si>
    <t>FOC2212Q04G</t>
  </si>
  <si>
    <t>JNB-CTB-WC3-1-CAB1-1</t>
  </si>
  <si>
    <t>FCW2212L0GE</t>
  </si>
  <si>
    <t>FCW2212L0MW</t>
  </si>
  <si>
    <t>FOC2212Z016</t>
  </si>
  <si>
    <t>FCW2212G086</t>
  </si>
  <si>
    <t>JNB-CTB-WC3-1-CAB2-1</t>
  </si>
  <si>
    <t>FCW2212G0EK</t>
  </si>
  <si>
    <t>JNB-CTB-WC3-CAB1-1</t>
  </si>
  <si>
    <t>FCW2212L05J</t>
  </si>
  <si>
    <t>FCW2212G0FT</t>
  </si>
  <si>
    <t>FCW2212G0F0</t>
  </si>
  <si>
    <t>JNB-CTB-WC4-CAB1-1</t>
  </si>
  <si>
    <t>FCW2212L0DK</t>
  </si>
  <si>
    <t>FCW2212L00M</t>
  </si>
  <si>
    <t>FOC2212Z01F</t>
  </si>
  <si>
    <t>FCW2212G0F1</t>
  </si>
  <si>
    <t>JNB-CTB-WC5-CAB1-1</t>
  </si>
  <si>
    <t>FCW2212L0N3</t>
  </si>
  <si>
    <t>FCW2212G0KG</t>
  </si>
  <si>
    <t>FOC2212Z00H</t>
  </si>
  <si>
    <t>JNB-CTB-WC5-CAB2-1</t>
  </si>
  <si>
    <t>FOC2212Z00U</t>
  </si>
  <si>
    <t>FOC2212Z017</t>
  </si>
  <si>
    <t>JNB-CTB-WC5-CAB2-2</t>
  </si>
  <si>
    <t>FOC2212Z01B</t>
  </si>
  <si>
    <t>JNB-CTB-WC9-CAB1-1</t>
  </si>
  <si>
    <t>FCW2212L0DQ</t>
  </si>
  <si>
    <t>FCW2212L0G5</t>
  </si>
  <si>
    <t>FOC2212Q04C</t>
  </si>
  <si>
    <t>JNB-TA-BAGBASE-CAB1-1</t>
  </si>
  <si>
    <t>FCW2212L0F2</t>
  </si>
  <si>
    <t>JNB-TB-CUTECR1-BRS-01</t>
  </si>
  <si>
    <t>FOC2238Z0LB</t>
  </si>
  <si>
    <t>JNB-TB-CUTECR2-BRS-01</t>
  </si>
  <si>
    <t>FOC2238Q0K9</t>
  </si>
  <si>
    <t>JNB-TB-FR-WC29-CAB1-2</t>
  </si>
  <si>
    <t>FCW2212L07G</t>
  </si>
  <si>
    <t>JNB-WP-GND-A-CAB1-1</t>
  </si>
  <si>
    <t>FCW2212L07Z</t>
  </si>
  <si>
    <t>JNB-WP-GND-A-CAB1-2</t>
  </si>
  <si>
    <t>FOC2212Z00W</t>
  </si>
  <si>
    <t>JNB-WP-ICC-FL03-CAB1-A-5</t>
  </si>
  <si>
    <t>FVH2819L4J7</t>
  </si>
  <si>
    <t>C9300-24UX</t>
  </si>
  <si>
    <t>JNB-WP-ICC-FL03-CAB1-B-1</t>
  </si>
  <si>
    <t>FVH2819L4HS</t>
  </si>
  <si>
    <t>JNB-WP-ICC-P1-CAB1-1</t>
  </si>
  <si>
    <t>FVH2819L4K0</t>
  </si>
  <si>
    <t>CIA-CPU-3-1-CAB1-STACK1</t>
  </si>
  <si>
    <t>FOC2213Z0GK</t>
  </si>
  <si>
    <t>C9300-48P</t>
  </si>
  <si>
    <t>FOC2213Q0JA</t>
  </si>
  <si>
    <t>FOC2213Z0EJ</t>
  </si>
  <si>
    <t>FOC2213Z0F7</t>
  </si>
  <si>
    <t>FCW2213G0FW</t>
  </si>
  <si>
    <t>CIA-CPU-3-2-CAB4-STACK3</t>
  </si>
  <si>
    <t>FOC2213Q0J7</t>
  </si>
  <si>
    <t>FCW2213G0FJ</t>
  </si>
  <si>
    <t>CIA-CPU-4-1-CAB1-STACK1</t>
  </si>
  <si>
    <t>FOC2213Q0KE</t>
  </si>
  <si>
    <t>FCW2213G0F7</t>
  </si>
  <si>
    <t>CIA-CPU-AMC-SOB-SW1</t>
  </si>
  <si>
    <t>FCW2237E16Q</t>
  </si>
  <si>
    <t>CIA-CPU-G2-CAB1-STACK1</t>
  </si>
  <si>
    <t>FCW2237E19U</t>
  </si>
  <si>
    <t>FCW2213E070</t>
  </si>
  <si>
    <t>FCW2237L14U</t>
  </si>
  <si>
    <t>FCW2213G0FL</t>
  </si>
  <si>
    <t>CIA-CTB-CR3-CAB_IS-SW1</t>
  </si>
  <si>
    <t>FOC2237Q17T</t>
  </si>
  <si>
    <t>CIA-CTB-CR3-CAB11-STACK1</t>
  </si>
  <si>
    <t>FOC2237Q15H</t>
  </si>
  <si>
    <t>FOC2237Z111</t>
  </si>
  <si>
    <t>CIA-CTB-CR3-CAB2-1</t>
  </si>
  <si>
    <t>FCW2213L0GM</t>
  </si>
  <si>
    <t>CIA-VIP-WC1-CCTV-CAB1-SW2</t>
  </si>
  <si>
    <t>FOC2237Q15Q</t>
  </si>
  <si>
    <t>CIA-WCFR-WC17-CAB1-1</t>
  </si>
  <si>
    <t>FCW2237E181</t>
  </si>
  <si>
    <t>CIA-TAMS_FIDS_TEST_SW1</t>
  </si>
  <si>
    <t>FOC2213Q0JE</t>
  </si>
  <si>
    <t>FOC2212Q06T</t>
  </si>
  <si>
    <t>FOC2223U0E8</t>
  </si>
  <si>
    <t>FCW2213E06Z</t>
  </si>
  <si>
    <t>FCW2212L0HB</t>
  </si>
  <si>
    <t>FCW2213G0GD</t>
  </si>
  <si>
    <t>DUR-TMB-WC12-CAB1</t>
  </si>
  <si>
    <t>FOC2212Z01T</t>
  </si>
  <si>
    <t>FCW2212L0PP</t>
  </si>
  <si>
    <t>FOC2212Q06S</t>
  </si>
  <si>
    <t>FOC2213Q0JS</t>
  </si>
  <si>
    <t>FCW2213G0GB</t>
  </si>
  <si>
    <t>FOC2213Q0K6</t>
  </si>
  <si>
    <t>FOC2213Z0GU</t>
  </si>
  <si>
    <t>FOC2213Z0GP</t>
  </si>
  <si>
    <t>DUR-TMB-WC24-CAB1</t>
  </si>
  <si>
    <t>FOC2213Z0GS</t>
  </si>
  <si>
    <t>FOC2212Q002</t>
  </si>
  <si>
    <t>FOC2213Q0KC</t>
  </si>
  <si>
    <t>FOC2213Q0J3</t>
  </si>
  <si>
    <t>FOC2213Q0JN</t>
  </si>
  <si>
    <t>JNB-CTB-WC11-CAB1-1</t>
  </si>
  <si>
    <t>FOC2213Q0J9</t>
  </si>
  <si>
    <t>FOC2237U1C1</t>
  </si>
  <si>
    <t>FCW2213L0H0</t>
  </si>
  <si>
    <t>FCW2213E06M</t>
  </si>
  <si>
    <t>JNB-CTB-WC7-CAB1-1</t>
  </si>
  <si>
    <t>FCW2213E06R</t>
  </si>
  <si>
    <t>FCW2213E06Q</t>
  </si>
  <si>
    <t>FOC2213Q0K9</t>
  </si>
  <si>
    <t>JNB-DC-CR1-R1C10-SW1</t>
  </si>
  <si>
    <t>FOC2237Z13V</t>
  </si>
  <si>
    <t>JNB-DC-CR1-R1C11-SW1</t>
  </si>
  <si>
    <t>FCW2237E184</t>
  </si>
  <si>
    <t>JNB-TA-CR1-DCSW1</t>
  </si>
  <si>
    <t>FCW2237S0CW</t>
  </si>
  <si>
    <t>FCW2237E180</t>
  </si>
  <si>
    <t>JNB-TA-CR1-R1CAB3-1</t>
  </si>
  <si>
    <t>FOC2213Z0GR</t>
  </si>
  <si>
    <t>JNB-TA-CR3-DCSW2</t>
  </si>
  <si>
    <t>FCW2237E18K</t>
  </si>
  <si>
    <t>FCW2237S0G7</t>
  </si>
  <si>
    <t>JNB-TA-WC7-CAB1-1</t>
  </si>
  <si>
    <t>FCW2212L0L3</t>
  </si>
  <si>
    <t>FOC2213Q0KD</t>
  </si>
  <si>
    <t>FCW2212L0DY</t>
  </si>
  <si>
    <t>JNB-TB-CR3-R2C7-STACK1</t>
  </si>
  <si>
    <t>FOC2213Q0JP</t>
  </si>
  <si>
    <t>FCW2213E06Y</t>
  </si>
  <si>
    <t>JNB-TB-WC23-CAB1-4</t>
  </si>
  <si>
    <t>FCW2237G158</t>
  </si>
  <si>
    <t>JNB-TB-WCAMC-CAB2-2</t>
  </si>
  <si>
    <t>FCW2237D15R</t>
  </si>
  <si>
    <t>JNB-TB-WCD19-CAB1-1</t>
  </si>
  <si>
    <t>FOC2213Z08X</t>
  </si>
  <si>
    <t>FOC2213Q0KB</t>
  </si>
  <si>
    <t>JNB-TB-WCD22-CAB1-1</t>
  </si>
  <si>
    <t>FCW2212G0DY</t>
  </si>
  <si>
    <t>FCW2213L0HA</t>
  </si>
  <si>
    <t>JNB-WP-BAS01-TB-CAB1</t>
  </si>
  <si>
    <t>FCW2212L0HT</t>
  </si>
  <si>
    <t>JNB-WP-GND-CAB1</t>
  </si>
  <si>
    <t>FOC2237Q157</t>
  </si>
  <si>
    <t>FOC2213Z0ES</t>
  </si>
  <si>
    <t>FOC2452LEPF</t>
  </si>
  <si>
    <t>JNB-WP-PARK2-CAB1</t>
  </si>
  <si>
    <t>FCW2213L0HH</t>
  </si>
  <si>
    <t>FOC2213Q0J6</t>
  </si>
  <si>
    <t>CIA-DC-RACK16-SOB-1-2</t>
  </si>
  <si>
    <t>FVH2842L7CF</t>
  </si>
  <si>
    <t>C9300-48T</t>
  </si>
  <si>
    <t>CIA-DC-RACK18-1-2</t>
  </si>
  <si>
    <t>FVH2842L7CL</t>
  </si>
  <si>
    <t>CIA-DC-RACK3-1-2</t>
  </si>
  <si>
    <t>FVH2842L786</t>
  </si>
  <si>
    <t>CIA-DC-RACK5-SOB-1-2</t>
  </si>
  <si>
    <t>FVH2842L78N</t>
  </si>
  <si>
    <t>JNB-DC-CAB1.1-2</t>
  </si>
  <si>
    <t>FVH2842L784</t>
  </si>
  <si>
    <t>JNB-DC-CAB4.1-2</t>
  </si>
  <si>
    <t>FVH2842L795</t>
  </si>
  <si>
    <t>JNB-WP-FL03-CAB1</t>
  </si>
  <si>
    <t>FOC2543Z36U</t>
  </si>
  <si>
    <t>C9300-48UXM</t>
  </si>
  <si>
    <t>FOC2543Z24C</t>
  </si>
  <si>
    <t>FOC2543Z2B2</t>
  </si>
  <si>
    <t>FOC2543Z1P0</t>
  </si>
  <si>
    <t>JNB-WP-FL04-CAB1</t>
  </si>
  <si>
    <t>FOC2543YVX0</t>
  </si>
  <si>
    <t>FOC2543Z25G</t>
  </si>
  <si>
    <t>FOC2543Z269</t>
  </si>
  <si>
    <t>FOC2543Z26S</t>
  </si>
  <si>
    <t>JNB-WP-FL05-CAB1</t>
  </si>
  <si>
    <t>FOC2543YVY1</t>
  </si>
  <si>
    <t>FOC2543Z1Q7</t>
  </si>
  <si>
    <t>FOC2543Z24S</t>
  </si>
  <si>
    <t>FJB2331B0TH</t>
  </si>
  <si>
    <t>JNB-WP-FL06-CAB1</t>
  </si>
  <si>
    <t>FOC2543Z219</t>
  </si>
  <si>
    <t>FOC2543YVVP</t>
  </si>
  <si>
    <t>FOC2543YVTG</t>
  </si>
  <si>
    <t>FOC2543Z1TH</t>
  </si>
  <si>
    <t>JNB-WP-FL07-CAB1</t>
  </si>
  <si>
    <t>FOC2543Z1XX</t>
  </si>
  <si>
    <t>FOC2543Z26H</t>
  </si>
  <si>
    <t>FOC2543Z2B7</t>
  </si>
  <si>
    <t>FOC2543YVD3</t>
  </si>
  <si>
    <t>JNB-WP-FL08-CAB1</t>
  </si>
  <si>
    <t>FOC2543YVUW</t>
  </si>
  <si>
    <t>FOC2543Z34D</t>
  </si>
  <si>
    <t>FOC2543YVVZ</t>
  </si>
  <si>
    <t>FOC2543Z1RA</t>
  </si>
  <si>
    <t>JNB-WP-ICC-FL03-CAB1-B-2</t>
  </si>
  <si>
    <t>FVH2807L130</t>
  </si>
  <si>
    <t>JNB-WP-ICC-FL04-CAB1-B-1</t>
  </si>
  <si>
    <t>FVH2807L14H</t>
  </si>
  <si>
    <t>JNB-WP-ICC-FL04-CAB1-B-2</t>
  </si>
  <si>
    <t>FVH2807L13L</t>
  </si>
  <si>
    <t>JNB-WP-ICC-FL04-CAB1-B-3</t>
  </si>
  <si>
    <t>FVH2807L139</t>
  </si>
  <si>
    <t>JNB-WP-ICC-FL04-CAB1-B-4</t>
  </si>
  <si>
    <t>FVH2807L145</t>
  </si>
  <si>
    <t>JNB-WP-ICC-FL04-CAB1-B-5</t>
  </si>
  <si>
    <t>FVH2807L14B</t>
  </si>
  <si>
    <t>JNB-WP-ICC-GRND-CAB1-</t>
  </si>
  <si>
    <t>FVH2807L12E</t>
  </si>
  <si>
    <t>JNB-WP-ICC-GRND-CAB1-2</t>
  </si>
  <si>
    <t>FVH2807L140</t>
  </si>
  <si>
    <t>JNB-WP-ICC-P1-CAB1-2</t>
  </si>
  <si>
    <t>FVH2807L14T</t>
  </si>
  <si>
    <t>CIA-DC-RACK16-SOB-1-1</t>
  </si>
  <si>
    <t>FVH2841L4SG</t>
  </si>
  <si>
    <t>C9300X-12Y</t>
  </si>
  <si>
    <t>CIA-DC-RACK18-1-1</t>
  </si>
  <si>
    <t>FVH2841L4NE</t>
  </si>
  <si>
    <t>CIA-DC-RACK3-1-1</t>
  </si>
  <si>
    <t>FVH2841L4T1</t>
  </si>
  <si>
    <t>CIA-DC-RACK5-SOB-1-1</t>
  </si>
  <si>
    <t>FVH2841L4SC</t>
  </si>
  <si>
    <t>JNB-TA-PIDSCORE2</t>
  </si>
  <si>
    <t>FVH2841L4S8</t>
  </si>
  <si>
    <t>JNB-TB-SUB4-CAB1-1</t>
  </si>
  <si>
    <t>C9300X-24Y-E</t>
  </si>
  <si>
    <t>JNB-TB-WC34-CAB1-3</t>
  </si>
  <si>
    <t>CIA-BRV31-CCTV-SW1</t>
  </si>
  <si>
    <t>IE-3100-8P2C-E</t>
  </si>
  <si>
    <t>CIA-ESD-A100</t>
  </si>
  <si>
    <t>CIA-ESD-A200</t>
  </si>
  <si>
    <t>CIA-ESD-A300</t>
  </si>
  <si>
    <t>CIA-ESD-A400</t>
  </si>
  <si>
    <t>CIA-ESD-B100</t>
  </si>
  <si>
    <t>CIA-ESD-B200</t>
  </si>
  <si>
    <t>CIA-ESD-B400</t>
  </si>
  <si>
    <t>CIA-ESD-M100</t>
  </si>
  <si>
    <t>CIA-ESD-SW3</t>
  </si>
  <si>
    <t>CIA-F12B-CCTV-IE3000</t>
  </si>
  <si>
    <t>CIA-F12C-CCTV-IE3000</t>
  </si>
  <si>
    <t>CIA-F3B-CCTV-IE3000</t>
  </si>
  <si>
    <t>CIA-INT-P4P5-CCTV-IE3000</t>
  </si>
  <si>
    <t>CIA-Protea-CCTV-IE3000</t>
  </si>
  <si>
    <t>DUR-ASP-WC01A-CAB1</t>
  </si>
  <si>
    <t>DUR-NG-Parking-WC01-CAB1</t>
  </si>
  <si>
    <t>JIA-MSP-TSUB3-CAB1-1</t>
  </si>
  <si>
    <t>JNB-CTB-FWPS-CAB1-1</t>
  </si>
  <si>
    <t>JNB-CTB-GA1-CAB1-1</t>
  </si>
  <si>
    <t>JNB-CTB-GA1-CAB1-2</t>
  </si>
  <si>
    <t>JNB-CTB-TSUB12-CAB1-1</t>
  </si>
  <si>
    <t>JNB-CTB-TSUB13-CAB1-1</t>
  </si>
  <si>
    <t>JNB-MSP-TSUB15-CAB1-1</t>
  </si>
  <si>
    <t>JNB-MSP-TSUB8-CAB1-1</t>
  </si>
  <si>
    <t>JNB-NP-TSUB11-CAB1-1</t>
  </si>
  <si>
    <t>JNB-NP-TSUB14-CAB1-1</t>
  </si>
  <si>
    <t>JNB-TA-ALPHA10-CAB1-1</t>
  </si>
  <si>
    <t>JNB-TA-ALPHA4-CAB1-1</t>
  </si>
  <si>
    <t>JNB-TA-ALPHA5-CAB1-1</t>
  </si>
  <si>
    <t>JNB-TA-ALPHA6-CAB1-1</t>
  </si>
  <si>
    <t>JNB-TA-ALPHA7-CAB1-1</t>
  </si>
  <si>
    <t>JNB-TA-ALPHA8-CAB1-1</t>
  </si>
  <si>
    <t>JNB-TA-ALPHA9-CAB1-1</t>
  </si>
  <si>
    <t>JNB-TA-HVAC-Pl1</t>
  </si>
  <si>
    <t>JNB-TA-SUB2-CAB1-1</t>
  </si>
  <si>
    <t>JNB-TA-SUB3-CAB1-1</t>
  </si>
  <si>
    <t>JNB-TA-SUB4-CAB1-1</t>
  </si>
  <si>
    <t>JNB-TA-SUB6-CAB1-1</t>
  </si>
  <si>
    <t>JNB-TA-SUBFMI-CAB1-1</t>
  </si>
  <si>
    <t>JNB-TA-SUBLB-CAB1-1</t>
  </si>
  <si>
    <t>JNB-TA-TSUB1-CAB1-1</t>
  </si>
  <si>
    <t>JNB-TA-TSUB2-CAB1-1</t>
  </si>
  <si>
    <t>JNB-TA-TSUB5-CAB1-1</t>
  </si>
  <si>
    <t>JNB-TA-TSUB6-CAB1-1</t>
  </si>
  <si>
    <t>JNB-TA-TSUB7-CAB1-1</t>
  </si>
  <si>
    <t>JNB-TB-AIRSUB-CAB1-1</t>
  </si>
  <si>
    <t>JNB-TB-ALPHA11-CAB1-1</t>
  </si>
  <si>
    <t>JNB-TB-ALPHA12-CAB1-1</t>
  </si>
  <si>
    <t>JNB-TB-ALPHA13-CAB1-1</t>
  </si>
  <si>
    <t>JNB-TB-SUB21L-CAB1-1</t>
  </si>
  <si>
    <t>JNB-TB-SUB21R-CAB1-1</t>
  </si>
  <si>
    <t>JNB-TB-SUB33-CAB1-1</t>
  </si>
  <si>
    <t>JNB-TB-SUB3L-CAB1-1</t>
  </si>
  <si>
    <t>JNB-TB-SUB3R-CAB1-1</t>
  </si>
  <si>
    <t>JNB-TB-SUBOP-CAB1-1</t>
  </si>
  <si>
    <t>JNB-TB-TSUB10-CAB1-1</t>
  </si>
  <si>
    <t>JNB-TB-TSUB9-CAB1-1</t>
  </si>
  <si>
    <t>BFN-CAROUSEL-CAB1-1</t>
  </si>
  <si>
    <t>FCW2219A1FT</t>
  </si>
  <si>
    <t>WS-C2960X-24PD-L</t>
  </si>
  <si>
    <t>BFN-CARPARK-CAB1-1</t>
  </si>
  <si>
    <t>FOC2121V0Y6</t>
  </si>
  <si>
    <t>BFN-FIRE-ENV1-1</t>
  </si>
  <si>
    <t>FCW2021B2AX</t>
  </si>
  <si>
    <t>CIA-BAGGAGE-STACK1</t>
  </si>
  <si>
    <t>FOC2005Z2K1</t>
  </si>
  <si>
    <t>CIA-CPU-1-10-STACK1</t>
  </si>
  <si>
    <t>FCW2046A1RM</t>
  </si>
  <si>
    <t>FCW2046A1MC</t>
  </si>
  <si>
    <t>CIA-CPU-1-2-CAB2-STACK1</t>
  </si>
  <si>
    <t>FCW2046A1S3</t>
  </si>
  <si>
    <t>CIA-CPU-1-2-CAB3-STACK2</t>
  </si>
  <si>
    <t>FCW2046A1N9</t>
  </si>
  <si>
    <t>FCW2046A1SK</t>
  </si>
  <si>
    <t>CIA-CPU-1-3-CAB2-STACK1</t>
  </si>
  <si>
    <t>FCW2046A1MJ</t>
  </si>
  <si>
    <t>CIA-CPU-1-3-CAB3-STACK2</t>
  </si>
  <si>
    <t>FCW2046A1SA</t>
  </si>
  <si>
    <t>FOC2048V1MJ</t>
  </si>
  <si>
    <t>CIA-CPU-1-4-CAB2-STACK1</t>
  </si>
  <si>
    <t>FCW2046A1SE</t>
  </si>
  <si>
    <t>FCW2046A1S4</t>
  </si>
  <si>
    <t>CIA-CPU-1-4-CAB2-STACK2</t>
  </si>
  <si>
    <t>FCW2046A1RL</t>
  </si>
  <si>
    <t>CIA-CPU-1-5-CAB2-STACK1</t>
  </si>
  <si>
    <t>FCW2046A1HF</t>
  </si>
  <si>
    <t>FOC2048V1D9</t>
  </si>
  <si>
    <t>CIA-CPU-1-5-CAB3-STACK2</t>
  </si>
  <si>
    <t>FOC2048V1DM</t>
  </si>
  <si>
    <t>FOC2046V0KA</t>
  </si>
  <si>
    <t>CIA-CPU-1-5-CAB3-STACK3</t>
  </si>
  <si>
    <t>FCW2046A1N8</t>
  </si>
  <si>
    <t>CIA-CPU-1-6-CAB1-STACK1</t>
  </si>
  <si>
    <t>FCW2046A1RK</t>
  </si>
  <si>
    <t>FCW2046A1ND</t>
  </si>
  <si>
    <t>FCW2046A1S0</t>
  </si>
  <si>
    <t>CIA-CPU-1-7-STACK1</t>
  </si>
  <si>
    <t>FCW2021B2C6</t>
  </si>
  <si>
    <t>FCW2021B2D2</t>
  </si>
  <si>
    <t>CIA-CPU-1-7-STACK2</t>
  </si>
  <si>
    <t>FCW2046A1NA</t>
  </si>
  <si>
    <t>CIA-CPU-1-8-STACK1</t>
  </si>
  <si>
    <t>FCW2046A1RG</t>
  </si>
  <si>
    <t>FOC2046V0JN</t>
  </si>
  <si>
    <t>FOC2046V0JB</t>
  </si>
  <si>
    <t>CIA-CPU-1-9-STACK1</t>
  </si>
  <si>
    <t>FOC1917S3Q5</t>
  </si>
  <si>
    <t>FOC2005Z2J6</t>
  </si>
  <si>
    <t>FOC2005Z2LV</t>
  </si>
  <si>
    <t>FOC2005Z2HT</t>
  </si>
  <si>
    <t>CIA-CPU-AMC-CAB8-STACK2</t>
  </si>
  <si>
    <t>FOC2005Z2JH</t>
  </si>
  <si>
    <t>CIA-CPU-AMC-STACK1</t>
  </si>
  <si>
    <t>FOC2005Z2LZ</t>
  </si>
  <si>
    <t>FOC2005Z2KK</t>
  </si>
  <si>
    <t>FOC2005Z2LU</t>
  </si>
  <si>
    <t>CIA-CPU-CR3-CAB1-1</t>
  </si>
  <si>
    <t>FOC1917S3NU</t>
  </si>
  <si>
    <t>CIA-CPU-CUTE-1-4-CAB1-SW1</t>
  </si>
  <si>
    <t>FCW2021B2C3</t>
  </si>
  <si>
    <t>FCW2021B2D6</t>
  </si>
  <si>
    <t>CIA-CPU-G3-CAB1-STACK1</t>
  </si>
  <si>
    <t>FCW2046A1NC</t>
  </si>
  <si>
    <t>FOC2005Z2K7</t>
  </si>
  <si>
    <t>FOC2005Z2LP</t>
  </si>
  <si>
    <t>CIA-CPU-G3-CAB1-STACK2</t>
  </si>
  <si>
    <t>FOC2005Z2K0</t>
  </si>
  <si>
    <t>FOC2005Z2LA</t>
  </si>
  <si>
    <t>CIA-CPU-G8-STACK2</t>
  </si>
  <si>
    <t>FOC2005Z2J9</t>
  </si>
  <si>
    <t>FOC2005Z2J7</t>
  </si>
  <si>
    <t>CIA-CPU-PIDS-CR3-SW1</t>
  </si>
  <si>
    <t>FOC1917S3R0</t>
  </si>
  <si>
    <t>CIA-CPU-WC12-CAB2-T5-SW1</t>
  </si>
  <si>
    <t>FOC1917S3KR</t>
  </si>
  <si>
    <t>CIA-DOM-WC12-SOLARI-CAB2-SW2</t>
  </si>
  <si>
    <t>FOC1917S3R6</t>
  </si>
  <si>
    <t>CIA-F6A-CCTV-SW1</t>
  </si>
  <si>
    <t>FOC2005Z2K9</t>
  </si>
  <si>
    <t>CIA-INT-CR2-R1-CAB1-STACK1</t>
  </si>
  <si>
    <t>FOC1917S3KY</t>
  </si>
  <si>
    <t>FOC1917S3QZ</t>
  </si>
  <si>
    <t>CIA-INT-WC1-CAB1-STACK1</t>
  </si>
  <si>
    <t>FOC2005Z2JX</t>
  </si>
  <si>
    <t>FOC1917S3P8</t>
  </si>
  <si>
    <t>FOC1917S3NT</t>
  </si>
  <si>
    <t>CIA-INT-WC2-CAB4-STACK1</t>
  </si>
  <si>
    <t>FOC1917S3PB</t>
  </si>
  <si>
    <t>FOC1917S3KK</t>
  </si>
  <si>
    <t>FOC2005Z2M7</t>
  </si>
  <si>
    <t>CIA-INT-WC4-CAB5-SW1</t>
  </si>
  <si>
    <t>FOC1917S3Q3</t>
  </si>
  <si>
    <t>CIA-INT-WC5-CAB6-STACK1</t>
  </si>
  <si>
    <t>FCW2021B2CE</t>
  </si>
  <si>
    <t>FCW2021B2CC</t>
  </si>
  <si>
    <t>FCW2021B2D9</t>
  </si>
  <si>
    <t>FCW2021B2KC</t>
  </si>
  <si>
    <t>FCW2021B2CH</t>
  </si>
  <si>
    <t>CIA-INT-WC5-CAB6-SW1</t>
  </si>
  <si>
    <t>FOC2005Z2JN</t>
  </si>
  <si>
    <t>FOC2005Z2JT</t>
  </si>
  <si>
    <t>CIA-INT-WC6-CAB1-STACK1</t>
  </si>
  <si>
    <t>FOC1917S3LR</t>
  </si>
  <si>
    <t>FOC2005Z2ME</t>
  </si>
  <si>
    <t>CIA-MSP1-1</t>
  </si>
  <si>
    <t>FOC2005Z2JZ</t>
  </si>
  <si>
    <t>CIA-MSP1-2</t>
  </si>
  <si>
    <t>FOC1925S6RC</t>
  </si>
  <si>
    <t>CIA-MSP1-3</t>
  </si>
  <si>
    <t>FOC2005Z2M2</t>
  </si>
  <si>
    <t>CIA-MSP1-4</t>
  </si>
  <si>
    <t>FOC2005Z2LX</t>
  </si>
  <si>
    <t>CIA-MSP1-5</t>
  </si>
  <si>
    <t>FOC2005Z2M6</t>
  </si>
  <si>
    <t>CIA-MSP1-WC4-1-STACK1</t>
  </si>
  <si>
    <t>FOC2005Z2M9</t>
  </si>
  <si>
    <t>CIA-MSP1-WC4-2-SW1</t>
  </si>
  <si>
    <t>FOC2005Z2HL</t>
  </si>
  <si>
    <t>CIA-MSP1-WC4-3-SW1</t>
  </si>
  <si>
    <t>FCW2133B26E</t>
  </si>
  <si>
    <t>CIA-MSP2-1</t>
  </si>
  <si>
    <t>FOC2005Z2JK</t>
  </si>
  <si>
    <t>CIA-MSP2-2</t>
  </si>
  <si>
    <t>FOC2005Z2JR</t>
  </si>
  <si>
    <t>CIA-MSP2-3</t>
  </si>
  <si>
    <t>FOC2005Z2LY</t>
  </si>
  <si>
    <t>CIA-MSP2-WC1-CAB1-STACK1</t>
  </si>
  <si>
    <t>FOC1917S3R1</t>
  </si>
  <si>
    <t>FOC1917S3KJ</t>
  </si>
  <si>
    <t>CIA-MSP2-WC2-CAB1-STACK1</t>
  </si>
  <si>
    <t>FOC1917S3KW</t>
  </si>
  <si>
    <t>FOC2107Z42X</t>
  </si>
  <si>
    <t>CIA-MSP2-WC3-CAB1-2</t>
  </si>
  <si>
    <t>FOC2029Z24E</t>
  </si>
  <si>
    <t>CIA-PIDS-ATNS-WC1-STACK1</t>
  </si>
  <si>
    <t>FOC1917S3QU</t>
  </si>
  <si>
    <t>FOC1917S3NJ</t>
  </si>
  <si>
    <t>CIA-PIDS-CTB-JOC-SW1</t>
  </si>
  <si>
    <t>FOC1917S3PC</t>
  </si>
  <si>
    <t>CIA-POL-WC8-CAB1-2</t>
  </si>
  <si>
    <t>FOC1917S3KT</t>
  </si>
  <si>
    <t>CIA-SOB-CONTROL-SW1</t>
  </si>
  <si>
    <t>FCW2021B2E6</t>
  </si>
  <si>
    <t>FCW2021B2D1</t>
  </si>
  <si>
    <t>CIA-SOB-CR1-CAB4-STACK1</t>
  </si>
  <si>
    <t>FCW1825A0YM</t>
  </si>
  <si>
    <t>FCW1825A0W6</t>
  </si>
  <si>
    <t>CIA-SOB-CR1-ESB-1</t>
  </si>
  <si>
    <t>FCW2021B2CG</t>
  </si>
  <si>
    <t>FCW2021B2BA</t>
  </si>
  <si>
    <t>CIA-SOB-R1-CAB1-STACK1</t>
  </si>
  <si>
    <t>FOC2130Y5QW</t>
  </si>
  <si>
    <t>FCW1825A0YK</t>
  </si>
  <si>
    <t>CIA-SOB-WC13-CAB1-STACK2</t>
  </si>
  <si>
    <t>FCW1825A0UY</t>
  </si>
  <si>
    <t>FCW1825A11M</t>
  </si>
  <si>
    <t>CIA-SOB-WC19.2-CAB1-STACK1</t>
  </si>
  <si>
    <t>FCW1825A0SM</t>
  </si>
  <si>
    <t>FCW1825A0TV</t>
  </si>
  <si>
    <t>CIA-SOB-WC19-1-CAB1-STACK1</t>
  </si>
  <si>
    <t>FCW1825A11T</t>
  </si>
  <si>
    <t>FCW1825A0ZR</t>
  </si>
  <si>
    <t>FCW1825A0WE</t>
  </si>
  <si>
    <t>FCW1825A0Z1</t>
  </si>
  <si>
    <t>CIA-SOB-WC19-2-CAB1</t>
  </si>
  <si>
    <t>FOC1917S3P9</t>
  </si>
  <si>
    <t>CIA-VIP-WC1-CAB1-1</t>
  </si>
  <si>
    <t>FOC1917S3QW</t>
  </si>
  <si>
    <t>CPT-PARK-CASH_02</t>
  </si>
  <si>
    <t>FCW2049A1JC</t>
  </si>
  <si>
    <t>CPT-PARK-KATANGA-OFFICE</t>
  </si>
  <si>
    <t>FCW2046A1G7</t>
  </si>
  <si>
    <t>CPT-PRK-P1-ENTRY-CAB1-1</t>
  </si>
  <si>
    <t>FCW1926B2ZY</t>
  </si>
  <si>
    <t>DUR-AB-WC01-CAB1</t>
  </si>
  <si>
    <t>FCW2046A1SH</t>
  </si>
  <si>
    <t>DUR-AB-WC02-CAB1</t>
  </si>
  <si>
    <t>FCW2046A1RW</t>
  </si>
  <si>
    <t>DUR-AB-WC03-CAB1</t>
  </si>
  <si>
    <t>FCW2046A1RC</t>
  </si>
  <si>
    <t>DUR-AB-WC04-CAB1</t>
  </si>
  <si>
    <t>FCW2046A1RZ</t>
  </si>
  <si>
    <t>DUR-AB-WC05-CAB1</t>
  </si>
  <si>
    <t>FCW2046A1SF</t>
  </si>
  <si>
    <t>DUR-AB-WC06-CAB1</t>
  </si>
  <si>
    <t>FCW2046A1NB</t>
  </si>
  <si>
    <t>DUR-AB-WC07-CAB1</t>
  </si>
  <si>
    <t>FCW2046A1RP</t>
  </si>
  <si>
    <t>DUR-AB-WC08-CAB1</t>
  </si>
  <si>
    <t>FCW2046A1RY</t>
  </si>
  <si>
    <t>DUR-AG1-WC01-CAB1</t>
  </si>
  <si>
    <t>FCW2046A1N7</t>
  </si>
  <si>
    <t>FCW2046A1RR</t>
  </si>
  <si>
    <t>DUR-AG2-WC01-CAB1</t>
  </si>
  <si>
    <t>FCW2046A1S8</t>
  </si>
  <si>
    <t>FJC2310W0X8</t>
  </si>
  <si>
    <t>DUR-AG3-WC01-CAB1</t>
  </si>
  <si>
    <t>FCW2046A1S9</t>
  </si>
  <si>
    <t>FCW2046A1M3</t>
  </si>
  <si>
    <t>DUR-AS1-WC01-CAB1</t>
  </si>
  <si>
    <t>FCW2021A2RQ</t>
  </si>
  <si>
    <t>DUR-AS2-WC01-CAB1</t>
  </si>
  <si>
    <t>FCW2021A2RP</t>
  </si>
  <si>
    <t>DUR-AS3-WC01-CAB1</t>
  </si>
  <si>
    <t>FCW2021B2CS</t>
  </si>
  <si>
    <t>DUR-AS4-WC01-CAB1</t>
  </si>
  <si>
    <t>FCW2021A2T0</t>
  </si>
  <si>
    <t>DUR-CFR-WC01-CAB2</t>
  </si>
  <si>
    <t>FCW2046A1SD</t>
  </si>
  <si>
    <t>FCW2046A1MU</t>
  </si>
  <si>
    <t>DUR-GHA-WC01-CAB1</t>
  </si>
  <si>
    <t>FCW2046A1S2</t>
  </si>
  <si>
    <t>FCW2124B3KN</t>
  </si>
  <si>
    <t>DUR-MB1-WC01-CAB1</t>
  </si>
  <si>
    <t>FOC2046V0U2</t>
  </si>
  <si>
    <t>FOC2032S0T2</t>
  </si>
  <si>
    <t>DUR-MB2-WC01-CAB1</t>
  </si>
  <si>
    <t>FCW2046A1S6</t>
  </si>
  <si>
    <t>FCW2046A1RB</t>
  </si>
  <si>
    <t>DUR-NG-WC01-CAB1</t>
  </si>
  <si>
    <t>FCW2046A1ME</t>
  </si>
  <si>
    <t>FCW2046A1SL</t>
  </si>
  <si>
    <t>DUR-SP-WC1-CAB1</t>
  </si>
  <si>
    <t>FCW2021A2Q0</t>
  </si>
  <si>
    <t>ELS-RADIONETWORK-WC-CAB1-1</t>
  </si>
  <si>
    <t>FCW2118A41E</t>
  </si>
  <si>
    <t>JNB-A1A2-WC50-CAB1-1</t>
  </si>
  <si>
    <t>FCW1926B2ZW</t>
  </si>
  <si>
    <t>FCW1926B34F</t>
  </si>
  <si>
    <t>FCW1825A10E</t>
  </si>
  <si>
    <t>FCW1926B347</t>
  </si>
  <si>
    <t>JNB-A1A2-WC51-CAB1-1</t>
  </si>
  <si>
    <t>FCW1905B5G5</t>
  </si>
  <si>
    <t>FCW1905B5GG</t>
  </si>
  <si>
    <t>FCW1905B5F3</t>
  </si>
  <si>
    <t>FCW1905B5CH</t>
  </si>
  <si>
    <t>JNB-A1A2-WC52-CAB1-1</t>
  </si>
  <si>
    <t>FCW1926B2ZX</t>
  </si>
  <si>
    <t>FCW1926B2Z8</t>
  </si>
  <si>
    <t>FCW1926B34B</t>
  </si>
  <si>
    <t>JNB-A1A2-WC53-CAB1-1</t>
  </si>
  <si>
    <t>FCW1905B5GE</t>
  </si>
  <si>
    <t>FCW1905B5F7</t>
  </si>
  <si>
    <t>FOC1908S2L1</t>
  </si>
  <si>
    <t>JNB-A1A2-WC54-CAB1-1</t>
  </si>
  <si>
    <t>FCW1926B345</t>
  </si>
  <si>
    <t>FCW1926B30M</t>
  </si>
  <si>
    <t>FCW1926B33A</t>
  </si>
  <si>
    <t>FCW1926B332</t>
  </si>
  <si>
    <t>JNB-A1A2-WC55-CAB1-1</t>
  </si>
  <si>
    <t>FCW1825A11A</t>
  </si>
  <si>
    <t>FCW1825A0WC</t>
  </si>
  <si>
    <t>JNB-A1A2-WC56-CAB1-1</t>
  </si>
  <si>
    <t>FCW1825A0Z3</t>
  </si>
  <si>
    <t>FCW1825A119</t>
  </si>
  <si>
    <t>JNB-A1A2-WC58-CAB1-1</t>
  </si>
  <si>
    <t>FCW1825A0V0</t>
  </si>
  <si>
    <t>FOC1744V01V</t>
  </si>
  <si>
    <t>FCW1825A0YG</t>
  </si>
  <si>
    <t>JNB-A1A2-WC60-CAB1-1</t>
  </si>
  <si>
    <t>FCW1825A120</t>
  </si>
  <si>
    <t>FCW1825A0Y7</t>
  </si>
  <si>
    <t>JNB-A1A2-WC61-CAB1-1</t>
  </si>
  <si>
    <t>FOC2049V152</t>
  </si>
  <si>
    <t>FCW2049A1LM</t>
  </si>
  <si>
    <t>JNB-ATNS-WC20-CAB1-1</t>
  </si>
  <si>
    <t>FOC2646YCKG</t>
  </si>
  <si>
    <t>JNB-CTB-WC10-CAB1-1</t>
  </si>
  <si>
    <t>FCW2046A1MA</t>
  </si>
  <si>
    <t>JNB-CTB-WC10-CAB1-2</t>
  </si>
  <si>
    <t>FCW2049A1JQ</t>
  </si>
  <si>
    <t>JNB-CTB-WC11-CAB1-2</t>
  </si>
  <si>
    <t>FCW2049A1JR</t>
  </si>
  <si>
    <t>FCW2049A1JH</t>
  </si>
  <si>
    <t>JNB-CTB-WC12-CAB1-1</t>
  </si>
  <si>
    <t>FCW2049A1LK</t>
  </si>
  <si>
    <t>JNB-CTB-WC13-CAB1-1</t>
  </si>
  <si>
    <t>FCW2049A1JA</t>
  </si>
  <si>
    <t>FCW2049A1JT</t>
  </si>
  <si>
    <t>FCW2046A1KU</t>
  </si>
  <si>
    <t>JNB-CTB-WC14-CAB1-1</t>
  </si>
  <si>
    <t>FCW2049A1JY</t>
  </si>
  <si>
    <t>FCW2049A1LL</t>
  </si>
  <si>
    <t>JNB-CTB-WC15-CAB1-1</t>
  </si>
  <si>
    <t>FCW2021B2DB</t>
  </si>
  <si>
    <t>FCW2049A1L6</t>
  </si>
  <si>
    <t>JNB-FS-WC22-CAB1-1</t>
  </si>
  <si>
    <t>FCW2248B66G</t>
  </si>
  <si>
    <t>FCW2112A26T</t>
  </si>
  <si>
    <t>JNB-MSP-CCTV-CAB1-2</t>
  </si>
  <si>
    <t>FCW1926B340</t>
  </si>
  <si>
    <t>JNB-MSP-CCTV-CAB2-1</t>
  </si>
  <si>
    <t>FCW1928A2CE</t>
  </si>
  <si>
    <t>JNB-MSP-CR01-CAB1-1</t>
  </si>
  <si>
    <t>FOC2048V1D8</t>
  </si>
  <si>
    <t>JNB-MSP-CR01-CAB1-2</t>
  </si>
  <si>
    <t>FOC2049S0FM</t>
  </si>
  <si>
    <t>FCW2049A1L7</t>
  </si>
  <si>
    <t>JNB-MSP-IPK-CAB1-1</t>
  </si>
  <si>
    <t>FCW1926B2YY</t>
  </si>
  <si>
    <t>JNB-MSP-IPK-CAB1-2</t>
  </si>
  <si>
    <t>FCW1926B30E</t>
  </si>
  <si>
    <t>JNB-MSP-IPK-CAB1-4</t>
  </si>
  <si>
    <t>FCW1926B32J</t>
  </si>
  <si>
    <t>JNB-MSP-MCCF-CAB1-1</t>
  </si>
  <si>
    <t>FCW1926B33H</t>
  </si>
  <si>
    <t>JNB-MSP-PMO-CAB1-1</t>
  </si>
  <si>
    <t>FOC1803V1S3</t>
  </si>
  <si>
    <t>FCW1825A11W</t>
  </si>
  <si>
    <t>JNB-MSP-WC01-CAB1-1</t>
  </si>
  <si>
    <t>FCW2049A1JG</t>
  </si>
  <si>
    <t>FCW2049A1K1</t>
  </si>
  <si>
    <t>JNB-MSP-WC02-CAB1-1</t>
  </si>
  <si>
    <t>FCW2049A1JX</t>
  </si>
  <si>
    <t>FCW2046A1S1</t>
  </si>
  <si>
    <t>JNB-MSP-WC02-CAB1-2</t>
  </si>
  <si>
    <t>FOC2048V1NS</t>
  </si>
  <si>
    <t>JNB-MSP-WC03-CAB1-1</t>
  </si>
  <si>
    <t>FOC2033V2KT</t>
  </si>
  <si>
    <t>FOC2049V14X</t>
  </si>
  <si>
    <t>JNB-MSP-WC03-CAB1-2</t>
  </si>
  <si>
    <t>FCW2046A1N5</t>
  </si>
  <si>
    <t>JNB-MSP-WC04-CAB1-1</t>
  </si>
  <si>
    <t>FCW2046A1SB</t>
  </si>
  <si>
    <t>FOC2048V1BX</t>
  </si>
  <si>
    <t>JNB-MSP-WC04-CAB1-2</t>
  </si>
  <si>
    <t>FOC2007W0U9</t>
  </si>
  <si>
    <t>JNB-MSP-WC10-EV1-1</t>
  </si>
  <si>
    <t>FCW1926B32Y</t>
  </si>
  <si>
    <t>JNB-MSP-WC11-EV1-1</t>
  </si>
  <si>
    <t>FCW1926B341</t>
  </si>
  <si>
    <t>JNB-MSP-WC12-EV1-1</t>
  </si>
  <si>
    <t>FCW1926B2XU</t>
  </si>
  <si>
    <t>JNB-MSP-WC13-EV1-1</t>
  </si>
  <si>
    <t>FCW1926B32D</t>
  </si>
  <si>
    <t>FCW1825A122</t>
  </si>
  <si>
    <t>JNB-MSP-WC14-ENV1-1</t>
  </si>
  <si>
    <t>FCW2021A2NV</t>
  </si>
  <si>
    <t>JNB-MSP-WC34-CAB2-1</t>
  </si>
  <si>
    <t>FCW1926B2YS</t>
  </si>
  <si>
    <t>FCW1926B32C</t>
  </si>
  <si>
    <t>FCW1926B33C</t>
  </si>
  <si>
    <t>JNB-MSP-WC34-CAB2-2</t>
  </si>
  <si>
    <t>FCW2021B2DY</t>
  </si>
  <si>
    <t>FCW2021B2CV</t>
  </si>
  <si>
    <t>JNB-MSP-WC34-CAB6-1</t>
  </si>
  <si>
    <t>FCW2021B2C7</t>
  </si>
  <si>
    <t>JNB-MSP-WC34-R1-CAB1-1</t>
  </si>
  <si>
    <t>FOC2048V1J1</t>
  </si>
  <si>
    <t>JNB-MSP-WC35-CAB1-1</t>
  </si>
  <si>
    <t>FCW1926B30H</t>
  </si>
  <si>
    <t>FCW1926B2QM</t>
  </si>
  <si>
    <t>JNB-MSP-WC39-CAB1-1</t>
  </si>
  <si>
    <t>FOC1803V1U8</t>
  </si>
  <si>
    <t>FOC2046V0HV</t>
  </si>
  <si>
    <t>JNB-MSP-WC5-CAB1-2</t>
  </si>
  <si>
    <t>FCW1825A0XM</t>
  </si>
  <si>
    <t>FCW1825A12H</t>
  </si>
  <si>
    <t>JNB-MSP-WCNEW2-CAB1-1</t>
  </si>
  <si>
    <t>FCW1926B2P6</t>
  </si>
  <si>
    <t>JNB-MSP-WCNEW4-CAB1-1</t>
  </si>
  <si>
    <t>FCW1926B2ZT</t>
  </si>
  <si>
    <t>JNB-NP-DLT5A-CAB1-1</t>
  </si>
  <si>
    <t>FCW2027A4ST</t>
  </si>
  <si>
    <t>JNB-NP-IPA13-CAB1-1</t>
  </si>
  <si>
    <t>FCW1936A4P0</t>
  </si>
  <si>
    <t>JNB-NP-IPA1-CAB1-1</t>
  </si>
  <si>
    <t>FCW1926B31T</t>
  </si>
  <si>
    <t>FCW1926B33X</t>
  </si>
  <si>
    <t>FCW1926B301</t>
  </si>
  <si>
    <t>FCW1926B33L</t>
  </si>
  <si>
    <t>JNB-NP-IPA2-CAB1-1</t>
  </si>
  <si>
    <t>FCW1926B2ZD</t>
  </si>
  <si>
    <t>FCW1926B2ZV</t>
  </si>
  <si>
    <t>FCW1926B329</t>
  </si>
  <si>
    <t>FCW1926B306</t>
  </si>
  <si>
    <t>JNB-NP-IPA3-CAB1-1</t>
  </si>
  <si>
    <t>FCW1926B344</t>
  </si>
  <si>
    <t>FCW1926B2ZU</t>
  </si>
  <si>
    <t>FCW1926B302</t>
  </si>
  <si>
    <t>FCW1926B2ZA</t>
  </si>
  <si>
    <t>JNB-NP-IPA4-CAB1-1</t>
  </si>
  <si>
    <t>FCW1825A0V3</t>
  </si>
  <si>
    <t>JNB-NP-IPA4-CAB2-1</t>
  </si>
  <si>
    <t>FCW1825A118</t>
  </si>
  <si>
    <t>FCW1803A2RH</t>
  </si>
  <si>
    <t>FCW1825A124</t>
  </si>
  <si>
    <t>FCW1825A0VS</t>
  </si>
  <si>
    <t>JNB-NP-IPA4-CAB3-1</t>
  </si>
  <si>
    <t>FCW1825A0W9</t>
  </si>
  <si>
    <t>JNB-NP-IPA5-CAB2-1</t>
  </si>
  <si>
    <t>FCW2021A2PU</t>
  </si>
  <si>
    <t>FCW2021B2DC</t>
  </si>
  <si>
    <t>JNB-NP-IPA6-CAB1-1</t>
  </si>
  <si>
    <t>FOC1908S2K6</t>
  </si>
  <si>
    <t>FCW1905B5KG</t>
  </si>
  <si>
    <t>FOC1908S2L0</t>
  </si>
  <si>
    <t>FCW1901B37Y</t>
  </si>
  <si>
    <t>JNB-NP-IPA7-CAB1-1</t>
  </si>
  <si>
    <t>FCW1926B2ZZ</t>
  </si>
  <si>
    <t>JNB-SUN-WC1-CAB1-1</t>
  </si>
  <si>
    <t>FOC1803V1RD</t>
  </si>
  <si>
    <t>JNB-TA-BASE-MAIN-INTAKE-CAB1-1</t>
  </si>
  <si>
    <t>FOC1803V1R6</t>
  </si>
  <si>
    <t>JNB-TA-ECC-CAB1-1</t>
  </si>
  <si>
    <t>FCW1825A0VJ</t>
  </si>
  <si>
    <t>FCW1905B57V</t>
  </si>
  <si>
    <t>JNB-TA-EW-WC26-CAB1-1</t>
  </si>
  <si>
    <t>FOC1803V1RT</t>
  </si>
  <si>
    <t>JNB-TA-WC10-CAB1-1</t>
  </si>
  <si>
    <t>FOC1908S2UM</t>
  </si>
  <si>
    <t>FCW1825A11X</t>
  </si>
  <si>
    <t>FCW1825A0ZV</t>
  </si>
  <si>
    <t>JNB-TA-WC19-CAB5-1</t>
  </si>
  <si>
    <t>FCW1825A11S</t>
  </si>
  <si>
    <t>FCW1825A0V5</t>
  </si>
  <si>
    <t>JNB-TA-WC27-CAB1-1</t>
  </si>
  <si>
    <t>FOC1803V1T3</t>
  </si>
  <si>
    <t>FOC1803V1RP</t>
  </si>
  <si>
    <t>JNB-TA-WC28-CAB1-1</t>
  </si>
  <si>
    <t>FCW1825A0ZH</t>
  </si>
  <si>
    <t>JNB-TA-WC29-CAB1-1</t>
  </si>
  <si>
    <t>FCW1825A0V2</t>
  </si>
  <si>
    <t>FCW1825A0VC</t>
  </si>
  <si>
    <t>JNB-TA-WC6-CAB1-1</t>
  </si>
  <si>
    <t>FCW2007A15C</t>
  </si>
  <si>
    <t>JNB-TA-WC70-CAB1-1</t>
  </si>
  <si>
    <t>FCW1928A2H7</t>
  </si>
  <si>
    <t>FCW1825A11E</t>
  </si>
  <si>
    <t>FCW1825A10G</t>
  </si>
  <si>
    <t>JNB-TA-WC71-CAB1-1</t>
  </si>
  <si>
    <t>FCW1825A128</t>
  </si>
  <si>
    <t>FCW1825A0VE</t>
  </si>
  <si>
    <t>JNB-TA-WC72-CAB1-1</t>
  </si>
  <si>
    <t>FCW1825A0XC</t>
  </si>
  <si>
    <t>FCW1825A12A</t>
  </si>
  <si>
    <t>JNB-TB-ATNS-01</t>
  </si>
  <si>
    <t>FCW1926B2MU</t>
  </si>
  <si>
    <t>JNB-TB-ATNS-PROJ-01</t>
  </si>
  <si>
    <t>FCW1926B354</t>
  </si>
  <si>
    <t>JNB-TB-ATNS-WC23-CAB1-1</t>
  </si>
  <si>
    <t>FCW1926B30L</t>
  </si>
  <si>
    <t>JNB-TB-CCTV-CAB1-1</t>
  </si>
  <si>
    <t>FCW1926B30J</t>
  </si>
  <si>
    <t>FCW1926B32S</t>
  </si>
  <si>
    <t>JNB-TB-CCTV-WCD19-CAB1-1</t>
  </si>
  <si>
    <t>FOC2508L278</t>
  </si>
  <si>
    <t>JNB-TB-CPE-CAB1-1</t>
  </si>
  <si>
    <t>FJC2346W0SZ</t>
  </si>
  <si>
    <t>JNB-TB-CR1-CAB5-1</t>
  </si>
  <si>
    <t>FCW2021B2CD</t>
  </si>
  <si>
    <t>JNB-TB-CR3-CAB5-1</t>
  </si>
  <si>
    <t>FCW2021A2R8</t>
  </si>
  <si>
    <t>JNB-TB-CR3-R2CAB7</t>
  </si>
  <si>
    <t>FCW1926B2RY</t>
  </si>
  <si>
    <t>JNB-TB-CR3-R2CAB8.1</t>
  </si>
  <si>
    <t>FCW1926B2RS</t>
  </si>
  <si>
    <t>JNB-TB-DNL-CAB1-1</t>
  </si>
  <si>
    <t>FCW2151B087</t>
  </si>
  <si>
    <t>JNB-TB-FR-WC23-CAB1-1</t>
  </si>
  <si>
    <t>FOC1803V1R7</t>
  </si>
  <si>
    <t>JNB-TB-FR-WC23-CAB1-2</t>
  </si>
  <si>
    <t>FOC2236T41H</t>
  </si>
  <si>
    <t>JNB-TB-FR-WC29-CAB1-1</t>
  </si>
  <si>
    <t>FOC1803V1TN</t>
  </si>
  <si>
    <t>FCW1948B0CN</t>
  </si>
  <si>
    <t>JNB-TB-JC-WC32-CAB1-1</t>
  </si>
  <si>
    <t>FOC1803V1SF</t>
  </si>
  <si>
    <t>FOC1803V1RC</t>
  </si>
  <si>
    <t>JNB-TB-JC-WC33-CAB1-1</t>
  </si>
  <si>
    <t>FOC1938S6B5</t>
  </si>
  <si>
    <t>FOC1803V1RG</t>
  </si>
  <si>
    <t>JNB-TB-PIDSWC6-7-SW2</t>
  </si>
  <si>
    <t>FCW1926B337</t>
  </si>
  <si>
    <t>JNB-TB-SHADE3-CAB1-1</t>
  </si>
  <si>
    <t>FJC2228W0KW</t>
  </si>
  <si>
    <t>JNB-TB-WC23-CCTV-CAB3-1</t>
  </si>
  <si>
    <t>FCW1926B342</t>
  </si>
  <si>
    <t>JNB-TB-WC34-CAB1-1</t>
  </si>
  <si>
    <t>FCW1825A127</t>
  </si>
  <si>
    <t>FOC1803V1RA</t>
  </si>
  <si>
    <t>JNB-TB-WCD20-CAB1-1</t>
  </si>
  <si>
    <t>FOC1803V1SH</t>
  </si>
  <si>
    <t>FOC1803V1SB</t>
  </si>
  <si>
    <t>FCW1803A2PG</t>
  </si>
  <si>
    <t>JNB-TB-WCD21-CAB1-1</t>
  </si>
  <si>
    <t>FCW1926B348</t>
  </si>
  <si>
    <t>FCW1926B30Q</t>
  </si>
  <si>
    <t>JNB-TB-WCD23-CAB2-1</t>
  </si>
  <si>
    <t>FCW2021A2RL</t>
  </si>
  <si>
    <t>JNB-TB-WCD26-CAB1-1</t>
  </si>
  <si>
    <t>FOC1803V1SW</t>
  </si>
  <si>
    <t>JNB-TB-WCD35-CAB1-1</t>
  </si>
  <si>
    <t>FCW1825A12L</t>
  </si>
  <si>
    <t>FOC1803V1TX</t>
  </si>
  <si>
    <t>JNB-TB-WCD36-CAB1-1</t>
  </si>
  <si>
    <t>FOC2632YL3D</t>
  </si>
  <si>
    <t>JNB-TB-WCD41-CAB1-1</t>
  </si>
  <si>
    <t>FOC2646YCST</t>
  </si>
  <si>
    <t>FCW1936A5AU</t>
  </si>
  <si>
    <t>JNB-TB-WCD8-CAB1-1</t>
  </si>
  <si>
    <t>FOC1803V1SZ</t>
  </si>
  <si>
    <t>BFN-MNE-OLD-ENV1-1</t>
  </si>
  <si>
    <t>FCW2016A2W2</t>
  </si>
  <si>
    <t>WS-C2960X-24PS-L</t>
  </si>
  <si>
    <t>BFN-PARKING-EXIT-CAB1-1</t>
  </si>
  <si>
    <t>FCW2108E1XL</t>
  </si>
  <si>
    <t>BFN-PARK-STAFF-CAB1-1</t>
  </si>
  <si>
    <t>FCW2004A2NH</t>
  </si>
  <si>
    <t>CIA-ATNS-R1-CAB1-SW1</t>
  </si>
  <si>
    <t>FOC1828S4QH</t>
  </si>
  <si>
    <t>CIA-CHARLIE-CCTV-SW01</t>
  </si>
  <si>
    <t>FOC2141T0CE</t>
  </si>
  <si>
    <t>CIA-CPU-1-5-CUTE-CAB1-SW1</t>
  </si>
  <si>
    <t>FCW2027B5XP</t>
  </si>
  <si>
    <t>FCW2027B5T4</t>
  </si>
  <si>
    <t>CIA-CPU-CUTE-1-2-CAB1-SW1</t>
  </si>
  <si>
    <t>FCW2022A26Y</t>
  </si>
  <si>
    <t>FCW2027B5UH</t>
  </si>
  <si>
    <t>CIA-CPU-CUTE-1-3-CAB1-SW1</t>
  </si>
  <si>
    <t>FCW2022A270</t>
  </si>
  <si>
    <t>FCW2027B5UZ</t>
  </si>
  <si>
    <t>CIA-CPU-CUTE-1-7-CAB1-SW1</t>
  </si>
  <si>
    <t>FCW2049B75Y</t>
  </si>
  <si>
    <t>FCW2049B768</t>
  </si>
  <si>
    <t>CIA-CPU-CUTE-1-8-CAB1-SW1</t>
  </si>
  <si>
    <t>FCW2049B75M</t>
  </si>
  <si>
    <t>FCW2049B765</t>
  </si>
  <si>
    <t>CIA-CPU-CUTE-1-9-CAB1-SW1</t>
  </si>
  <si>
    <t>FOC2049Y3CP</t>
  </si>
  <si>
    <t>FOC2049Y39N</t>
  </si>
  <si>
    <t>CIA-CPU-CUTE-3-1-CAB2-SW1</t>
  </si>
  <si>
    <t>FOC2049Y3FU</t>
  </si>
  <si>
    <t>CIA-CPU-CUTE-CR4-CAB-AMC</t>
  </si>
  <si>
    <t>FCW1804A07T</t>
  </si>
  <si>
    <t>CIA-CPU-CUTE-G-3-CAB1-SW1</t>
  </si>
  <si>
    <t>FCW2049B763</t>
  </si>
  <si>
    <t>CIA-CPU-CUTE-G8-CAB1</t>
  </si>
  <si>
    <t>FOC2049Y3CJ</t>
  </si>
  <si>
    <t>FOC2049Y3BD</t>
  </si>
  <si>
    <t>CIA-CTB-AVIS-CCTV-CAB1-SW1</t>
  </si>
  <si>
    <t>FOC2116V1LA</t>
  </si>
  <si>
    <t>CIA-CTB-DOM-WC-1-7</t>
  </si>
  <si>
    <t>FCW2027B5VR</t>
  </si>
  <si>
    <t>CIA-CTB-MyCiTi-CAB1-SW1</t>
  </si>
  <si>
    <t>FOC2004Y2HQ</t>
  </si>
  <si>
    <t>CIA-CUTE-MSP2-CAB1-SW1</t>
  </si>
  <si>
    <t>FCW1827A4VS</t>
  </si>
  <si>
    <t>CIA-DC-RACK3-CIA</t>
  </si>
  <si>
    <t>FOC1832S3GQ</t>
  </si>
  <si>
    <t>CIA-GAA-WC1-CAB1-SW1</t>
  </si>
  <si>
    <t>FCW1804A080</t>
  </si>
  <si>
    <t>CIA-INT-LOAN-CUTE</t>
  </si>
  <si>
    <t>FCW2004B256</t>
  </si>
  <si>
    <t>CIA-INT-SITA-CR2-CAB3-SW1</t>
  </si>
  <si>
    <t>FOC1832S2J3</t>
  </si>
  <si>
    <t>CIA-INT-WC22-CUTE-CAB1-SW1</t>
  </si>
  <si>
    <t>FOC1837S0LK</t>
  </si>
  <si>
    <t>FOC2004S2T6</t>
  </si>
  <si>
    <t>FCW2004A3BK</t>
  </si>
  <si>
    <t>CIA-INT-WC2-CUTE-CAB2-STACK1</t>
  </si>
  <si>
    <t>FCW1804A05K</t>
  </si>
  <si>
    <t>FCW1804A069</t>
  </si>
  <si>
    <t>CIA-INT-WC3-CUTE-CAB2-STACK1-SW1</t>
  </si>
  <si>
    <t>FCW1827A4SP</t>
  </si>
  <si>
    <t>FCW1827A4T1</t>
  </si>
  <si>
    <t>CIA-INT-WC4-CAB1-SW1</t>
  </si>
  <si>
    <t>FCW1804A081</t>
  </si>
  <si>
    <t>CIA-INT-WC4-STACK5</t>
  </si>
  <si>
    <t>FCW2027B5T3</t>
  </si>
  <si>
    <t>FCW2027B5VQ</t>
  </si>
  <si>
    <t>CIA-INT-WC5-CAB1-STACK1</t>
  </si>
  <si>
    <t>FCW1804A07W</t>
  </si>
  <si>
    <t>FCW1804A043</t>
  </si>
  <si>
    <t>FOC2004Y2EW</t>
  </si>
  <si>
    <t>CIA-INT-WC6-CUTE-CAB1-SW1</t>
  </si>
  <si>
    <t>FCW1804A07R</t>
  </si>
  <si>
    <t>CIA-MSP2-WC4-1-SW1</t>
  </si>
  <si>
    <t>FCW2004A2N6</t>
  </si>
  <si>
    <t>CIA-OVAL-BASEMENT-CCTV-SW1</t>
  </si>
  <si>
    <t>FCW1937A1CB</t>
  </si>
  <si>
    <t>CIA-OVAL-GATE-CCTV-SW1</t>
  </si>
  <si>
    <t>FCW1938B24W</t>
  </si>
  <si>
    <t>CIA-PIDS-WC1-SW1</t>
  </si>
  <si>
    <t>FOC1742S1A8</t>
  </si>
  <si>
    <t>CIA-PIDS-WC2-SW1</t>
  </si>
  <si>
    <t>FCW2303B677</t>
  </si>
  <si>
    <t>CIA-PIDS-WC3-SW1</t>
  </si>
  <si>
    <t>FOC2004Y2HA</t>
  </si>
  <si>
    <t>CIA-PIDS-WC5-SW1</t>
  </si>
  <si>
    <t>FCW2151B4D8</t>
  </si>
  <si>
    <t>CIA-PL-WC18-CAB1-1</t>
  </si>
  <si>
    <t>FCW1804A060</t>
  </si>
  <si>
    <t>CIA-SOB-1stFLOOR-LOAN</t>
  </si>
  <si>
    <t>FCW2022A28X</t>
  </si>
  <si>
    <t>CIA-SOB-BASEMENT-STACK1</t>
  </si>
  <si>
    <t>FCW1951B2SF</t>
  </si>
  <si>
    <t>FCW2027B5TV</t>
  </si>
  <si>
    <t>CIA-SOB-TRAINING-SW1</t>
  </si>
  <si>
    <t>FCW2022A28V</t>
  </si>
  <si>
    <t>FCW2027B5Y5</t>
  </si>
  <si>
    <t>CIA-SOB-WC-G1-CUTE-CAB1-SW1</t>
  </si>
  <si>
    <t>FOC1828S4SX</t>
  </si>
  <si>
    <t>CIA-WC12-CCTV-STACK2-SW3</t>
  </si>
  <si>
    <t>FCW2049B75W</t>
  </si>
  <si>
    <t>CPT-PRK-P2_ENTRIES</t>
  </si>
  <si>
    <t>FOC2349L90Y</t>
  </si>
  <si>
    <t>ELS-CTB-PER-CAB1-1</t>
  </si>
  <si>
    <t>FOC1922S16H</t>
  </si>
  <si>
    <t>ELS-CUTE-FIDS-CAB3-2</t>
  </si>
  <si>
    <t>FOC1922S15P</t>
  </si>
  <si>
    <t>ELS-FIDS-CAR-CAB1-1</t>
  </si>
  <si>
    <t>FCW1911A5L5</t>
  </si>
  <si>
    <t>ELS-FIDS-WC-CAB1-1</t>
  </si>
  <si>
    <t>FOC1922S193</t>
  </si>
  <si>
    <t>FOC1832S2W3</t>
  </si>
  <si>
    <t>ELS-FIDS-WC-CAB1-3</t>
  </si>
  <si>
    <t>FOC2004Y2JA</t>
  </si>
  <si>
    <t>ELS-FIRE-ENV1-1</t>
  </si>
  <si>
    <t>FCW1947A571</t>
  </si>
  <si>
    <t>ELS-PARK-LONG-CAB1-1</t>
  </si>
  <si>
    <t>FOC2106S1RD</t>
  </si>
  <si>
    <t>ELS-PARK-RAPS-CAB1-1</t>
  </si>
  <si>
    <t>FOC2004S2PN</t>
  </si>
  <si>
    <t>ELS-PARK-SHADE-CAB1-1</t>
  </si>
  <si>
    <t>FCW2004A2NA</t>
  </si>
  <si>
    <t>ELS-PIDS-WC2-SW1</t>
  </si>
  <si>
    <t>FOC2119S2U8</t>
  </si>
  <si>
    <t>ELS-PIDS-WC3-SW1</t>
  </si>
  <si>
    <t>FOC2119V37H</t>
  </si>
  <si>
    <t>ELS-PIDS-WC4-SW1</t>
  </si>
  <si>
    <t>FOC2119S2V3</t>
  </si>
  <si>
    <t>ELS-PIDS-WC5-SW1</t>
  </si>
  <si>
    <t>FOC2119V36Z</t>
  </si>
  <si>
    <t>ELS-PIDS-WC6-SW1</t>
  </si>
  <si>
    <t>FCW2127B0RX</t>
  </si>
  <si>
    <t>GRJ-CCTV-CTRL-CAB1-1</t>
  </si>
  <si>
    <t>FCW2004B25H</t>
  </si>
  <si>
    <t>GRJ-CRG-EV-1</t>
  </si>
  <si>
    <t>FOC2004S2S2</t>
  </si>
  <si>
    <t>GRJ-CUTE-FIDS-CAB3-2</t>
  </si>
  <si>
    <t>FCW1804A07Z</t>
  </si>
  <si>
    <t>GRJ-FNR-EV1-1</t>
  </si>
  <si>
    <t>FCW1940B041</t>
  </si>
  <si>
    <t>GRJ-MEE-EV1-1</t>
  </si>
  <si>
    <t>FOC2004Y2F9</t>
  </si>
  <si>
    <t>GRJ-MNE-CAB1-1</t>
  </si>
  <si>
    <t>FCW2004A3FF</t>
  </si>
  <si>
    <t>GRJ-PAS-CAB1-1</t>
  </si>
  <si>
    <t>FCW1902A3AG</t>
  </si>
  <si>
    <t>FOC1751S1WC</t>
  </si>
  <si>
    <t>JNB-A1A2-CUTE-WC54-CAB2-1</t>
  </si>
  <si>
    <t>FOC1832S3M5</t>
  </si>
  <si>
    <t>FOC1832S3LY</t>
  </si>
  <si>
    <t>FOC1832S3ZE</t>
  </si>
  <si>
    <t>FOC1832S3TY</t>
  </si>
  <si>
    <t>FOC2004Y2HR</t>
  </si>
  <si>
    <t>JNB-CTB-CUSS-WC19-CAB1-3</t>
  </si>
  <si>
    <t>FOC1832S3H5</t>
  </si>
  <si>
    <t>JNB-CTB-CUSS-WC3.1-CAB2-2</t>
  </si>
  <si>
    <t>FOC1832S3Z2</t>
  </si>
  <si>
    <t>JNB-CTB-CUTE-WC1-CAB1-1</t>
  </si>
  <si>
    <t>FOC1832S4JL</t>
  </si>
  <si>
    <t>FOC1832S3H0</t>
  </si>
  <si>
    <t>JNB-CTB-CUTE-WC2-CAB1-1</t>
  </si>
  <si>
    <t>FOC1832S3RH</t>
  </si>
  <si>
    <t>FOC1832S3XA</t>
  </si>
  <si>
    <t>FOC1832S3GL</t>
  </si>
  <si>
    <t>FOC1832S4PE</t>
  </si>
  <si>
    <t>JNB-CTB-CUTE-WC2-CAB2-3</t>
  </si>
  <si>
    <t>FOC1832S3MT</t>
  </si>
  <si>
    <t>JNB-CTB-CUTE-WC3-CAB1-1</t>
  </si>
  <si>
    <t>FOC1832S3R4</t>
  </si>
  <si>
    <t>FOC1832S3Z1</t>
  </si>
  <si>
    <t>FOC1832S3Z8</t>
  </si>
  <si>
    <t>JNB-CTB-CUTE-WC4-CAB1-1</t>
  </si>
  <si>
    <t>FOC1832S3JA</t>
  </si>
  <si>
    <t>FOC1832S3XD</t>
  </si>
  <si>
    <t>FOC1832S3U8</t>
  </si>
  <si>
    <t>JNB-CTB-CUTE-WC5-CAB1-1</t>
  </si>
  <si>
    <t>FOC1832S3XC</t>
  </si>
  <si>
    <t>FOC1832S3GT</t>
  </si>
  <si>
    <t>FOC1832S3GE</t>
  </si>
  <si>
    <t>JNB-CTB-GA2-CAB1-2</t>
  </si>
  <si>
    <t>FOC2519L5V7</t>
  </si>
  <si>
    <t>FOC2004S2NQ</t>
  </si>
  <si>
    <t>JNB-MSP-BUS-CAB1-1</t>
  </si>
  <si>
    <t>FOC2004S2SQ</t>
  </si>
  <si>
    <t>FOC2004Y2EX</t>
  </si>
  <si>
    <t>FOC2004Y2HY</t>
  </si>
  <si>
    <t>FOC2004Y2HB</t>
  </si>
  <si>
    <t>FOC2119S2UQ</t>
  </si>
  <si>
    <t>FOC1832S3FA</t>
  </si>
  <si>
    <t>FOC1832S3X8</t>
  </si>
  <si>
    <t>FOC2119S2T9</t>
  </si>
  <si>
    <t>FCW2127B0Q6</t>
  </si>
  <si>
    <t>JNB-MSP-WC38-CAB1-1</t>
  </si>
  <si>
    <t>FOC2212S125</t>
  </si>
  <si>
    <t>FCW1834B4LX</t>
  </si>
  <si>
    <t>FOC2119S2T1</t>
  </si>
  <si>
    <t>FOC2004Y2H7</t>
  </si>
  <si>
    <t>FOC2119S2WE</t>
  </si>
  <si>
    <t>JNB-NP-CUTE-IPS1-CAB1-1</t>
  </si>
  <si>
    <t>FOC1832S3QT</t>
  </si>
  <si>
    <t>FOC1832S4RN</t>
  </si>
  <si>
    <t>JNB-NP-CUTE-IPS2-CAB1-1</t>
  </si>
  <si>
    <t>FOC1832S3UN</t>
  </si>
  <si>
    <t>JNB-NP-CUTE-IPS3-CAB1-1</t>
  </si>
  <si>
    <t>FOC1832S3RU</t>
  </si>
  <si>
    <t>JNB-NP-CUTE-IPS4-CAB1-2</t>
  </si>
  <si>
    <t>FOC1832S3DJ</t>
  </si>
  <si>
    <t>JNB-NP-CUTE-IPS5-CAB1-1</t>
  </si>
  <si>
    <t>FOC1832S3X4</t>
  </si>
  <si>
    <t>FOC1832S3ZN</t>
  </si>
  <si>
    <t>FOC1832S4Q8</t>
  </si>
  <si>
    <t>JNB-NP-DLT10-CAB1-1</t>
  </si>
  <si>
    <t>FOC2004Y2JC</t>
  </si>
  <si>
    <t>JNB-NP-DLT24-CAB1-1</t>
  </si>
  <si>
    <t>FCW2219A0VL</t>
  </si>
  <si>
    <t>JNB-NP-DLT38-CAB1-1</t>
  </si>
  <si>
    <t>FOT2144B07D</t>
  </si>
  <si>
    <t>JNB-NP-IPA14-CAB1-1</t>
  </si>
  <si>
    <t>FOC1832S4HC</t>
  </si>
  <si>
    <t>JNB-NP-IPA15-CAB1-1</t>
  </si>
  <si>
    <t>FOC1832S4KH</t>
  </si>
  <si>
    <t>JNB-NP-IPA16-CAB1-1</t>
  </si>
  <si>
    <t>FOC1832S4QZ</t>
  </si>
  <si>
    <t>JNB-NP-IPA17-CAB1-1</t>
  </si>
  <si>
    <t>FOC1832S3M0</t>
  </si>
  <si>
    <t>FOC1832S4QE</t>
  </si>
  <si>
    <t>FOC1750S0UA</t>
  </si>
  <si>
    <t>FCW2022A278</t>
  </si>
  <si>
    <t>JNB-NP-IPA9-CAB1-1</t>
  </si>
  <si>
    <t>FCW2123B6VJ</t>
  </si>
  <si>
    <t>JNB-TA-CR3-R3-CAB5-3</t>
  </si>
  <si>
    <t>FCW1832B0HK</t>
  </si>
  <si>
    <t>JNB-TA-CUSS-WC6-CAB1-4</t>
  </si>
  <si>
    <t>FOC1832S2MY</t>
  </si>
  <si>
    <t>JNB-TA-CUSS-WC71-CAB1-3</t>
  </si>
  <si>
    <t>FOC1832S3FJ</t>
  </si>
  <si>
    <t>JNB-TA-CUSS-WC9-CAB1-4</t>
  </si>
  <si>
    <t>FCW2022A27C</t>
  </si>
  <si>
    <t>JNB-TA-CUTE-WC20-CAB1-SW1</t>
  </si>
  <si>
    <t>FOC1832S3UM</t>
  </si>
  <si>
    <t>JNB-TA-CUTE-WC27</t>
  </si>
  <si>
    <t>FOC1832S3J9</t>
  </si>
  <si>
    <t>JNB-TA-CUTE-WC6-CAB1-SW1</t>
  </si>
  <si>
    <t>FOC1832S3JK</t>
  </si>
  <si>
    <t>FOC1832S3YZ</t>
  </si>
  <si>
    <t>FOC1832S3GZ</t>
  </si>
  <si>
    <t>JNB-TA-CUTE-WC8-CAB1-SW1</t>
  </si>
  <si>
    <t>FOC1832S3FY</t>
  </si>
  <si>
    <t>FOC1832S4MK</t>
  </si>
  <si>
    <t>JNB-TA-CUTE-WC9-CAB1-SW1</t>
  </si>
  <si>
    <t>FOC1832S4R5</t>
  </si>
  <si>
    <t>FOC1832S3J5</t>
  </si>
  <si>
    <t>FCW1832B0K3</t>
  </si>
  <si>
    <t>JNB-TA-DC-R1.10-CAB1-2</t>
  </si>
  <si>
    <t>FCW2027B5VA</t>
  </si>
  <si>
    <t>JNB-TA-DC-R1.9-CAB1-2</t>
  </si>
  <si>
    <t>FCW2027B5WH</t>
  </si>
  <si>
    <t>JNB-TA-DC-R2.10-CAB1-2</t>
  </si>
  <si>
    <t>FCW2022A27M</t>
  </si>
  <si>
    <t>JNB-TA-DC-R2.9-CAB1-2</t>
  </si>
  <si>
    <t>FCW2027B5VH</t>
  </si>
  <si>
    <t>JNB-TA-PIDSWC1-SW1</t>
  </si>
  <si>
    <t>FCW1951B2PD</t>
  </si>
  <si>
    <t>JNB-TA-PIDSWC2-SW1</t>
  </si>
  <si>
    <t>FCW2005B4MD</t>
  </si>
  <si>
    <t>JNB-TA-PIDSWC3-SW1</t>
  </si>
  <si>
    <t>FOC2017S19M</t>
  </si>
  <si>
    <t>JNB-TA-PIDSWC4A-SW2</t>
  </si>
  <si>
    <t>FOC2004Y2E5</t>
  </si>
  <si>
    <t>JNB-TA-PIDSWC4-SW1</t>
  </si>
  <si>
    <t>FOC2042Y27F</t>
  </si>
  <si>
    <t>JNB-TA-PIDSWC8-SW1</t>
  </si>
  <si>
    <t>FCW1951B2R9</t>
  </si>
  <si>
    <t>JNB-TA-PIDSWC9-SW1</t>
  </si>
  <si>
    <t>FOC1832S4QV</t>
  </si>
  <si>
    <t>JNB-TA-SITACR1-CAB1-1</t>
  </si>
  <si>
    <t>FCW2027B5W2</t>
  </si>
  <si>
    <t>JNB-TA-WC13-CAB1-1-SW02</t>
  </si>
  <si>
    <t>FCW1951B2LV</t>
  </si>
  <si>
    <t>JNB-TA-WC16B-CAB9-1</t>
  </si>
  <si>
    <t>FCW2123B6YD</t>
  </si>
  <si>
    <t>JNB-TA-WC19-CAB1-1</t>
  </si>
  <si>
    <t>FOC1832S3X5</t>
  </si>
  <si>
    <t>FOC1832S3YU</t>
  </si>
  <si>
    <t>FCW2004A2N1</t>
  </si>
  <si>
    <t>JNB-TB-CPB-CAB1-1</t>
  </si>
  <si>
    <t>FOC1906S5M7</t>
  </si>
  <si>
    <t>FCW2128B357</t>
  </si>
  <si>
    <t>JNB-TB-CPC-CAB1-1</t>
  </si>
  <si>
    <t>FOC1749S237</t>
  </si>
  <si>
    <t>FOC2003S0G9</t>
  </si>
  <si>
    <t>JNB-TB-CR1-CUTE-SW1</t>
  </si>
  <si>
    <t>FOC1832S3LQ</t>
  </si>
  <si>
    <t>JNB-TB-CWH10-CAB1-1</t>
  </si>
  <si>
    <t>FCW1951B4VQ</t>
  </si>
  <si>
    <t>JNB-TB-CWH11-CAB1-1</t>
  </si>
  <si>
    <t>FJC2235W56W</t>
  </si>
  <si>
    <t>JNB-TB-CWH12-CAB1-1</t>
  </si>
  <si>
    <t>FCW1951B4V6</t>
  </si>
  <si>
    <t>JNB-TB-CWH1-CAB1-1</t>
  </si>
  <si>
    <t>FCW1951B4VA</t>
  </si>
  <si>
    <t>JNB-TB-CWH2-CAB1-1</t>
  </si>
  <si>
    <t>FCW1951B4V5</t>
  </si>
  <si>
    <t>JNB-TB-CWH3-CAB1-1</t>
  </si>
  <si>
    <t>FCW1951B4UC</t>
  </si>
  <si>
    <t>JNB-TB-CWH4-CAB1-1</t>
  </si>
  <si>
    <t>FOC2144Y2LF</t>
  </si>
  <si>
    <t>JNB-TB-CWH5-CAB1-1</t>
  </si>
  <si>
    <t>FOC1951S2C5</t>
  </si>
  <si>
    <t>JNB-TB-CWH6-CAB1-1</t>
  </si>
  <si>
    <t>FCW1951B4UJ</t>
  </si>
  <si>
    <t>JNB-TB-CWH7-CAB1-1</t>
  </si>
  <si>
    <t>FCW1951B4UF</t>
  </si>
  <si>
    <t>JNB-TB-CWH8-CAB1-1</t>
  </si>
  <si>
    <t>FCW1951B4UH</t>
  </si>
  <si>
    <t>JNB-TB-CWH9-CAB1-1</t>
  </si>
  <si>
    <t>FCW1951B4VS</t>
  </si>
  <si>
    <t>FOC2004W3K9</t>
  </si>
  <si>
    <t>JNB-TB-FSC24-CAB1-1</t>
  </si>
  <si>
    <t>FOC2004Y2HL</t>
  </si>
  <si>
    <t>JNB-TB-PGH-CAB1-1</t>
  </si>
  <si>
    <t>FOC2709YAZ2</t>
  </si>
  <si>
    <t>FOC1832S4VR</t>
  </si>
  <si>
    <t>JNB-TB-PIDSWC5-SW1</t>
  </si>
  <si>
    <t>FCW1951B2M0</t>
  </si>
  <si>
    <t>JNB-TB-PIDSWC6-7-SW1</t>
  </si>
  <si>
    <t>FOC2004Y2GU</t>
  </si>
  <si>
    <t>JNB-TB-PINW-CAB1-1</t>
  </si>
  <si>
    <t>FCW2004A3DS</t>
  </si>
  <si>
    <t>JNB-TB-PMW-CAB1-1</t>
  </si>
  <si>
    <t>FOC2709Y8DV</t>
  </si>
  <si>
    <t>JNB-TB-SCG-CAB1-1</t>
  </si>
  <si>
    <t>FCW2004A2NE</t>
  </si>
  <si>
    <t>JNB-TB-SEG-CAB1-1</t>
  </si>
  <si>
    <t>FOC2004Y09U</t>
  </si>
  <si>
    <t>JNB-TB-SGH-CAB1-1</t>
  </si>
  <si>
    <t>FOC2004W3M6</t>
  </si>
  <si>
    <t>FOC2027V0B3</t>
  </si>
  <si>
    <t>JNB-TB-SIF-CAB1-1</t>
  </si>
  <si>
    <t>FOC2004W3MB</t>
  </si>
  <si>
    <t>JNB-TB-SPW-CAB1-1</t>
  </si>
  <si>
    <t>FOC2003S02S</t>
  </si>
  <si>
    <t>JNB-TB-WC15-CUTE-SW1</t>
  </si>
  <si>
    <t>FOC1832S3GR</t>
  </si>
  <si>
    <t>JNB-TB-WC16-CUTE-SW1</t>
  </si>
  <si>
    <t>FOC1832S3WV</t>
  </si>
  <si>
    <t>JNB-TB-WC18-CUTE-SW1</t>
  </si>
  <si>
    <t>FOC1832S3GV</t>
  </si>
  <si>
    <t>FOC1832S3Z0</t>
  </si>
  <si>
    <t>JNB-TB-WC20-CUTE-SW1</t>
  </si>
  <si>
    <t>FOC1832S3GS</t>
  </si>
  <si>
    <t>FOC1832S3FF</t>
  </si>
  <si>
    <t>JNB-TB-WC21-CUTE-SW1</t>
  </si>
  <si>
    <t>FOC1832S4MS</t>
  </si>
  <si>
    <t>JNB-TB-WC24-CUTE-SW1</t>
  </si>
  <si>
    <t>FCW1832B0JK</t>
  </si>
  <si>
    <t>JNB-TB-WC34_DHL-CAB1-1</t>
  </si>
  <si>
    <t>FOC1832S3MC</t>
  </si>
  <si>
    <t>JNB-TB-WC34_DHL-CAB1-2</t>
  </si>
  <si>
    <t>FOC2004S2S5</t>
  </si>
  <si>
    <t>JNB-TB-WC34-BIDVEST-CAB1-1</t>
  </si>
  <si>
    <t>FCW2123B6XC</t>
  </si>
  <si>
    <t>FOC2004S2JK</t>
  </si>
  <si>
    <t>FCW2139A23F</t>
  </si>
  <si>
    <t>JNB-TB-WC3-CUTE-SW1</t>
  </si>
  <si>
    <t>FOC1832S3FR</t>
  </si>
  <si>
    <t>JNB-TB-WC4-CUTE-SW1</t>
  </si>
  <si>
    <t>FOC1832S3FV</t>
  </si>
  <si>
    <t>JNB-TB-WC5-CUTE-SW1</t>
  </si>
  <si>
    <t>FOC1832S3RC</t>
  </si>
  <si>
    <t>FOC1832S3TE</t>
  </si>
  <si>
    <t>JNB-TB-WC6-CUTE-SW1</t>
  </si>
  <si>
    <t>FOC1832S4QC</t>
  </si>
  <si>
    <t>FOC1832S4J6</t>
  </si>
  <si>
    <t>JNB-TB-WC7-CUTE-SW1</t>
  </si>
  <si>
    <t>FOC1832S3R7</t>
  </si>
  <si>
    <t>FOC1832S3UC</t>
  </si>
  <si>
    <t>JNB-TB-WC8-CUTE-SW1</t>
  </si>
  <si>
    <t>FCW1832B0K2</t>
  </si>
  <si>
    <t>FOC1832S3GW</t>
  </si>
  <si>
    <t>FCW1951B2LR</t>
  </si>
  <si>
    <t>FCW2147B7Q5</t>
  </si>
  <si>
    <t>JNB-TB-WCD30-SAPOS-CAB1-2</t>
  </si>
  <si>
    <t>FCW1812A3YS</t>
  </si>
  <si>
    <t>FCW1846B300</t>
  </si>
  <si>
    <t>FCW2021B1T1</t>
  </si>
  <si>
    <t>JNB-TB-WCD40-CAB1-1</t>
  </si>
  <si>
    <t>FOC1832S4GW</t>
  </si>
  <si>
    <t>FOC1832S3YF</t>
  </si>
  <si>
    <t>KIM-RADIONETWORK-CAB1-1</t>
  </si>
  <si>
    <t>FOC2004S2SZ</t>
  </si>
  <si>
    <t>KIM-TA-CR1-CAB4-1</t>
  </si>
  <si>
    <t>FOC2004W3M3</t>
  </si>
  <si>
    <t>FOC2004W3M5</t>
  </si>
  <si>
    <t>FCW2148B0KJ</t>
  </si>
  <si>
    <t>PLZ-AERO-B-CAB1-1</t>
  </si>
  <si>
    <t>FOC1828S4QS</t>
  </si>
  <si>
    <t>PLZ-ALGOA-CCTV-CAB1-1</t>
  </si>
  <si>
    <t>FCW1932B1YY</t>
  </si>
  <si>
    <t>PLZ-ATNS-CCTV-CAB1-1</t>
  </si>
  <si>
    <t>FOC1922S14X</t>
  </si>
  <si>
    <t>PLZ-ATNS-RECEIVER-CAB1-1</t>
  </si>
  <si>
    <t>FOC2004Y2J9</t>
  </si>
  <si>
    <t>PLZ-CARPARK-CAB1-1</t>
  </si>
  <si>
    <t>FOC1832S2W2</t>
  </si>
  <si>
    <t>PLZ-CORE1-CAB1-2</t>
  </si>
  <si>
    <t>FOC1922S15Z</t>
  </si>
  <si>
    <t>PLZ-CORE2-CAB1-2</t>
  </si>
  <si>
    <t>FOC1922S150</t>
  </si>
  <si>
    <t>PLZ-CR1-CUTE-CAB1-3</t>
  </si>
  <si>
    <t>FOC1832S2VU</t>
  </si>
  <si>
    <t>PLZ-CR2-CAB1-4</t>
  </si>
  <si>
    <t>FOC1832S2J8</t>
  </si>
  <si>
    <t>PLZ-CUTE-SITACR2-CAB1-1</t>
  </si>
  <si>
    <t>FOC1922S192</t>
  </si>
  <si>
    <t>PLZ-FIRE-CCTV-CAB1-1</t>
  </si>
  <si>
    <t>FOC1922S18Q</t>
  </si>
  <si>
    <t>PLZ-FIRE-CCTV-CAB1-2</t>
  </si>
  <si>
    <t>FCW2005B5GB</t>
  </si>
  <si>
    <t>PLZ-FRM-CAB1-1</t>
  </si>
  <si>
    <t>FCW2032B4YR</t>
  </si>
  <si>
    <t>PLZ-LOSTBAGGAGE-CAB1-2</t>
  </si>
  <si>
    <t>FOC1832S2W6</t>
  </si>
  <si>
    <t>PLZ-MNE-CAB1-1</t>
  </si>
  <si>
    <t>FOC1922S19Z</t>
  </si>
  <si>
    <t>PLZ-PARK-LONG-CAB1-1</t>
  </si>
  <si>
    <t>FOC2004S2NK</t>
  </si>
  <si>
    <t>PLZ-RADAR-CAB1-1</t>
  </si>
  <si>
    <t>FOC2119S2WA</t>
  </si>
  <si>
    <t>PLZ-TA-SUB08-CAB1-1</t>
  </si>
  <si>
    <t>FOC1922S14Z</t>
  </si>
  <si>
    <t>PLZ-TA-WC11-CAB1-1</t>
  </si>
  <si>
    <t>FOC1922S198</t>
  </si>
  <si>
    <t>PLZ-TA-WC2-CAB1-1</t>
  </si>
  <si>
    <t>FOC1922S15M</t>
  </si>
  <si>
    <t>PLZ-TA-WC5-CUTE-CAB1-1</t>
  </si>
  <si>
    <t>FOC1832S2RQ</t>
  </si>
  <si>
    <t>PLZ-TA-WC8-CAB1-1</t>
  </si>
  <si>
    <t>FOC1922S14Y</t>
  </si>
  <si>
    <t>PLZ-TA-WC9-CAB1-1</t>
  </si>
  <si>
    <t>FOC1922S19M</t>
  </si>
  <si>
    <t>PLZ-WC8EXT-AIT-CAB1-1</t>
  </si>
  <si>
    <t>FOC1922S19Y</t>
  </si>
  <si>
    <t>PLZ-WEATHER-CAB2-1</t>
  </si>
  <si>
    <t>FOC1922S19E</t>
  </si>
  <si>
    <t>UTN-CR1-CAB1-STACK2</t>
  </si>
  <si>
    <t>FCW2004A2MG</t>
  </si>
  <si>
    <t>FOC2004Y2GW</t>
  </si>
  <si>
    <t>UTN-MG-CAB1-1</t>
  </si>
  <si>
    <t>FCW2004E0A9</t>
  </si>
  <si>
    <t>UTN-SEC-MG-CAB1-1</t>
  </si>
  <si>
    <t>FCW2022A28S</t>
  </si>
  <si>
    <t>UTN-WR-ENV1-1</t>
  </si>
  <si>
    <t>FCW2004A3DC</t>
  </si>
  <si>
    <t>BFN-PARK-OPEN-CAB1-1</t>
  </si>
  <si>
    <t>FCW1826A27E</t>
  </si>
  <si>
    <t>WS-C2960X-48FPD-L</t>
  </si>
  <si>
    <t>FOC1920S51P</t>
  </si>
  <si>
    <t>FOC2424L9DR</t>
  </si>
  <si>
    <t>FCW2049B6K2</t>
  </si>
  <si>
    <t>FCW2049B6JX</t>
  </si>
  <si>
    <t>FCW2049B6P7</t>
  </si>
  <si>
    <t>FCW2049B6JQ</t>
  </si>
  <si>
    <t>FCW2049B6K4</t>
  </si>
  <si>
    <t>FCW2049B6JN</t>
  </si>
  <si>
    <t>FCW2049B6JW</t>
  </si>
  <si>
    <t>FCW2049B6K5</t>
  </si>
  <si>
    <t>FCW2049B6JG</t>
  </si>
  <si>
    <t>FCW2049B6QV</t>
  </si>
  <si>
    <t>FCW2049B6NL</t>
  </si>
  <si>
    <t>FCW2049B69X</t>
  </si>
  <si>
    <t>CIA-CTB-SITA-CR1-CAB8-SW1</t>
  </si>
  <si>
    <t>FCW1829A6P6</t>
  </si>
  <si>
    <t>CIA-PL-WC18-CAB2-1</t>
  </si>
  <si>
    <t>FOC1920S51G</t>
  </si>
  <si>
    <t>CIA-SOB-CR1-CAB4-STACK2</t>
  </si>
  <si>
    <t>FCW1829A6PL</t>
  </si>
  <si>
    <t>FCW1829A6VU</t>
  </si>
  <si>
    <t>FCW1829A6WY</t>
  </si>
  <si>
    <t>CIA-SOB-WC13-CAB1-STACK1</t>
  </si>
  <si>
    <t>FCW1829A6W6</t>
  </si>
  <si>
    <t>FCW1829A6XY</t>
  </si>
  <si>
    <t>DUR-CFR-WC01-CAB1</t>
  </si>
  <si>
    <t>FCW2049B6JE</t>
  </si>
  <si>
    <t>FCW2049B6P9</t>
  </si>
  <si>
    <t>DUR-TMB-WC13-CAB1</t>
  </si>
  <si>
    <t>FCW2049B6HL</t>
  </si>
  <si>
    <t>FCW2049B6JL</t>
  </si>
  <si>
    <t>DUR-TMB-WC15-CAB1</t>
  </si>
  <si>
    <t>FCW2049B69J</t>
  </si>
  <si>
    <t>FCW2049B6N1</t>
  </si>
  <si>
    <t>DUR-TMB-WC16-CAB1</t>
  </si>
  <si>
    <t>FCW2049B6JR</t>
  </si>
  <si>
    <t>FCW2049B6KL</t>
  </si>
  <si>
    <t>FCW2049B6K1</t>
  </si>
  <si>
    <t>DUR-TMB-WC17-CAB1</t>
  </si>
  <si>
    <t>FCW2049B6K8</t>
  </si>
  <si>
    <t>FCW2049B6QD</t>
  </si>
  <si>
    <t>FCW2049B6KA</t>
  </si>
  <si>
    <t>FOC1831S5BA</t>
  </si>
  <si>
    <t>JNB-CP-WC34-CAB6-1</t>
  </si>
  <si>
    <t>FCW1803A1TM</t>
  </si>
  <si>
    <t>FOC1926S226</t>
  </si>
  <si>
    <t>FCW2049B6P1</t>
  </si>
  <si>
    <t>JNB-CTB-WC19-CAB1-1</t>
  </si>
  <si>
    <t>FCW2112B59M</t>
  </si>
  <si>
    <t>FCW2049B6KM</t>
  </si>
  <si>
    <t>FCW2049B6K3</t>
  </si>
  <si>
    <t>FCW2049B6KF</t>
  </si>
  <si>
    <t>FCW2049B6NR</t>
  </si>
  <si>
    <t>JNB-MSP-WC5-CAB1-1</t>
  </si>
  <si>
    <t>FCW1927B5ZP</t>
  </si>
  <si>
    <t>FCW2021B4XJ</t>
  </si>
  <si>
    <t>FCW2021B6SH</t>
  </si>
  <si>
    <t>JNB-MSP-WCNEW3-CAB1-1</t>
  </si>
  <si>
    <t>FCW2049B6K0</t>
  </si>
  <si>
    <t>JNB-TA-CR3-CAB7-2</t>
  </si>
  <si>
    <t>FCW1803A1Y2</t>
  </si>
  <si>
    <t>JNB-TA-PIDSCR2-SW2</t>
  </si>
  <si>
    <t>FCW2049B6JT</t>
  </si>
  <si>
    <t>JNB-TA-PIDSCR2-SWA</t>
  </si>
  <si>
    <t>FCW2049B6JZ</t>
  </si>
  <si>
    <t>FCW1803A236</t>
  </si>
  <si>
    <t>FOC2007W3JF</t>
  </si>
  <si>
    <t>FCW1803A23S</t>
  </si>
  <si>
    <t>FCW1803A1VQ</t>
  </si>
  <si>
    <t>FCW1803A219</t>
  </si>
  <si>
    <t>FOC1926S21T</t>
  </si>
  <si>
    <t>JNB-TB-WCD18-CAB1-1</t>
  </si>
  <si>
    <t>FCW1803A1XG</t>
  </si>
  <si>
    <t>FCW1803A21M</t>
  </si>
  <si>
    <t>FOC1846S3V4</t>
  </si>
  <si>
    <t>JNB-TB-WCD30-CAB1-1</t>
  </si>
  <si>
    <t>FCW1927B63H</t>
  </si>
  <si>
    <t>FOC2419L60D</t>
  </si>
  <si>
    <t>JNB-TB-WCD5-CAB1-1</t>
  </si>
  <si>
    <t>FOC1926S221</t>
  </si>
  <si>
    <t>FOC1926S227</t>
  </si>
  <si>
    <t>FCW1803A24C</t>
  </si>
  <si>
    <t>JNB-WP-PARK2-C-CAB1-1</t>
  </si>
  <si>
    <t>FCW1803A1US</t>
  </si>
  <si>
    <t>JNB-A1A2-MEZ-PREP1-2</t>
  </si>
  <si>
    <t>FOC2650YQR4</t>
  </si>
  <si>
    <t>WS-C3560CX-12PC-S</t>
  </si>
  <si>
    <t>JNB-A1A2-MEZ-PREP1-3</t>
  </si>
  <si>
    <t>FOC2650YQS1</t>
  </si>
  <si>
    <t>JNB-CTB-CSAT-CAB1-1</t>
  </si>
  <si>
    <t>FOC2749Y2MZ</t>
  </si>
  <si>
    <t>JNB-CTB-DSAT-CAB1-1</t>
  </si>
  <si>
    <t>FOC2736Y50Z</t>
  </si>
  <si>
    <t>JNB-CTB-FDC-CAB1-1</t>
  </si>
  <si>
    <t>FOC2650YP42</t>
  </si>
  <si>
    <t>JNB-CTB-FGH-CAB1-1</t>
  </si>
  <si>
    <t>FOC2650YQGF</t>
  </si>
  <si>
    <t>JNB-CTB-FMCC-CAB1-1</t>
  </si>
  <si>
    <t>FOC2650YQRR</t>
  </si>
  <si>
    <t>JNB-CTB-MSAT-CAB1-1</t>
  </si>
  <si>
    <t>FOC2650YQG9</t>
  </si>
  <si>
    <t>JNB-CTB-NIA-CAB1-1</t>
  </si>
  <si>
    <t>FOC2650YQRS</t>
  </si>
  <si>
    <t>JNB-CTB-PSAT-CAB1-1</t>
  </si>
  <si>
    <t>FOC2650YQCZ</t>
  </si>
  <si>
    <t>JNB-MSP-BUS-PAR1-1</t>
  </si>
  <si>
    <t>FOC2650YQH0</t>
  </si>
  <si>
    <t>JNB-MSP-FGH-CAB1-1</t>
  </si>
  <si>
    <t>FOC2650YQCU</t>
  </si>
  <si>
    <t>JNB-NP-IPA10-CAB1-1</t>
  </si>
  <si>
    <t>FOC2650YQA1</t>
  </si>
  <si>
    <t>JNB-NP-IPA11-CAB1-1</t>
  </si>
  <si>
    <t>FOC2650YQ8P</t>
  </si>
  <si>
    <t>JNB-NP-IPA12-CAB1-1</t>
  </si>
  <si>
    <t>FOC2650YQCX</t>
  </si>
  <si>
    <t>JNB-NP-IPA8-CAB1-1</t>
  </si>
  <si>
    <t>FOC2650YQCQ</t>
  </si>
  <si>
    <t>JNB-TA-PIDSWC10-SW2</t>
  </si>
  <si>
    <t>FOC2650YQR8</t>
  </si>
  <si>
    <t>JNB-TB-CFS-CAB1-1</t>
  </si>
  <si>
    <t>FOC2736Y51M</t>
  </si>
  <si>
    <t>JNB-WP-ICC-BLKC-GRND</t>
  </si>
  <si>
    <t>FOC2650YQNQ</t>
  </si>
  <si>
    <t>DUR-APR-TST-WC01A</t>
  </si>
  <si>
    <t>FOC2245T0DT</t>
  </si>
  <si>
    <t>WS-C3560CX-12PD-S</t>
  </si>
  <si>
    <t>DUR-PRK-LNG-WC01A</t>
  </si>
  <si>
    <t>FOC2245T0K2</t>
  </si>
  <si>
    <t>GRJ-PRK-ENTER-ENC1</t>
  </si>
  <si>
    <t>FOC2210Y1Z5</t>
  </si>
  <si>
    <t>GRJ-PRK-SHADE-ENC1</t>
  </si>
  <si>
    <t>FOC2210Y1ZB</t>
  </si>
  <si>
    <t>JNB-CTB-ESAT-CAB1-1</t>
  </si>
  <si>
    <t>FOC2224T1TM</t>
  </si>
  <si>
    <t>JNB-CTB-BAG-CAB1-1</t>
  </si>
  <si>
    <t>FDO1950E2RB</t>
  </si>
  <si>
    <t>WS-C3650-24TS-S</t>
  </si>
  <si>
    <t>FDO1940E060</t>
  </si>
  <si>
    <t>JNB-CTB-CR1-R2-BAG-CAB1-1</t>
  </si>
  <si>
    <t>FDO1950E2RK</t>
  </si>
  <si>
    <t>FDO1950E2RL</t>
  </si>
  <si>
    <t>DUR-MSO-WC01-CAB1</t>
  </si>
  <si>
    <t>FDO2026Q11B</t>
  </si>
  <si>
    <t>WS-C3650-48FD-L</t>
  </si>
  <si>
    <t>FDO2026E2BB</t>
  </si>
  <si>
    <t>FDO2026E2BF</t>
  </si>
  <si>
    <t>DUR-TMB-CC01-CAB1</t>
  </si>
  <si>
    <t>FDO2027Q0S2</t>
  </si>
  <si>
    <t>FDO2026Q13Q</t>
  </si>
  <si>
    <t>FDO2026Q14G</t>
  </si>
  <si>
    <t>DUR-TMB-CR1-R1-CAB1</t>
  </si>
  <si>
    <t>FDO2028Q00L</t>
  </si>
  <si>
    <t>FDO2026E2BE</t>
  </si>
  <si>
    <t>DUR-TMB-WC03-CAB1</t>
  </si>
  <si>
    <t>FDO2024Q13B</t>
  </si>
  <si>
    <t>FDO2028E012</t>
  </si>
  <si>
    <t>DUR-TMB-WC14-CAB2</t>
  </si>
  <si>
    <t>FDO2026E2BA</t>
  </si>
  <si>
    <t>FDO2026Q11A</t>
  </si>
  <si>
    <t>FDO2026E2FX</t>
  </si>
  <si>
    <t>DUR-TMB-WC14-CAB3</t>
  </si>
  <si>
    <t>FDO2026E2DN</t>
  </si>
  <si>
    <t>FDO2026E2DY</t>
  </si>
  <si>
    <t>FDO2026E2FN</t>
  </si>
  <si>
    <t>DUR-TMB-WC26-CAB1</t>
  </si>
  <si>
    <t>FDO2026E2EM</t>
  </si>
  <si>
    <t>FDO2028E01A</t>
  </si>
  <si>
    <t>FDO2026E2DR</t>
  </si>
  <si>
    <t>DUR-TMB-WC29-CAB1</t>
  </si>
  <si>
    <t>FDO2038E3WU</t>
  </si>
  <si>
    <t>FDO2026E2B2</t>
  </si>
  <si>
    <t>FDO2026E2B7</t>
  </si>
  <si>
    <t>DUR-TMB-WC29-CAB2</t>
  </si>
  <si>
    <t>FDO2026E2FP</t>
  </si>
  <si>
    <t>FDO2028E00Z</t>
  </si>
  <si>
    <t>FDO2026Q12F</t>
  </si>
  <si>
    <t>DUR-TMB-WC31-CAB1</t>
  </si>
  <si>
    <t>FDO2026Q13P</t>
  </si>
  <si>
    <t>DUR-TMB-WC32-CAB1</t>
  </si>
  <si>
    <t>FDO2026E2F7</t>
  </si>
  <si>
    <t>GRJ-CRR-EV-1</t>
  </si>
  <si>
    <t>FDO2008E28V</t>
  </si>
  <si>
    <t>JNB-A1A2-WC59-CAB1-1</t>
  </si>
  <si>
    <t>FDO2026E2FR</t>
  </si>
  <si>
    <t>JNB-A1A2-WC62-CAB1-1</t>
  </si>
  <si>
    <t>FDO2026E2FY</t>
  </si>
  <si>
    <t>FDO2026E2FH</t>
  </si>
  <si>
    <t>FDO2026Q14L</t>
  </si>
  <si>
    <t>FDO2026E2AH</t>
  </si>
  <si>
    <t>BFN-CR1-CAB1-1</t>
  </si>
  <si>
    <t>FDO2104E1M0</t>
  </si>
  <si>
    <t>WS-C3650-48PQ-L</t>
  </si>
  <si>
    <t>BFN-CR1-CAB2-1</t>
  </si>
  <si>
    <t>FDO2101E2YM</t>
  </si>
  <si>
    <t>ELS-CR1-CAB3-3</t>
  </si>
  <si>
    <t>FDO2101Q1G5</t>
  </si>
  <si>
    <t>ELS-WC1-CAB3-2</t>
  </si>
  <si>
    <t>FDO2101Q1G4</t>
  </si>
  <si>
    <t>ELS-WC1-CAB3-3</t>
  </si>
  <si>
    <t>FDO2052Q01A</t>
  </si>
  <si>
    <t>GRJ-CR1-CAB1-2</t>
  </si>
  <si>
    <t>FDO2101E2X8</t>
  </si>
  <si>
    <t>GRJ-CR1-CAB4-1</t>
  </si>
  <si>
    <t>FDO2101E2XH</t>
  </si>
  <si>
    <t>GRJ-CR1-CAB4-2</t>
  </si>
  <si>
    <t>FDO2104Q0SY</t>
  </si>
  <si>
    <t>UTN-CCTV-SVR-CAB1-1</t>
  </si>
  <si>
    <t>FDO2101E2Y7</t>
  </si>
  <si>
    <t>FDO2052E0FU</t>
  </si>
  <si>
    <t>WS-C3650-48TD-L</t>
  </si>
  <si>
    <t>JNB-DC-R1-CAB10-1</t>
  </si>
  <si>
    <t>FDO2052Q05T</t>
  </si>
  <si>
    <t>JNB-DC-R1-CAB9-1</t>
  </si>
  <si>
    <t>FDO2029E0Q0</t>
  </si>
  <si>
    <t>JNB-DC-R2-CAB10-1</t>
  </si>
  <si>
    <t>FDO2052E0FZ</t>
  </si>
  <si>
    <t>JNB-DC-R2-CAB9-1</t>
  </si>
  <si>
    <t>FDO2052E0FX</t>
  </si>
  <si>
    <t>PLZ-CUTE-CORE1-CAB1-1</t>
  </si>
  <si>
    <t>FCW2212D0FA</t>
  </si>
  <si>
    <t>WS-C3850-12S-E</t>
  </si>
  <si>
    <t>PLZ-CUTE-CORE2-CAB1-1</t>
  </si>
  <si>
    <t>FOC2212U0ED</t>
  </si>
  <si>
    <t>CIA-CPU-CR3-ESD-SW1</t>
  </si>
  <si>
    <t>FCW2212D0H4</t>
  </si>
  <si>
    <t>WS-C3850-12S-S</t>
  </si>
  <si>
    <t>CIA-CPU-PIDS-SOB-JOC-CORE1-SW1</t>
  </si>
  <si>
    <t>FCW2212C0HS</t>
  </si>
  <si>
    <t>CIA-SOB-CR1-ESD-SW1</t>
  </si>
  <si>
    <t>FCW2212D0HA</t>
  </si>
  <si>
    <t>DUR-NG-WC01-CAB1-SW2</t>
  </si>
  <si>
    <t>FOC1911X0WX</t>
  </si>
  <si>
    <t>DUR-TMB-CR1-3rd-Party1</t>
  </si>
  <si>
    <t>FCW2212C0HT</t>
  </si>
  <si>
    <t>DUR-TMB-CR2-3rd-Party2</t>
  </si>
  <si>
    <t>FCW2212D0HC</t>
  </si>
  <si>
    <t>JNB-CTB-CUTE-CR1-WC2-CAB2-1</t>
  </si>
  <si>
    <t>FOC2212U0EE</t>
  </si>
  <si>
    <t>JNB-CTB-CUTE-CR2-WC1-CAB1-1</t>
  </si>
  <si>
    <t>FCW2212D0FX</t>
  </si>
  <si>
    <t>JNB-NP-CUTE-IPS4-CAB1-1</t>
  </si>
  <si>
    <t>FOC2106U0LS</t>
  </si>
  <si>
    <t>JNB-NP-CUTE-IPS5-CAB2-1</t>
  </si>
  <si>
    <t>FCW1912C07M</t>
  </si>
  <si>
    <t>JNB-TA-PIDSCORE1</t>
  </si>
  <si>
    <t>FCW2106D0MA</t>
  </si>
  <si>
    <t>JNB-TA-CUTE-CR1-PE1</t>
  </si>
  <si>
    <t>FCW2212D0P2</t>
  </si>
  <si>
    <t>WS-C3850-24S-E</t>
  </si>
  <si>
    <t>FCW2212C0TP</t>
  </si>
  <si>
    <t>JNB-TB-CUTE-CR2-PE2</t>
  </si>
  <si>
    <t>FCW2212D0UB</t>
  </si>
  <si>
    <t>FCW2212D0ST</t>
  </si>
  <si>
    <t>CIA-CPU-CUTE-CORE-CR3</t>
  </si>
  <si>
    <t>FOC2106U183</t>
  </si>
  <si>
    <t>WS-C3850-24S-S</t>
  </si>
  <si>
    <t>CIA-CPU-CUTE-CORE-JOC</t>
  </si>
  <si>
    <t>FCW2106D14F</t>
  </si>
  <si>
    <t xml:space="preserve">Annexure C
Hardware Maintenance Core Switches
</t>
  </si>
  <si>
    <t>CIA-CTB-CR3-PE2</t>
  </si>
  <si>
    <t>C9606R</t>
  </si>
  <si>
    <t>JNB-TA-CR1-R2C6-PE1</t>
  </si>
  <si>
    <t>CIA-DC-RACK1-PE1</t>
  </si>
  <si>
    <t>JNB-TA-WC8-R1C1-2-PE4</t>
  </si>
  <si>
    <t>JNB-TA-WC8-R1C1-1-PE2</t>
  </si>
  <si>
    <t>JNB-TB-CR3-R2C8-PE3</t>
  </si>
  <si>
    <t>CIA-CTB-CR3-PE12</t>
  </si>
  <si>
    <t>CIA-CPU-CR4-PE13</t>
  </si>
  <si>
    <t>DUR-TMB-CR2-R2-CAB3-SFM2</t>
  </si>
  <si>
    <t>C9500-24Y4C</t>
  </si>
  <si>
    <t>DUR-TMB-CR1-R2-CAB2-PE1</t>
  </si>
  <si>
    <t>DUR-TMB-CR1-R2-CAB3-SFM1</t>
  </si>
  <si>
    <t>DUR-TMB-CR2-R2-CAB2-PE2</t>
  </si>
  <si>
    <t>DUR-TMB1-CR1-R2-CAB4-SFM3</t>
  </si>
  <si>
    <t>C9300-48T-E</t>
  </si>
  <si>
    <t>JNB-TA-DC1-R2C4-P2</t>
  </si>
  <si>
    <t>FGE20491C6K</t>
  </si>
  <si>
    <t>C6807-XL</t>
  </si>
  <si>
    <t>JNB-TA-CR1-PE24</t>
  </si>
  <si>
    <t>FGE20491C9Y</t>
  </si>
  <si>
    <t>JNB-TA-CR1-R1C1-P1</t>
  </si>
  <si>
    <t>SMC1839002Z</t>
  </si>
  <si>
    <t>JNB-DC-CR2-PE25</t>
  </si>
  <si>
    <t>FGE20491CDL</t>
  </si>
  <si>
    <t>CIA-DC-RACK19-PE15</t>
  </si>
  <si>
    <t>FDO281302D9</t>
  </si>
  <si>
    <t>CIA-CTB-CR3DC-PE14</t>
  </si>
  <si>
    <t>FDO281302BF</t>
  </si>
  <si>
    <t>DUR-TMB-CR1-R2-CAB1-P1</t>
  </si>
  <si>
    <t>FDO281301XG</t>
  </si>
  <si>
    <t>DUR-TMB-CR2-R2-CAB1-P2</t>
  </si>
  <si>
    <t>FDO281300LV</t>
  </si>
  <si>
    <t>DUR-MB2-WC1-R1-CAB1-PE2</t>
  </si>
  <si>
    <t>FDO281300TG</t>
  </si>
  <si>
    <t>DUR-MB1-WC1-R1-CAB1-PE1</t>
  </si>
  <si>
    <t>FDO281300UB</t>
  </si>
  <si>
    <t>UTN-CR1-CAB1-PE1</t>
  </si>
  <si>
    <t>FDO28470HC0</t>
  </si>
  <si>
    <t>KIM-CR1-CAB6-PE1</t>
  </si>
  <si>
    <t>FDO28470BU1</t>
  </si>
  <si>
    <t>UTN-CR1-CAB1-PE2</t>
  </si>
  <si>
    <t>FDO28470HDP</t>
  </si>
  <si>
    <t>KIM-CR1-CAB6-PE2</t>
  </si>
  <si>
    <t>FDO28470HEF</t>
  </si>
  <si>
    <t>BFN-CR1-CAB1-PE1</t>
  </si>
  <si>
    <t>FDO28470BV9</t>
  </si>
  <si>
    <t>BFN-CR1-CAB1-PE2</t>
  </si>
  <si>
    <t>FDO28470HC7</t>
  </si>
  <si>
    <t>DUR-CUTE-CR2-PE14</t>
  </si>
  <si>
    <t>FDO28470HBQ</t>
  </si>
  <si>
    <t>DUR-CUTE-CR1-PE13</t>
  </si>
  <si>
    <t>FDO28470HEL</t>
  </si>
  <si>
    <t>JNB-NP-IPA5-CAB1-PE14</t>
  </si>
  <si>
    <t>FCW2236A1SW</t>
  </si>
  <si>
    <t>C9500-40X</t>
  </si>
  <si>
    <t>JNB-A1A2-CR2-CAB3-PE21</t>
  </si>
  <si>
    <t>FCW2214A10U</t>
  </si>
  <si>
    <t>JNB-A1A2-CR2-CAB3-PE23</t>
  </si>
  <si>
    <t>FCW2236A3T1</t>
  </si>
  <si>
    <t>JNB-WP-ICC-TELCO-B-PE27</t>
  </si>
  <si>
    <t>FCW2204A4GR</t>
  </si>
  <si>
    <t>JNB-A1A2-CR1-CAB1-PE20</t>
  </si>
  <si>
    <t>FCW2228A4D8</t>
  </si>
  <si>
    <t>JNB-NP-IPA4-CAB1-PE15</t>
  </si>
  <si>
    <t>FCW2231A56C</t>
  </si>
  <si>
    <t>JNB-WP-ICC-TELCO-A-PE26</t>
  </si>
  <si>
    <t>FCW2204A38T</t>
  </si>
  <si>
    <t>JNB-A1A2-CR1-CAB1-PE22</t>
  </si>
  <si>
    <t>FCW2237A0BU</t>
  </si>
  <si>
    <t>JNB-WP-BAS01-TA-PE1</t>
  </si>
  <si>
    <t>FOC2551Y0ZC</t>
  </si>
  <si>
    <t>JNB-WP-BAS01-TB-PE2</t>
  </si>
  <si>
    <t>FOC2550YHSP</t>
  </si>
  <si>
    <t>JNB-MSP-WC34-R1C5-PE13</t>
  </si>
  <si>
    <t>FDO281213P6</t>
  </si>
  <si>
    <t>C9500-48Y4C</t>
  </si>
  <si>
    <t>JNB-MSP-CR01-CAB1-PE12</t>
  </si>
  <si>
    <t>FDO28120TF0</t>
  </si>
  <si>
    <t>CIA-CTB-CR3-P2</t>
  </si>
  <si>
    <t>FDO281213NG</t>
  </si>
  <si>
    <t>CIA-SOB-CR1-P1</t>
  </si>
  <si>
    <t>FDO28120TL7</t>
  </si>
  <si>
    <t>PLZ-CR1-CAB1-PE1</t>
  </si>
  <si>
    <t>FDO281213MD</t>
  </si>
  <si>
    <t>PLZ-CR2-CAB1-PE2</t>
  </si>
  <si>
    <t>FDO28120TLG</t>
  </si>
  <si>
    <t>DUR-MSP-WC6-R1-CAB1-PE2</t>
  </si>
  <si>
    <t>FDO281213T4</t>
  </si>
  <si>
    <t>DUR-MSP-WC2-R1-CAB1-PE1</t>
  </si>
  <si>
    <t>FDO281213TV</t>
  </si>
  <si>
    <t>JNB-CTB-CR1-CAB4-PE1</t>
  </si>
  <si>
    <t>FDO28470TP1</t>
  </si>
  <si>
    <t>JNB-CTB-CR1-CAB5-PE18</t>
  </si>
  <si>
    <t>FDO28470Z1N</t>
  </si>
  <si>
    <t>JNB-CTB-CR2-CAB4-PE2</t>
  </si>
  <si>
    <t>FDO28470Z1V</t>
  </si>
  <si>
    <t>JNB-CTB-CR2-CAB3-PE19</t>
  </si>
  <si>
    <t>FDO28470Z0B</t>
  </si>
  <si>
    <t>CIA-CTB-CR3-PE4</t>
  </si>
  <si>
    <t>FDO28470HWB</t>
  </si>
  <si>
    <t>CIA-INT-CR2-PE3</t>
  </si>
  <si>
    <t>FDO28470HYA</t>
  </si>
  <si>
    <t>ELS-CR1-CAB3-PE1</t>
  </si>
  <si>
    <t>FDO2845113Z</t>
  </si>
  <si>
    <t>GRJ-CR1-CAB2-PE1</t>
  </si>
  <si>
    <t>FDO28470HY0</t>
  </si>
  <si>
    <t>GRJ-CR1-CAB2-PE2</t>
  </si>
  <si>
    <t>FDO28470HY1</t>
  </si>
  <si>
    <t>ELS-WC1-CAB3-PE2</t>
  </si>
  <si>
    <t>FDO28460GWC</t>
  </si>
  <si>
    <t xml:space="preserve">Annexure C
Hardware Maintenance Security
</t>
  </si>
  <si>
    <t>JNBVMFWMGMT01</t>
  </si>
  <si>
    <t>HZ8WTX3</t>
  </si>
  <si>
    <t>Checkpoint Smart -1 600-M Firewall Manager</t>
  </si>
  <si>
    <t>JNBCR1FW01</t>
  </si>
  <si>
    <t>2239BA2619</t>
  </si>
  <si>
    <t>Checkpoint 7000 Firewall</t>
  </si>
  <si>
    <t>JNBCR3FW02</t>
  </si>
  <si>
    <t>2239BA2620</t>
  </si>
  <si>
    <t>JNBFWASA</t>
  </si>
  <si>
    <t>FCH1801JDEJ</t>
  </si>
  <si>
    <t>Cisco 5545 Firewall</t>
  </si>
  <si>
    <t>FCH1801JD9P</t>
  </si>
  <si>
    <t>DDoS Protector</t>
  </si>
  <si>
    <t>Checkpoint Defence Pro 6-1 DDoS Protector</t>
  </si>
  <si>
    <t>CTPCR2FWCN1</t>
  </si>
  <si>
    <t>2149BA1805</t>
  </si>
  <si>
    <t>Checkpoint 6600 Firewall</t>
  </si>
  <si>
    <t>CTPCR1FWCN2</t>
  </si>
  <si>
    <t>2149BA1684</t>
  </si>
  <si>
    <t>DURCR2FW</t>
  </si>
  <si>
    <t>2149BA1766</t>
  </si>
  <si>
    <t>DURCR1FW</t>
  </si>
  <si>
    <t>2202BA1561</t>
  </si>
  <si>
    <t>PLZCR2FWCN2</t>
  </si>
  <si>
    <t>1703BA2353</t>
  </si>
  <si>
    <t>Checkpoint 5400 Firewall</t>
  </si>
  <si>
    <t>PLZCR1FWCN2</t>
  </si>
  <si>
    <t>1703BA2350</t>
  </si>
  <si>
    <t>BFNCR1FW01</t>
  </si>
  <si>
    <t>1747BA2642</t>
  </si>
  <si>
    <t>BFNCR1FW02</t>
  </si>
  <si>
    <t>1747BA2743</t>
  </si>
  <si>
    <t>ELSWC1FW01</t>
  </si>
  <si>
    <t>1747BA2740</t>
  </si>
  <si>
    <t>ELSWC1FW02</t>
  </si>
  <si>
    <t>1747BA2761</t>
  </si>
  <si>
    <t>GRJCR1FW01</t>
  </si>
  <si>
    <t>1747BA2712</t>
  </si>
  <si>
    <t>GRJCR1FW02</t>
  </si>
  <si>
    <t>1747BA2760</t>
  </si>
  <si>
    <t>KIMCR1FW01</t>
  </si>
  <si>
    <t>1747BA2735</t>
  </si>
  <si>
    <t>KIMCR1FW02</t>
  </si>
  <si>
    <t>1632BA0103</t>
  </si>
  <si>
    <t>UTNCR1FW01</t>
  </si>
  <si>
    <t>1747BA2706</t>
  </si>
  <si>
    <t>UTNCR1FW02</t>
  </si>
  <si>
    <t>1747BA2734</t>
  </si>
  <si>
    <t>JNBWSASRV01</t>
  </si>
  <si>
    <t>FCH2243V0ZT</t>
  </si>
  <si>
    <t>Cisco S390-KG Web Security Appliance</t>
  </si>
  <si>
    <t>JNBWSASRV02</t>
  </si>
  <si>
    <t>FCH2242V1A0</t>
  </si>
  <si>
    <t>CTPWSASRV01</t>
  </si>
  <si>
    <t>FCH2242V0P6</t>
  </si>
  <si>
    <t>CPTWSASRV02</t>
  </si>
  <si>
    <t>FCH2242V0Q5</t>
  </si>
  <si>
    <t>DURWSASRV01</t>
  </si>
  <si>
    <t>FCH2243V106</t>
  </si>
  <si>
    <t>DURWSASRV02</t>
  </si>
  <si>
    <t>FCH2242V0Q2</t>
  </si>
  <si>
    <t>PLZWSASRV01</t>
  </si>
  <si>
    <t>FCH2242V0PG</t>
  </si>
  <si>
    <t>Cisco S190-KG Web Security Appliance</t>
  </si>
  <si>
    <t>ELSWSASRV01</t>
  </si>
  <si>
    <t>FCH2242V0Q3</t>
  </si>
  <si>
    <t>KIMWSASRV01</t>
  </si>
  <si>
    <t>FCH2242V0PF</t>
  </si>
  <si>
    <t>GRJWSASRV01</t>
  </si>
  <si>
    <t>FCH2243V10A</t>
  </si>
  <si>
    <t>BFNWSASRV01</t>
  </si>
  <si>
    <t>FCH2243V0MZ</t>
  </si>
  <si>
    <t xml:space="preserve">Annexure C
Hardware Maintenance Riverbed WAN
</t>
  </si>
  <si>
    <t>jnbtacr2r1c7scc</t>
  </si>
  <si>
    <t>E5CTJ000F5741</t>
  </si>
  <si>
    <t>SCC-01000-BASE SteelCentral Controller 1000</t>
  </si>
  <si>
    <t>Gold</t>
  </si>
  <si>
    <t>JNBCR1EXP01</t>
  </si>
  <si>
    <t>LE1RP001CBD37</t>
  </si>
  <si>
    <t>SCNE-00470-8869396 SteelCentral NetExpress 470</t>
  </si>
  <si>
    <t>24X7X8</t>
  </si>
  <si>
    <t>Silver</t>
  </si>
  <si>
    <t>durtmbcr1r2</t>
  </si>
  <si>
    <t>LDBVN000F9A4B</t>
  </si>
  <si>
    <t>CXA-03070-B110 SteelHead CX 3070</t>
  </si>
  <si>
    <t>8X5XNBD</t>
  </si>
  <si>
    <t>durtmbcr2r1</t>
  </si>
  <si>
    <t>LDBXJ000F9A01</t>
  </si>
  <si>
    <t>jnbtbcr3r2c4</t>
  </si>
  <si>
    <t>LDCNY000F9A8E</t>
  </si>
  <si>
    <t>jnbtacr2r1c7</t>
  </si>
  <si>
    <t>LDCKX000F9A91</t>
  </si>
  <si>
    <t>grjcr1cab2</t>
  </si>
  <si>
    <t>EC7KQ000F60D4</t>
  </si>
  <si>
    <t>CXA-00770-B120 SteelHead CX 770</t>
  </si>
  <si>
    <t>plzcr1cab3</t>
  </si>
  <si>
    <t>EC7XS000F7A33</t>
  </si>
  <si>
    <t>elscr1cab3</t>
  </si>
  <si>
    <t>EC7HQ000F76A7</t>
  </si>
  <si>
    <t>bfncr1cab1</t>
  </si>
  <si>
    <t>EC7XW000F7A21</t>
  </si>
  <si>
    <t>kimtacr1cab6</t>
  </si>
  <si>
    <t>EC7MG000F760B</t>
  </si>
  <si>
    <t>elswc1cab3</t>
  </si>
  <si>
    <t>EC7NV000F7666</t>
  </si>
  <si>
    <t>utncr1cab3</t>
  </si>
  <si>
    <t>EC7TU000F60D3</t>
  </si>
  <si>
    <t>plzcr2cab1</t>
  </si>
  <si>
    <t>EC7WR000F79E3</t>
  </si>
  <si>
    <t xml:space="preserve">Annexure C
Hardware Maintenance IP Telephony Hardware
</t>
  </si>
  <si>
    <t>GRJCR1VG1</t>
  </si>
  <si>
    <t>FCZ2809R1HM</t>
  </si>
  <si>
    <t>Cisco Catalyst 8200 Series Edge Platforms</t>
  </si>
  <si>
    <t>NBD</t>
  </si>
  <si>
    <t>KIMCR1VG1</t>
  </si>
  <si>
    <t>FCZ2809R1JM</t>
  </si>
  <si>
    <t>KSIA</t>
  </si>
  <si>
    <t>DURTMB2VG02</t>
  </si>
  <si>
    <t>FCZ2809R1HT</t>
  </si>
  <si>
    <t>CTIA</t>
  </si>
  <si>
    <t>CIA-CR1-Voice-Gate2</t>
  </si>
  <si>
    <t>FCZ2809R1JF</t>
  </si>
  <si>
    <t>ORTIA</t>
  </si>
  <si>
    <t>JNB-TA-VGW2</t>
  </si>
  <si>
    <t>FCZ2809R1HG</t>
  </si>
  <si>
    <t>BFNCR1VG1</t>
  </si>
  <si>
    <t>FCZ2809R1JJ</t>
  </si>
  <si>
    <t>CIA-CR1-Voice-Gate1</t>
  </si>
  <si>
    <t>FCZ2808R1EL</t>
  </si>
  <si>
    <t>ELSCR1VG1</t>
  </si>
  <si>
    <t>FCZ2809R1HJ</t>
  </si>
  <si>
    <t>UTNCR1VG1</t>
  </si>
  <si>
    <t>FCZ2809R1HK</t>
  </si>
  <si>
    <t>JNB-TA-VGW1</t>
  </si>
  <si>
    <t>FCZ2809R1HP</t>
  </si>
  <si>
    <t>DURTMB1VG01</t>
  </si>
  <si>
    <t>FCZ2809R1JC</t>
  </si>
  <si>
    <t>SEP00270DBFE74E</t>
  </si>
  <si>
    <t>FCH134384YC</t>
  </si>
  <si>
    <t xml:space="preserve">Cisco UC Phone 7945, Gig Ethernet, Color, </t>
  </si>
  <si>
    <t>SEP0026CBBDA1B4</t>
  </si>
  <si>
    <t>FCH1335A8AN</t>
  </si>
  <si>
    <t xml:space="preserve">Cisco UC phone 7975, Gig Ethernet, Color, </t>
  </si>
  <si>
    <t>SEP00EBD5E7DF24</t>
  </si>
  <si>
    <t>WZP223NTW</t>
  </si>
  <si>
    <t>Cisco UC Phone 7841</t>
  </si>
  <si>
    <t>SEP00270D3DDA4E</t>
  </si>
  <si>
    <t>FCH1338AM9</t>
  </si>
  <si>
    <t>SEP00270DBFE7A6</t>
  </si>
  <si>
    <t>FCH134385Y</t>
  </si>
  <si>
    <t>SEP0021A02E004E</t>
  </si>
  <si>
    <t>FCH1244B9V8</t>
  </si>
  <si>
    <t>SEP00270D3DD588</t>
  </si>
  <si>
    <t>FCH1338AL7</t>
  </si>
  <si>
    <t>SEP0026CB3B6BC0</t>
  </si>
  <si>
    <t>FCH13348C3B</t>
  </si>
  <si>
    <t>Cisco UC Phone 7911G</t>
  </si>
  <si>
    <t>SEP00270D3DD7DE</t>
  </si>
  <si>
    <t>FCH1338ALQN</t>
  </si>
  <si>
    <t>SEP002699EEF13D</t>
  </si>
  <si>
    <t>FCH13468P8W</t>
  </si>
  <si>
    <t xml:space="preserve">Cisco UC Phone 7965, Gig Ethernet, Color, </t>
  </si>
  <si>
    <t>SEP00270D3DDC8F</t>
  </si>
  <si>
    <t>FCH1338AMRZ</t>
  </si>
  <si>
    <t>SEP00270D3DDA35</t>
  </si>
  <si>
    <t>FCH1338AM89</t>
  </si>
  <si>
    <t>SEP0021A02D6AFE</t>
  </si>
  <si>
    <t>FCH1244AAQE</t>
  </si>
  <si>
    <t>SEP00269945392B</t>
  </si>
  <si>
    <t>FCH134593UG</t>
  </si>
  <si>
    <t>SEP00270D3D1CFB</t>
  </si>
  <si>
    <t>FCH13389BVU</t>
  </si>
  <si>
    <t>SEP002699453B2E</t>
  </si>
  <si>
    <t>FCH1345949M</t>
  </si>
  <si>
    <t>SEP002699EEF1CD</t>
  </si>
  <si>
    <t>FCH13468PD4</t>
  </si>
  <si>
    <t>SEP00EBD5E7F20D</t>
  </si>
  <si>
    <t>WZP223RKD</t>
  </si>
  <si>
    <t>SEPE8B748384BDF</t>
  </si>
  <si>
    <t>PXN1519RO5</t>
  </si>
  <si>
    <t>Cisco UC Phone 6945, Charcoal, Standard Handset</t>
  </si>
  <si>
    <t>SEP00EBD5E7F24D</t>
  </si>
  <si>
    <t>WZP223RM5</t>
  </si>
  <si>
    <t>SEP00EBD5E7D139</t>
  </si>
  <si>
    <t>WZP223L2X</t>
  </si>
  <si>
    <t>SEP00EBD5E7F1D0</t>
  </si>
  <si>
    <t>WZP223RIO</t>
  </si>
  <si>
    <t>SEP00EBD5E7D86A</t>
  </si>
  <si>
    <t>WZP223MI2</t>
  </si>
  <si>
    <t>SEP00EBD5E7D2F2</t>
  </si>
  <si>
    <t>WZP223LF6</t>
  </si>
  <si>
    <t>SEP00EBD5E7F130</t>
  </si>
  <si>
    <t>WZP223RE8</t>
  </si>
  <si>
    <t>SEP5067AE20B6D8</t>
  </si>
  <si>
    <t>WZP18277SH</t>
  </si>
  <si>
    <t>SEP0021A02E01E4</t>
  </si>
  <si>
    <t>FCH1244BA77</t>
  </si>
  <si>
    <t>SEPC4B9CDD9094E</t>
  </si>
  <si>
    <t>FCH219DT4G</t>
  </si>
  <si>
    <t>SEP00270D3DD7BC</t>
  </si>
  <si>
    <t>FCH1338ALPN</t>
  </si>
  <si>
    <t>SEP00EBD5E7F1FE</t>
  </si>
  <si>
    <t>WZP223RJY</t>
  </si>
  <si>
    <t>SEP00EBD5E7F141</t>
  </si>
  <si>
    <t>WZP223REP</t>
  </si>
  <si>
    <t>SEP002699453B06</t>
  </si>
  <si>
    <t>FCH1345948F</t>
  </si>
  <si>
    <t>SEP00EBD5E7F203</t>
  </si>
  <si>
    <t>WZP223RK3</t>
  </si>
  <si>
    <t>SEP00EBD5E7D6E8</t>
  </si>
  <si>
    <t>WZP223M7C</t>
  </si>
  <si>
    <t>SEP00EBD5E7F1EE</t>
  </si>
  <si>
    <t>WZP223RJI</t>
  </si>
  <si>
    <t>SEP08CC68E8D687</t>
  </si>
  <si>
    <t>FCH17149PFR</t>
  </si>
  <si>
    <t>Cisco Unified SIP Phone 3905, Charcoal, Standard Handset</t>
  </si>
  <si>
    <t>SEP00EBD5E7F1DF</t>
  </si>
  <si>
    <t>WZP223RJ3</t>
  </si>
  <si>
    <t>SEP00EBD5E7F245</t>
  </si>
  <si>
    <t>WZP223RLX</t>
  </si>
  <si>
    <t>SEP5067AE20529E</t>
  </si>
  <si>
    <t>WZP1826U7A</t>
  </si>
  <si>
    <t>SEP64168D507CD4</t>
  </si>
  <si>
    <t>FCH13478NVH</t>
  </si>
  <si>
    <t>SEP0021A02E0985</t>
  </si>
  <si>
    <t>FCH1244BBWQ</t>
  </si>
  <si>
    <t>SEP0026994539DA</t>
  </si>
  <si>
    <t>FCH134593ZM</t>
  </si>
  <si>
    <t>SEPE8B748EDDCC4</t>
  </si>
  <si>
    <t>PXN152RVT9</t>
  </si>
  <si>
    <t>SEP00270D3DDAA4</t>
  </si>
  <si>
    <t>FCH1338AMBJ</t>
  </si>
  <si>
    <t>SEP00270D3DD6FD</t>
  </si>
  <si>
    <t>FCH1338ALJ1</t>
  </si>
  <si>
    <t>SEPF09E636E284E</t>
  </si>
  <si>
    <t>WZP18338U</t>
  </si>
  <si>
    <t>SEP00EBD5E7F1B7</t>
  </si>
  <si>
    <t>WZP223RHZ</t>
  </si>
  <si>
    <t>SEP00EBD5E7F1C0</t>
  </si>
  <si>
    <t>WZP223RI8</t>
  </si>
  <si>
    <t>SEP08CC68E83C08</t>
  </si>
  <si>
    <t>FCH17148MDF</t>
  </si>
  <si>
    <t>SEP08CC68E832C9</t>
  </si>
  <si>
    <t>FCH17148KBS</t>
  </si>
  <si>
    <t>SEP08CC68E83567</t>
  </si>
  <si>
    <t>FCH17148KXG</t>
  </si>
  <si>
    <t>SEP00EBD5E7D258</t>
  </si>
  <si>
    <t>WZP223LAW</t>
  </si>
  <si>
    <t>SEP00EBD5E7F1E9</t>
  </si>
  <si>
    <t>WZP223RJD</t>
  </si>
  <si>
    <t>SEP00EBD5E7F1B0</t>
  </si>
  <si>
    <t>WZP223RHS</t>
  </si>
  <si>
    <t>SEP006440B4E46F</t>
  </si>
  <si>
    <t>FCH142861Z</t>
  </si>
  <si>
    <t>SEP5067AE20B7BC</t>
  </si>
  <si>
    <t>WZP18277YT</t>
  </si>
  <si>
    <t>SEPC4B9CDD90A56</t>
  </si>
  <si>
    <t>FCH219DTC8</t>
  </si>
  <si>
    <t>SEP5067AE20B730</t>
  </si>
  <si>
    <t>WZP18277UX</t>
  </si>
  <si>
    <t>SEP0021A02D2453</t>
  </si>
  <si>
    <t>FCH12449V18</t>
  </si>
  <si>
    <t>SEP002699EEEEDA</t>
  </si>
  <si>
    <t>FCH13468NQX</t>
  </si>
  <si>
    <t>SEP64168D50803A</t>
  </si>
  <si>
    <t>FCH13478PM3</t>
  </si>
  <si>
    <t>SEPD0C282D0DD39</t>
  </si>
  <si>
    <t>FCH15268RKG</t>
  </si>
  <si>
    <t>Cisco UC Phone 8961, Charcoal, Slimline handset</t>
  </si>
  <si>
    <t>SEP002699EEEE2E</t>
  </si>
  <si>
    <t>FCH13468NKV</t>
  </si>
  <si>
    <t>SEP0026CB3B13AA</t>
  </si>
  <si>
    <t>FCH1333ADQR</t>
  </si>
  <si>
    <t>SEP0021A02D25A3</t>
  </si>
  <si>
    <t>FCH12449VB4</t>
  </si>
  <si>
    <t>SEP0026CB3B1504</t>
  </si>
  <si>
    <t>FCH1333AEX</t>
  </si>
  <si>
    <t>SEP0021A02D2F41</t>
  </si>
  <si>
    <t>FCH12449XFJ</t>
  </si>
  <si>
    <t>SEP00EBD5E7F0D0</t>
  </si>
  <si>
    <t>WZP223RBK</t>
  </si>
  <si>
    <t>SEP002699EE73FC</t>
  </si>
  <si>
    <t>FCH1345BR4V</t>
  </si>
  <si>
    <t>SEP00270D3D2461</t>
  </si>
  <si>
    <t>FCH13389DHL</t>
  </si>
  <si>
    <t>SEP0023EBC8DA28</t>
  </si>
  <si>
    <t>FCH13339AHJ</t>
  </si>
  <si>
    <t>SEP0021A02D6D30</t>
  </si>
  <si>
    <t>FCH1244AB7</t>
  </si>
  <si>
    <t>SEP64168D5080A9</t>
  </si>
  <si>
    <t>FCH13478PQC</t>
  </si>
  <si>
    <t>SEP00270D3DD53D</t>
  </si>
  <si>
    <t>FCH1338AL4T</t>
  </si>
  <si>
    <t>SEP00249734B620</t>
  </si>
  <si>
    <t>FCH1329QKG</t>
  </si>
  <si>
    <t>SEP0021A02E01D6</t>
  </si>
  <si>
    <t>FCH1244BA6T</t>
  </si>
  <si>
    <t>SEP00270D3DDCC1</t>
  </si>
  <si>
    <t>FCH1338AMTF</t>
  </si>
  <si>
    <t>SEP64168D510747</t>
  </si>
  <si>
    <t>FCH13479KJH</t>
  </si>
  <si>
    <t>SEP64168D5080B6</t>
  </si>
  <si>
    <t>FCH13478PQR</t>
  </si>
  <si>
    <t>SEP00270D3D14C0</t>
  </si>
  <si>
    <t>FCH13389A1S</t>
  </si>
  <si>
    <t>SEP64168D51CE01</t>
  </si>
  <si>
    <t>FCH134891C5</t>
  </si>
  <si>
    <t>SEP002699453939</t>
  </si>
  <si>
    <t>FCH134593UW</t>
  </si>
  <si>
    <t>SEP0026CB3B15D5</t>
  </si>
  <si>
    <t>FCH1333AE72</t>
  </si>
  <si>
    <t>SEP002699EEF18C</t>
  </si>
  <si>
    <t>FCH13468PB7</t>
  </si>
  <si>
    <t>SEP0026CB3DC16F</t>
  </si>
  <si>
    <t>FCH13359QX6</t>
  </si>
  <si>
    <t>SEP00EBD5E7F1A8</t>
  </si>
  <si>
    <t>WZP223RHK</t>
  </si>
  <si>
    <t>SEP00270D3DD8BB</t>
  </si>
  <si>
    <t>FCH1338ALX5</t>
  </si>
  <si>
    <t>SEP0021A02E108F</t>
  </si>
  <si>
    <t>FCH1244BDFS</t>
  </si>
  <si>
    <t>SEP64168D507D8E</t>
  </si>
  <si>
    <t>FCH13478PZ</t>
  </si>
  <si>
    <t>SEP64168D5082C8</t>
  </si>
  <si>
    <t>FCH13478Q6B</t>
  </si>
  <si>
    <t>SEP5067AE20BA0F</t>
  </si>
  <si>
    <t>WZP18278FC</t>
  </si>
  <si>
    <t>SEP00270D3D890E</t>
  </si>
  <si>
    <t>FCH1338A37P</t>
  </si>
  <si>
    <t>SEP0021A02E525F</t>
  </si>
  <si>
    <t>FCH12458EG3</t>
  </si>
  <si>
    <t>SEP0021A02DFC48</t>
  </si>
  <si>
    <t>FCH1244B8YY</t>
  </si>
  <si>
    <t>SEP64168D507CB9</t>
  </si>
  <si>
    <t>FCH13478NUQ</t>
  </si>
  <si>
    <t>SEP0026CB3B146E</t>
  </si>
  <si>
    <t>FCH1333ADWH</t>
  </si>
  <si>
    <t>SEP64168DBA5563</t>
  </si>
  <si>
    <t>FCH13489XC4</t>
  </si>
  <si>
    <t>SEP00270D3F6D19</t>
  </si>
  <si>
    <t>FCH1348N5F</t>
  </si>
  <si>
    <t>SEP002699EE6BE8</t>
  </si>
  <si>
    <t>FCH1345BPC1</t>
  </si>
  <si>
    <t>SEP002699EEEE52</t>
  </si>
  <si>
    <t>FCH13468NLX</t>
  </si>
  <si>
    <t>SEP64168DBA559E</t>
  </si>
  <si>
    <t>FCH13489XDV</t>
  </si>
  <si>
    <t>SEP64168D50804E</t>
  </si>
  <si>
    <t>FCH13478PMP</t>
  </si>
  <si>
    <t>SEP0004F2E68EB6</t>
  </si>
  <si>
    <t>0004F2E68EB6</t>
  </si>
  <si>
    <t>Cisco UC Phone 7937G</t>
  </si>
  <si>
    <t>SEP00EBD5E7F21A</t>
  </si>
  <si>
    <t>WZP223RKQ</t>
  </si>
  <si>
    <t>SEP64168DBA583F</t>
  </si>
  <si>
    <t>FCH13489XZN</t>
  </si>
  <si>
    <t>SEP00EBD5E7F26A</t>
  </si>
  <si>
    <t>WZP223RMY</t>
  </si>
  <si>
    <t>SEP00270D3DD54D</t>
  </si>
  <si>
    <t>FCH1338AL59</t>
  </si>
  <si>
    <t>SEP00EBD5E7F126</t>
  </si>
  <si>
    <t>WZP223RDY</t>
  </si>
  <si>
    <t>SEP00EBD5E7F0F0</t>
  </si>
  <si>
    <t>WZP223RCG</t>
  </si>
  <si>
    <t>SEP0026CB3DBF70</t>
  </si>
  <si>
    <t>FCH13359QG5</t>
  </si>
  <si>
    <t>SEP00EBD5E7F136</t>
  </si>
  <si>
    <t>WZP223REE</t>
  </si>
  <si>
    <t>SEP00270D3DD8F6</t>
  </si>
  <si>
    <t>FCH1338ALYW</t>
  </si>
  <si>
    <t>SEP00EBD5E7F29E</t>
  </si>
  <si>
    <t>WZP223ROE</t>
  </si>
  <si>
    <t>SEP00EBD5E7D319</t>
  </si>
  <si>
    <t>WZP223LG9</t>
  </si>
  <si>
    <t>SEP00EBD5E7D27D</t>
  </si>
  <si>
    <t>WZP223LBX</t>
  </si>
  <si>
    <t>SEP00270D3DDC7B</t>
  </si>
  <si>
    <t>FCH1338AMRD</t>
  </si>
  <si>
    <t>SEP002699EEF15D</t>
  </si>
  <si>
    <t>FCH13468P9U</t>
  </si>
  <si>
    <t>SEPE8B748EDDD06</t>
  </si>
  <si>
    <t>PXN152RVV3</t>
  </si>
  <si>
    <t>SEP00269945397A</t>
  </si>
  <si>
    <t>FCH134593WT</t>
  </si>
  <si>
    <t>SEP0004F2E68B6C</t>
  </si>
  <si>
    <t>SEP00270D3D8C73</t>
  </si>
  <si>
    <t>FCH1338A3Z8</t>
  </si>
  <si>
    <t>SEP00EBD5E7F18B</t>
  </si>
  <si>
    <t>WZP223RGR</t>
  </si>
  <si>
    <t>SEP00270D3DDB35</t>
  </si>
  <si>
    <t>FCH1338AMFT</t>
  </si>
  <si>
    <t>SEPE8B748EDDB64</t>
  </si>
  <si>
    <t>PXN152RVJH</t>
  </si>
  <si>
    <t>SEP5067AE20B970</t>
  </si>
  <si>
    <t>WZP18278AX</t>
  </si>
  <si>
    <t>SEP00EBD5E7F218</t>
  </si>
  <si>
    <t>WZP223RKO</t>
  </si>
  <si>
    <t>SEP64168D5080A0</t>
  </si>
  <si>
    <t>FCH13478PQ3</t>
  </si>
  <si>
    <t>SEP00EBD5E7F169</t>
  </si>
  <si>
    <t>WZP223RFT</t>
  </si>
  <si>
    <t>SEP002699453A9F</t>
  </si>
  <si>
    <t>FCH1345945E</t>
  </si>
  <si>
    <t>SEP0021A02E0047</t>
  </si>
  <si>
    <t>FCH1244B9V1</t>
  </si>
  <si>
    <t>SEP00270D3D14CD</t>
  </si>
  <si>
    <t>FCH13389A25</t>
  </si>
  <si>
    <t>SEP64168D50810E</t>
  </si>
  <si>
    <t>FCH13478PTB</t>
  </si>
  <si>
    <t>SEP64168DBA1E47</t>
  </si>
  <si>
    <t>FCH13489K52</t>
  </si>
  <si>
    <t>SEP00269944FFEA</t>
  </si>
  <si>
    <t>FCH13458Q9B</t>
  </si>
  <si>
    <t>SEP00270D3DDC6C</t>
  </si>
  <si>
    <t>FCH1338AMQY</t>
  </si>
  <si>
    <t>SEPFCFBFB10044C</t>
  </si>
  <si>
    <t>FCH1488S1A</t>
  </si>
  <si>
    <t>SEP64168D51E2BC</t>
  </si>
  <si>
    <t>FCH134895YA</t>
  </si>
  <si>
    <t>SEP0008308B3470</t>
  </si>
  <si>
    <t>FCH1534AR9Y</t>
  </si>
  <si>
    <t>SEP002699EEF1B1</t>
  </si>
  <si>
    <t>FCH13468PCA</t>
  </si>
  <si>
    <t>SEP203A07FC47E2</t>
  </si>
  <si>
    <t>FCH16358YL9</t>
  </si>
  <si>
    <t>SEP002699EEECFF</t>
  </si>
  <si>
    <t>FCH13468NAY</t>
  </si>
  <si>
    <t>SEP00270D3DD619</t>
  </si>
  <si>
    <t>FCH1338ALB9</t>
  </si>
  <si>
    <t>SEP0004F2E6AA2A</t>
  </si>
  <si>
    <t>0004F2E6AA2A</t>
  </si>
  <si>
    <t>SEP64168D500BE7</t>
  </si>
  <si>
    <t>FCH1346B3L6</t>
  </si>
  <si>
    <t>SEP00270D3DDCB8</t>
  </si>
  <si>
    <t>FCH1338AMT6</t>
  </si>
  <si>
    <t>SEP00270D3DD783</t>
  </si>
  <si>
    <t>FCH1338ALMZ</t>
  </si>
  <si>
    <t>SEP0038DFAF7E1E</t>
  </si>
  <si>
    <t>FCH241FSHD</t>
  </si>
  <si>
    <t>SEP2C31246FF071</t>
  </si>
  <si>
    <t>FCH217ECE7</t>
  </si>
  <si>
    <t>SEP006440B5F055</t>
  </si>
  <si>
    <t>FCH142ADR</t>
  </si>
  <si>
    <t>SEP0004F2E67455</t>
  </si>
  <si>
    <t>0004F2E67455</t>
  </si>
  <si>
    <t>SEP2C31246FF06F</t>
  </si>
  <si>
    <t>FCH217ECE5</t>
  </si>
  <si>
    <t>SEP00270D3DD78F</t>
  </si>
  <si>
    <t>FCH1338ALNB</t>
  </si>
  <si>
    <t>SEP04C5A44C0B83</t>
  </si>
  <si>
    <t>FCH1529EUTD</t>
  </si>
  <si>
    <t>SEP5067AE20B7B6</t>
  </si>
  <si>
    <t>WZP18277YN</t>
  </si>
  <si>
    <t>SEP0021A02E4FD6</t>
  </si>
  <si>
    <t>FCH12458DX</t>
  </si>
  <si>
    <t>SEP0008308B035E</t>
  </si>
  <si>
    <t>FCH1534AE1S</t>
  </si>
  <si>
    <t>SEP64168D50802E</t>
  </si>
  <si>
    <t>FCH13478PLR</t>
  </si>
  <si>
    <t>SEP00270D3DD932</t>
  </si>
  <si>
    <t>FCH1338AMN</t>
  </si>
  <si>
    <t>SEP00270D3DD8E6</t>
  </si>
  <si>
    <t>FCH1338ALYE</t>
  </si>
  <si>
    <t>SEP0026994539C9</t>
  </si>
  <si>
    <t>FCH134593Z4</t>
  </si>
  <si>
    <t>SEP0026994539EB</t>
  </si>
  <si>
    <t>FCH1345944</t>
  </si>
  <si>
    <t>SEP00270D3DD563</t>
  </si>
  <si>
    <t>FCH1338AL5X</t>
  </si>
  <si>
    <t>SEP64168D5020F4</t>
  </si>
  <si>
    <t>FCH134781HN</t>
  </si>
  <si>
    <t>SEP00270D3D14B9</t>
  </si>
  <si>
    <t>FCH13389A1K</t>
  </si>
  <si>
    <t>SEP00EBD5E7F210</t>
  </si>
  <si>
    <t>WZP223RKG</t>
  </si>
  <si>
    <t>SEP0021A02DFBD9</t>
  </si>
  <si>
    <t>FCH1244B8VP</t>
  </si>
  <si>
    <t>SEP64168D510526</t>
  </si>
  <si>
    <t>FCH13479K2G</t>
  </si>
  <si>
    <t>SEP00270D3DD8E2</t>
  </si>
  <si>
    <t>FCH1338ALYA</t>
  </si>
  <si>
    <t>SEP0021A02E0057</t>
  </si>
  <si>
    <t>FCH1244B9VH</t>
  </si>
  <si>
    <t>SEP64168D50828A</t>
  </si>
  <si>
    <t>FCH13478Q4H</t>
  </si>
  <si>
    <t>SEP00270D3D1E7E</t>
  </si>
  <si>
    <t>FCH13389C78</t>
  </si>
  <si>
    <t>SEP0021A02D6F49</t>
  </si>
  <si>
    <t>FCH1244ABNT</t>
  </si>
  <si>
    <t>SEP002699453A61</t>
  </si>
  <si>
    <t>FCH1345943L</t>
  </si>
  <si>
    <t>SEP0021A02E51A9</t>
  </si>
  <si>
    <t>FCH12458EAR</t>
  </si>
  <si>
    <t>SEP0008308A81FA</t>
  </si>
  <si>
    <t>FCH15349HMJ</t>
  </si>
  <si>
    <t>SEP002699EEEDD9</t>
  </si>
  <si>
    <t>FCH13468NHC</t>
  </si>
  <si>
    <t>SEP0021A02D6A57</t>
  </si>
  <si>
    <t>FCH1244AAKH</t>
  </si>
  <si>
    <t>SEP0026994505F1</t>
  </si>
  <si>
    <t>FCH13458RLQ</t>
  </si>
  <si>
    <t>SEP0021A02DFB2C</t>
  </si>
  <si>
    <t>FCH1244B8QL</t>
  </si>
  <si>
    <t>SEP0026CB3B6B57</t>
  </si>
  <si>
    <t>FCH13348C7</t>
  </si>
  <si>
    <t>SEP00270D3DD573</t>
  </si>
  <si>
    <t>FCH1338AL6D</t>
  </si>
  <si>
    <t>SEP00EBD5E7F233</t>
  </si>
  <si>
    <t>WZP223RLF</t>
  </si>
  <si>
    <t>SEP1C17D3C2CD7F</t>
  </si>
  <si>
    <t>FCH14189DJB</t>
  </si>
  <si>
    <t>SEP00269945399A</t>
  </si>
  <si>
    <t>FCH134593XR</t>
  </si>
  <si>
    <t>SEPE8B748EDDD4F</t>
  </si>
  <si>
    <t>PXN152RVX4</t>
  </si>
  <si>
    <t>SEP001BD512D7E3</t>
  </si>
  <si>
    <t>FCH1128BBN</t>
  </si>
  <si>
    <t>SEP00EBD5E7D482</t>
  </si>
  <si>
    <t>WZP223LQA</t>
  </si>
  <si>
    <t>SEP0026CB3B14FE</t>
  </si>
  <si>
    <t>FCH1333AER</t>
  </si>
  <si>
    <t>SEP0026CB3B14A1</t>
  </si>
  <si>
    <t>FCH1333ADY</t>
  </si>
  <si>
    <t>SEP0021A02DD73E</t>
  </si>
  <si>
    <t>FCH1244BS</t>
  </si>
  <si>
    <t>SEP00270D3DD567</t>
  </si>
  <si>
    <t>FCH1338AL61</t>
  </si>
  <si>
    <t>SEP0021A02D2153</t>
  </si>
  <si>
    <t>FCH12449UCN</t>
  </si>
  <si>
    <t>SEP00270D3DD55B</t>
  </si>
  <si>
    <t>FCH1338AL5P</t>
  </si>
  <si>
    <t>SEP64168D5080D8</t>
  </si>
  <si>
    <t>FCH13478PRR</t>
  </si>
  <si>
    <t>SEP0026CB3B6BCC</t>
  </si>
  <si>
    <t>FCH13348C3P</t>
  </si>
  <si>
    <t>SEP00249734BDCC</t>
  </si>
  <si>
    <t>FCH1329S98</t>
  </si>
  <si>
    <t>SEP00EBD5E7F154</t>
  </si>
  <si>
    <t>WZP223RF8</t>
  </si>
  <si>
    <t>SEP0021A02D6E38</t>
  </si>
  <si>
    <t>FCH1244ABES</t>
  </si>
  <si>
    <t>SEP0026CB3B6CE3</t>
  </si>
  <si>
    <t>FCH13348CBW</t>
  </si>
  <si>
    <t>SEP0021A02E5156</t>
  </si>
  <si>
    <t>FCH12458E8A</t>
  </si>
  <si>
    <t>SEP64168DBA1B2B</t>
  </si>
  <si>
    <t>FCH13489JFL</t>
  </si>
  <si>
    <t>SEPE8B748EDDD61</t>
  </si>
  <si>
    <t>PXN152RUUG</t>
  </si>
  <si>
    <t>SEP002699450619</t>
  </si>
  <si>
    <t>FCH13458RMW</t>
  </si>
  <si>
    <t>SEP0021A02E501F</t>
  </si>
  <si>
    <t>FCH12458DZ5</t>
  </si>
  <si>
    <t>SEP00EBD5E7F131</t>
  </si>
  <si>
    <t>WZP223RE9</t>
  </si>
  <si>
    <t>SEP00270D3DD970</t>
  </si>
  <si>
    <t>FCH1338AM2G</t>
  </si>
  <si>
    <t>SEP00EBD5E7F10B</t>
  </si>
  <si>
    <t>WZP223RD7</t>
  </si>
  <si>
    <t>SEP00AF1F9D2187</t>
  </si>
  <si>
    <t>FCH268YK3</t>
  </si>
  <si>
    <t>SEP002699EE71BF</t>
  </si>
  <si>
    <t>FCH1345BQN</t>
  </si>
  <si>
    <t>SEP0026CB3B131E</t>
  </si>
  <si>
    <t>FCH1333ADLM</t>
  </si>
  <si>
    <t>SEP9CAFCA84D41D</t>
  </si>
  <si>
    <t>FCH135927J</t>
  </si>
  <si>
    <t>SEP002699453AC8</t>
  </si>
  <si>
    <t>FCH1345946M</t>
  </si>
  <si>
    <t>SEP0026CB3B17FE</t>
  </si>
  <si>
    <t>FCH1333AEPB</t>
  </si>
  <si>
    <t>SEP00EBD5E7F249</t>
  </si>
  <si>
    <t>WZP223RM1</t>
  </si>
  <si>
    <t>SEP002699450571</t>
  </si>
  <si>
    <t>FCH13458RGY</t>
  </si>
  <si>
    <t>SEP0004F2E196BB</t>
  </si>
  <si>
    <t>SEP00269945056E</t>
  </si>
  <si>
    <t>SEP08CCA7F6E04D</t>
  </si>
  <si>
    <t>SEP0026994502E4</t>
  </si>
  <si>
    <t>SEP70F35AD36613</t>
  </si>
  <si>
    <t>SEP00270D3D27D8</t>
  </si>
  <si>
    <t>SEP70F35AD365E6</t>
  </si>
  <si>
    <t>SEP64168D50826C</t>
  </si>
  <si>
    <t>SEP70F35AD36585</t>
  </si>
  <si>
    <t>SEP0021A02E0965</t>
  </si>
  <si>
    <t>FCH1244BBVS</t>
  </si>
  <si>
    <t>SEP0021A02D6124</t>
  </si>
  <si>
    <t>FCH1244A8J7</t>
  </si>
  <si>
    <t>SEP0021A02E51C3</t>
  </si>
  <si>
    <t>FCH12458EBH</t>
  </si>
  <si>
    <t>SEP0026994508DD</t>
  </si>
  <si>
    <t>FCH13458S8Q</t>
  </si>
  <si>
    <t>SEP00EBD5E7F0EB</t>
  </si>
  <si>
    <t>WZP223RCB</t>
  </si>
  <si>
    <t>SEP64168D50835C</t>
  </si>
  <si>
    <t>FCH13478QAP</t>
  </si>
  <si>
    <t>SEP0021A02D2D17</t>
  </si>
  <si>
    <t>FCH12449WZ8</t>
  </si>
  <si>
    <t>SEP0026CB3B16A1</t>
  </si>
  <si>
    <t>FCH1333AED2</t>
  </si>
  <si>
    <t>SEP0021A02D218F</t>
  </si>
  <si>
    <t>FCH12449UEE</t>
  </si>
  <si>
    <t>SEP94D4692B3AE5</t>
  </si>
  <si>
    <t>FCH228G3SE</t>
  </si>
  <si>
    <t>SEP00269945396E</t>
  </si>
  <si>
    <t>FCH134593WF</t>
  </si>
  <si>
    <t>SEP0021A02E513C</t>
  </si>
  <si>
    <t>FCH12458E7J</t>
  </si>
  <si>
    <t>SEP00BF77701A7A</t>
  </si>
  <si>
    <t>FCH225DDE2</t>
  </si>
  <si>
    <t>SEP00270D3D14FC</t>
  </si>
  <si>
    <t>FCH13389A3J</t>
  </si>
  <si>
    <t>SEP00269945013F</t>
  </si>
  <si>
    <t>FCH13458QKC</t>
  </si>
  <si>
    <t>SEP0026CB3B6BD7</t>
  </si>
  <si>
    <t>FCH13348C4</t>
  </si>
  <si>
    <t>SEP00270D3DD655</t>
  </si>
  <si>
    <t>FCH1338ALD1</t>
  </si>
  <si>
    <t>SEP64168D500A14</t>
  </si>
  <si>
    <t>FCH1346B36F</t>
  </si>
  <si>
    <t>SEP00270D3D1CEA</t>
  </si>
  <si>
    <t>FCH13389BVB</t>
  </si>
  <si>
    <t>SEP002699EEF1CE</t>
  </si>
  <si>
    <t>FCH13468PD5</t>
  </si>
  <si>
    <t>SEP0021A02D2534</t>
  </si>
  <si>
    <t>FCH12449V7V</t>
  </si>
  <si>
    <t>SEP00270D3DD8D5</t>
  </si>
  <si>
    <t>FCH1338ALXX</t>
  </si>
  <si>
    <t>SEP00EBD5E7F1FD</t>
  </si>
  <si>
    <t>WZP223RJX</t>
  </si>
  <si>
    <t>SEP0021A02D5CFE</t>
  </si>
  <si>
    <t>FCH1244A7LZ</t>
  </si>
  <si>
    <t>SEP002497336063</t>
  </si>
  <si>
    <t>FCH1252A4HC</t>
  </si>
  <si>
    <t>SEP1C17D3C3C9ED</t>
  </si>
  <si>
    <t>FCH1418B1K</t>
  </si>
  <si>
    <t>SEP0023EBC8D9DE</t>
  </si>
  <si>
    <t>FCH13339AFC</t>
  </si>
  <si>
    <t>SEP0021A02E4FED</t>
  </si>
  <si>
    <t>FCH12458DXP</t>
  </si>
  <si>
    <t>SEP0023EBC902DD</t>
  </si>
  <si>
    <t>FCH13339LGV</t>
  </si>
  <si>
    <t>SEP64168D508262</t>
  </si>
  <si>
    <t>FCH13478Q3B</t>
  </si>
  <si>
    <t>SEP00270D3D215B</t>
  </si>
  <si>
    <t>FCH13389CUU</t>
  </si>
  <si>
    <t>SEP00270D3DD7C3</t>
  </si>
  <si>
    <t>FCH1338ALPV</t>
  </si>
  <si>
    <t>SEP0021A02D5919</t>
  </si>
  <si>
    <t>FCH1244A6RN</t>
  </si>
  <si>
    <t>SEP0021A02DFDD0</t>
  </si>
  <si>
    <t>FCH1244B9AG</t>
  </si>
  <si>
    <t>SEP00270D3D281E</t>
  </si>
  <si>
    <t>FCH13389EBR</t>
  </si>
  <si>
    <t>SEP00269942CFD9</t>
  </si>
  <si>
    <t>FCH134393J</t>
  </si>
  <si>
    <t>SEP0021A02E0210</t>
  </si>
  <si>
    <t>FCH1244BA8H</t>
  </si>
  <si>
    <t>SEP64168DBA55F0</t>
  </si>
  <si>
    <t>FCH13489XG9</t>
  </si>
  <si>
    <t>SEP0021A02D636D</t>
  </si>
  <si>
    <t>FCH1244A91E</t>
  </si>
  <si>
    <t>SEP00270D3DDCBB</t>
  </si>
  <si>
    <t>FCH1338AMT9</t>
  </si>
  <si>
    <t>SEP0021A02D2C2E</t>
  </si>
  <si>
    <t>FCH12449WSD</t>
  </si>
  <si>
    <t>SEP00EBD5E7F048</t>
  </si>
  <si>
    <t>WZP223R7S</t>
  </si>
  <si>
    <t>SEP00270D3DD829</t>
  </si>
  <si>
    <t>FCH1338ALSV</t>
  </si>
  <si>
    <t>SEP00270D3DD785</t>
  </si>
  <si>
    <t>FCH1338ALN1</t>
  </si>
  <si>
    <t>SEP00EBD5E7F206</t>
  </si>
  <si>
    <t>WZP223RK6</t>
  </si>
  <si>
    <t>SEP00EBD5CB5AD1</t>
  </si>
  <si>
    <t>FCH223GHPQ</t>
  </si>
  <si>
    <t>SEP2C31246FF231</t>
  </si>
  <si>
    <t>FCH217ECTD</t>
  </si>
  <si>
    <t>SEPC4B9CDD90A1F</t>
  </si>
  <si>
    <t>FCH219DTAM</t>
  </si>
  <si>
    <t>SEP00EBD5E7F0E5</t>
  </si>
  <si>
    <t>WZP223RC5</t>
  </si>
  <si>
    <t>SEP08CC68E8420E</t>
  </si>
  <si>
    <t>FCH17148NQT</t>
  </si>
  <si>
    <t>SEP00270D3DD780</t>
  </si>
  <si>
    <t>FCH1338ALMW</t>
  </si>
  <si>
    <t>SEP00EBD5E7F22D</t>
  </si>
  <si>
    <t>WZP223RL9</t>
  </si>
  <si>
    <t>SEP0021A02DFBC5</t>
  </si>
  <si>
    <t>FCH1244B8V3</t>
  </si>
  <si>
    <t>SEP0021A02D2158</t>
  </si>
  <si>
    <t>FCH12449UCT</t>
  </si>
  <si>
    <t>SEP0021A02D6A9E</t>
  </si>
  <si>
    <t>FCH1244AAML</t>
  </si>
  <si>
    <t>PLZ-CR1-CIMC01</t>
  </si>
  <si>
    <t>FCH23V3GC</t>
  </si>
  <si>
    <t>Cisco Business Edition 6000M Svr (M4), Export Restricted SW</t>
  </si>
  <si>
    <t>SEP00EBD5E7F1DB</t>
  </si>
  <si>
    <t>SEP00EBD5E7D239</t>
  </si>
  <si>
    <t>SEP00EBD5E7D28A</t>
  </si>
  <si>
    <t>SEP00EBD5E7F1D5</t>
  </si>
  <si>
    <t>SEP00EBD5E7F192</t>
  </si>
  <si>
    <t>SEP00EBD5E76874</t>
  </si>
  <si>
    <t>SEP00EBD5E7F1FC</t>
  </si>
  <si>
    <t>SEP00EBD5E7D254</t>
  </si>
  <si>
    <t>SEP00EBD5E7F1BC</t>
  </si>
  <si>
    <t>SEP00EBD5E76735</t>
  </si>
  <si>
    <t>SEP00EBD5E76972</t>
  </si>
  <si>
    <t>SEP00EBD5E7F1D3</t>
  </si>
  <si>
    <t>SEP00EBD5E7D251</t>
  </si>
  <si>
    <t>SEP00EBD5E7673E</t>
  </si>
  <si>
    <t>SEP00EBD5E7F1B1</t>
  </si>
  <si>
    <t>SEP00EBD5E7669D</t>
  </si>
  <si>
    <t>SEP00EBD5E7F1AD</t>
  </si>
  <si>
    <t>SEP00EBD5E766E8</t>
  </si>
  <si>
    <t>SEP00EBD5E7F1EA</t>
  </si>
  <si>
    <t>WZP223RJE</t>
  </si>
  <si>
    <t>SEP00EBD5E7F228</t>
  </si>
  <si>
    <t>SEP00EBD5E7D238</t>
  </si>
  <si>
    <t>SEP00EBD5E7F1FF</t>
  </si>
  <si>
    <t>SEP00EBD5E7D426</t>
  </si>
  <si>
    <t>SEP00EBD5E7D43C</t>
  </si>
  <si>
    <t>SEP00EBD5E7D44B</t>
  </si>
  <si>
    <t>SEP00EBD5E7F285</t>
  </si>
  <si>
    <t>SEP00EBD5E7D3D7</t>
  </si>
  <si>
    <t>SEP00EBD5E7F1C1</t>
  </si>
  <si>
    <t>SEP00EBD5E7F1F2</t>
  </si>
  <si>
    <t>SEP70F35AD36648</t>
  </si>
  <si>
    <t>SEP70F35AD36664</t>
  </si>
  <si>
    <t>SEP70F35AD36636</t>
  </si>
  <si>
    <t>SEP70F35AD365C0</t>
  </si>
  <si>
    <t>SEP70F35AD365F2</t>
  </si>
  <si>
    <t>SEP70F35AD36667</t>
  </si>
  <si>
    <t>SEP70F35AD365BF</t>
  </si>
  <si>
    <t>SEP70F35AD365D5</t>
  </si>
  <si>
    <t>SEP70F35AD36677</t>
  </si>
  <si>
    <t>SEP70F35AD208FC</t>
  </si>
  <si>
    <t>SEP70F35AD365E9</t>
  </si>
  <si>
    <t>SEP70F35AD365C2</t>
  </si>
  <si>
    <t>SEP08CCA7F6E091</t>
  </si>
  <si>
    <t>SEP70F35AD36658</t>
  </si>
  <si>
    <t>SEP08CCA7F6E02A</t>
  </si>
  <si>
    <t>SEP70F35AD3663B</t>
  </si>
  <si>
    <t>SEP08CCA7F6E069</t>
  </si>
  <si>
    <t>SEP70F35AD365DE</t>
  </si>
  <si>
    <t>SEP70F35AD36582</t>
  </si>
  <si>
    <t>SEP70F35AD36633</t>
  </si>
  <si>
    <t>SEP70F35AD365F7</t>
  </si>
  <si>
    <t>SEP70F35AD365EE</t>
  </si>
  <si>
    <t>GRJCR1CIMC01</t>
  </si>
  <si>
    <t>SEP08CCA7F6E044</t>
  </si>
  <si>
    <t>SEP70F35AD20935</t>
  </si>
  <si>
    <t>SEP70F35AD365B4</t>
  </si>
  <si>
    <t>SEP70F35AD36653</t>
  </si>
  <si>
    <t>SEP70F35AD208C5</t>
  </si>
  <si>
    <t>SEP70F35AD365AF</t>
  </si>
  <si>
    <t>WZP2128KI</t>
  </si>
  <si>
    <t>SEP70F35AD3658A</t>
  </si>
  <si>
    <t>SEP70F35AD208EE</t>
  </si>
  <si>
    <t>SEP70F35AD3656B</t>
  </si>
  <si>
    <t>SEP70F35AD3661B</t>
  </si>
  <si>
    <t>SEP70F35AD3658E</t>
  </si>
  <si>
    <t>SEP70F35AD365DC</t>
  </si>
  <si>
    <t>SEP70F35AD36597</t>
  </si>
  <si>
    <t>SEP70F35AD20934</t>
  </si>
  <si>
    <t>SEP70F35AD208FE</t>
  </si>
  <si>
    <t>SEP70F35AD365C9</t>
  </si>
  <si>
    <t>WZP2128L8</t>
  </si>
  <si>
    <t>SEP70F35AD34F57</t>
  </si>
  <si>
    <t>WZP21245M</t>
  </si>
  <si>
    <t>SEP70F35AD3658C</t>
  </si>
  <si>
    <t>WZP2128JJ</t>
  </si>
  <si>
    <t>SEP08CCA7F6E047</t>
  </si>
  <si>
    <t>SEP70F35AD3653F</t>
  </si>
  <si>
    <t>SEP70F35AD365EC</t>
  </si>
  <si>
    <t>SEP70F35AD36603</t>
  </si>
  <si>
    <t>SEP70F35AD3657B</t>
  </si>
  <si>
    <t>SEP08CCA7F6E05F</t>
  </si>
  <si>
    <t>SEP70F35AD34F47</t>
  </si>
  <si>
    <t>SEP70F35AD3665D</t>
  </si>
  <si>
    <t>FOC16113E1A</t>
  </si>
  <si>
    <t>SRE 710 (4GB MEM,500GB 7K HDD,1C CPU) for router bundle</t>
  </si>
  <si>
    <t>SEPA41875F1DD42</t>
  </si>
  <si>
    <t>PUC16312HM</t>
  </si>
  <si>
    <t>SEPA41875F1E341</t>
  </si>
  <si>
    <t>PUC16313NA</t>
  </si>
  <si>
    <t>SEPA41875F1F688</t>
  </si>
  <si>
    <t>PUC16314TM</t>
  </si>
  <si>
    <t>SEPA41875F1DA55</t>
  </si>
  <si>
    <t>PUC16311WS</t>
  </si>
  <si>
    <t>SEPA41875F1FE68</t>
  </si>
  <si>
    <t>PUC16314HV</t>
  </si>
  <si>
    <t>SEPA41875F1DCAC</t>
  </si>
  <si>
    <t>PUC16312DC</t>
  </si>
  <si>
    <t>SEPA41875F1FEC0</t>
  </si>
  <si>
    <t>PUC16314KQ</t>
  </si>
  <si>
    <t>SEP8875567A0176</t>
  </si>
  <si>
    <t>PUC16313PL</t>
  </si>
  <si>
    <t>SEPA41875F1DEDD</t>
  </si>
  <si>
    <t>PUC16312T</t>
  </si>
  <si>
    <t>SEPA41875F1E222</t>
  </si>
  <si>
    <t>PUC16313GF</t>
  </si>
  <si>
    <t>SEPA41875F1FEA4</t>
  </si>
  <si>
    <t>PUC16314JC</t>
  </si>
  <si>
    <t>SEPC4143C8BA9F0</t>
  </si>
  <si>
    <t>PUC182ENE</t>
  </si>
  <si>
    <t>SEPA41875F1E3C4</t>
  </si>
  <si>
    <t>PUC16313RC</t>
  </si>
  <si>
    <t>SEPA41875F1F689</t>
  </si>
  <si>
    <t>PUC16314TN</t>
  </si>
  <si>
    <t>SEPA41875F1DA31</t>
  </si>
  <si>
    <t>PUC16311VS</t>
  </si>
  <si>
    <t>SEPA41875F1FBA8</t>
  </si>
  <si>
    <t>PUC16313YR</t>
  </si>
  <si>
    <t>SEPA41875F1FE58</t>
  </si>
  <si>
    <t>PUC16314H9</t>
  </si>
  <si>
    <t>SEP70F35AD369C5</t>
  </si>
  <si>
    <t>SEP70F35AD36848</t>
  </si>
  <si>
    <t>SEP70F35AD36AD9</t>
  </si>
  <si>
    <t>SEP70F35AD36871</t>
  </si>
  <si>
    <t>SEP70F35AD36A3E</t>
  </si>
  <si>
    <t>SEP70F35AD36912</t>
  </si>
  <si>
    <t>SEP70F35AD369C7</t>
  </si>
  <si>
    <t>SEP70F35AD34605</t>
  </si>
  <si>
    <t>SEP70F35AD3684B</t>
  </si>
  <si>
    <t>WZP212932</t>
  </si>
  <si>
    <t>SEP70F35AD36854</t>
  </si>
  <si>
    <t>WZP21293B</t>
  </si>
  <si>
    <t>SEP70F35AD3683A</t>
  </si>
  <si>
    <t>SEP70F35AD36844</t>
  </si>
  <si>
    <t>SEP70F35AD345CB</t>
  </si>
  <si>
    <t>SEP70F35AD368CC</t>
  </si>
  <si>
    <t>SEP70F35AD368A5</t>
  </si>
  <si>
    <t>SEP70F35AD36870</t>
  </si>
  <si>
    <t>SEP70F35AD3683B</t>
  </si>
  <si>
    <t>SEP70F35AD36899</t>
  </si>
  <si>
    <t>SEP70F35AD36B7B</t>
  </si>
  <si>
    <t>WZP2129PQ</t>
  </si>
  <si>
    <t>SEP70F35AD368B0</t>
  </si>
  <si>
    <t>WZP21295V</t>
  </si>
  <si>
    <t>SEP70F35AD36833</t>
  </si>
  <si>
    <t>SEP70F35AD34638</t>
  </si>
  <si>
    <t>SEP70F35AD345C5</t>
  </si>
  <si>
    <t>SEP70F35AD368E8</t>
  </si>
  <si>
    <t>SEP70F35AD345FF</t>
  </si>
  <si>
    <t>SEP70F35AD3459C</t>
  </si>
  <si>
    <t>SEP70F35AD369D0</t>
  </si>
  <si>
    <t>UTNCR1CIMC01</t>
  </si>
  <si>
    <t>SEP70F35AD20CF7</t>
  </si>
  <si>
    <t>WZP21185ZI</t>
  </si>
  <si>
    <t>SEP70F35AD207BC</t>
  </si>
  <si>
    <t>WZP21184YB</t>
  </si>
  <si>
    <t>SEP70F35AD2094A</t>
  </si>
  <si>
    <t>SEP70F35AD2085F</t>
  </si>
  <si>
    <t>SEP70F35AD20650</t>
  </si>
  <si>
    <t>SEP70F35AD208ED</t>
  </si>
  <si>
    <t>SEP70F35AD20964</t>
  </si>
  <si>
    <t>SEP70F35AD20A82</t>
  </si>
  <si>
    <t>SEP70F35AD208E0</t>
  </si>
  <si>
    <t>SEP70F35AD20656</t>
  </si>
  <si>
    <t>SEP70F35AD20A0F</t>
  </si>
  <si>
    <t>WZP21185EU</t>
  </si>
  <si>
    <t>SEP70F35AD20981</t>
  </si>
  <si>
    <t>WZP21185AW</t>
  </si>
  <si>
    <t>SEP70F35AD208DD</t>
  </si>
  <si>
    <t>WZP211856C</t>
  </si>
  <si>
    <t>SEP70F35AD207B5</t>
  </si>
  <si>
    <t>WZP21184Y4</t>
  </si>
  <si>
    <t>SEP70F35AD20696</t>
  </si>
  <si>
    <t>WZP21184Q5</t>
  </si>
  <si>
    <t>SEP70F35AD210E4</t>
  </si>
  <si>
    <t>WZP21186RF</t>
  </si>
  <si>
    <t>SEP70F35AD208FA</t>
  </si>
  <si>
    <t>SEP70F35AD2069A</t>
  </si>
  <si>
    <t>SEP70F35AD20818</t>
  </si>
  <si>
    <t>SEP70F35AD208E8</t>
  </si>
  <si>
    <t>SEP70F35AD2065E</t>
  </si>
  <si>
    <t>SEP70F35AD20950</t>
  </si>
  <si>
    <t>SEP70F35AD20987</t>
  </si>
  <si>
    <t>SEP70F35AD20A18</t>
  </si>
  <si>
    <t>SEP70F35AD2081E</t>
  </si>
  <si>
    <t>SEP70F35AD20986</t>
  </si>
  <si>
    <t>SEP70F35AD2065A</t>
  </si>
  <si>
    <t>SEP70F35AD208F8</t>
  </si>
  <si>
    <t>SEP70F35AD20CF6</t>
  </si>
  <si>
    <t>SEP70F35AD208FF</t>
  </si>
  <si>
    <t>SEP70F35AD20D30</t>
  </si>
  <si>
    <t>SEP70F35AD207BE</t>
  </si>
  <si>
    <t>SEP00A3D1E7FEE5</t>
  </si>
  <si>
    <t>WZP211837G</t>
  </si>
  <si>
    <t>SEP70F35AD344EB</t>
  </si>
  <si>
    <t>WZP21223I</t>
  </si>
  <si>
    <t>SEP70F35AD345D5</t>
  </si>
  <si>
    <t>WZP2122A</t>
  </si>
  <si>
    <t>SEP70F35AD34454</t>
  </si>
  <si>
    <t>WZP2121ZB</t>
  </si>
  <si>
    <t>SEP70F35AD3461A</t>
  </si>
  <si>
    <t>WZP2122BX</t>
  </si>
  <si>
    <t>SEP70F35AD3449C</t>
  </si>
  <si>
    <t>SEP70F35AD344E5</t>
  </si>
  <si>
    <t>SEP70F35AD3462D</t>
  </si>
  <si>
    <t>SEP70F35AD3449B</t>
  </si>
  <si>
    <t>SEP70F35AD3447E</t>
  </si>
  <si>
    <t>SEP70F35AD3447F</t>
  </si>
  <si>
    <t>SEP70F35AD34492</t>
  </si>
  <si>
    <t>SEP70F35AD344C6</t>
  </si>
  <si>
    <t>SEP70F35AD344B9</t>
  </si>
  <si>
    <t>SEP70F35AD35350</t>
  </si>
  <si>
    <t>SEP70F35AD34472</t>
  </si>
  <si>
    <t>SEP70F35AD3444F</t>
  </si>
  <si>
    <t>WZP2121Z6</t>
  </si>
  <si>
    <t>SEP70F35AD345CC</t>
  </si>
  <si>
    <t>WZP21229R</t>
  </si>
  <si>
    <t>SEP70F35AD34619</t>
  </si>
  <si>
    <t>WZP2122BW</t>
  </si>
  <si>
    <t>SEP70F35AD35310</t>
  </si>
  <si>
    <t>WZP2124W3</t>
  </si>
  <si>
    <t>SEP70F35AD34493</t>
  </si>
  <si>
    <t>WZP212212</t>
  </si>
  <si>
    <t>SEP70F35AD34467</t>
  </si>
  <si>
    <t>WZP2121ZU</t>
  </si>
  <si>
    <t>SEP70F35AD352F8</t>
  </si>
  <si>
    <t>WZP2124VF</t>
  </si>
  <si>
    <t>SEP70F35AD3529A</t>
  </si>
  <si>
    <t>WZP2124ST</t>
  </si>
  <si>
    <t>SEP70F35AD352D8</t>
  </si>
  <si>
    <t>WZP2124UJ</t>
  </si>
  <si>
    <t>SEP70F35AD3303D</t>
  </si>
  <si>
    <t>WZP2119X9W</t>
  </si>
  <si>
    <t>SEP70F35AD34490</t>
  </si>
  <si>
    <t>WZP2122Z</t>
  </si>
  <si>
    <t>SEP70F35AD35300</t>
  </si>
  <si>
    <t>WZP2124VN</t>
  </si>
  <si>
    <t>SEP70F35AD352A9</t>
  </si>
  <si>
    <t>WZP2124T8</t>
  </si>
  <si>
    <t>SEP70F35AD352CF</t>
  </si>
  <si>
    <t>WZP2124UA</t>
  </si>
  <si>
    <t>SEP70F35AD3534C</t>
  </si>
  <si>
    <t>WZP2124XR</t>
  </si>
  <si>
    <t>SEP70F35AD34602</t>
  </si>
  <si>
    <t>WZP2122B9</t>
  </si>
  <si>
    <t>SEP70F35AD3444E</t>
  </si>
  <si>
    <t>WZP2121Z5</t>
  </si>
  <si>
    <t>SEP70F35AD34621</t>
  </si>
  <si>
    <t>WZP2122C4</t>
  </si>
  <si>
    <t>SEP70F35AD3533C</t>
  </si>
  <si>
    <t>WZP2124XB</t>
  </si>
  <si>
    <t>SEP70F35AD34603</t>
  </si>
  <si>
    <t>WZP2122BA</t>
  </si>
  <si>
    <t>SEP70F35AD34484</t>
  </si>
  <si>
    <t>WZP2122N</t>
  </si>
  <si>
    <t>SEP70F35AD3448E</t>
  </si>
  <si>
    <t>SEP70F35AD344BC</t>
  </si>
  <si>
    <t>SEP70F35AD344F9</t>
  </si>
  <si>
    <t>WZP21223W</t>
  </si>
  <si>
    <t>SEP70F35AD34457</t>
  </si>
  <si>
    <t>WZP2121ZE</t>
  </si>
  <si>
    <t>SEP70F35AD344E6</t>
  </si>
  <si>
    <t>WZP21223D</t>
  </si>
  <si>
    <t>SEP70F35AD352A0</t>
  </si>
  <si>
    <t>WZP2124SZ</t>
  </si>
  <si>
    <t>SEP70F35AD352D3</t>
  </si>
  <si>
    <t>WZP2124UE</t>
  </si>
  <si>
    <t>SEP70F35AD344DB</t>
  </si>
  <si>
    <t>WZP212232</t>
  </si>
  <si>
    <t>SEP70F35AD3447A</t>
  </si>
  <si>
    <t>WZP2122D</t>
  </si>
  <si>
    <t>SEP70F35AD34460</t>
  </si>
  <si>
    <t>WZP2121ZN</t>
  </si>
  <si>
    <t>SEP70F35AD35319</t>
  </si>
  <si>
    <t>WZP2124WC</t>
  </si>
  <si>
    <t>SEP70F35AD35332</t>
  </si>
  <si>
    <t>WZP2124X1</t>
  </si>
  <si>
    <t>SEP70F35AD344B3</t>
  </si>
  <si>
    <t>WZP21221Y</t>
  </si>
  <si>
    <t>SEP70F35AD34616</t>
  </si>
  <si>
    <t>WZP2122BT</t>
  </si>
  <si>
    <t>BFNCR1CIMC01</t>
  </si>
  <si>
    <t>FCH2127V32</t>
  </si>
  <si>
    <t>SEP70F35AD344EA</t>
  </si>
  <si>
    <t>WZP21223H</t>
  </si>
  <si>
    <t>SEP70F35AD352A6</t>
  </si>
  <si>
    <t>WZP2124T5</t>
  </si>
  <si>
    <t>SEP70F35AD34496</t>
  </si>
  <si>
    <t>WZP212215</t>
  </si>
  <si>
    <t>SEP70F35AD34482</t>
  </si>
  <si>
    <t>WZP2122L</t>
  </si>
  <si>
    <t>SEP70F35AD3445F</t>
  </si>
  <si>
    <t>WZP2121ZM</t>
  </si>
  <si>
    <t>SEP70F35AD35368</t>
  </si>
  <si>
    <t>WZP2124YJ</t>
  </si>
  <si>
    <t>SEP70F35AD345FD</t>
  </si>
  <si>
    <t>WZP2122B4</t>
  </si>
  <si>
    <t>C240-FCH2128V3H4</t>
  </si>
  <si>
    <t>LIT212526UJ</t>
  </si>
  <si>
    <t>1200W V2 AC Power Supply for 2U C-Series Servers</t>
  </si>
  <si>
    <t>LIT212525XC</t>
  </si>
  <si>
    <t>FCH2128V3H4</t>
  </si>
  <si>
    <t>Cisco Business Edition 7000M Svr (M4), Export Restricted SW</t>
  </si>
  <si>
    <t>COR</t>
  </si>
  <si>
    <t>corcimcsrv2</t>
  </si>
  <si>
    <t>FCH1835V1FE</t>
  </si>
  <si>
    <t>UCS C220 M3 SFF dual-4-core/3.3 GHz, 64 GB RAM, 8x300 GB 15K</t>
  </si>
  <si>
    <t>8X5X4</t>
  </si>
  <si>
    <t>SEP0021A02BCE08</t>
  </si>
  <si>
    <t>FCH1243ALJN</t>
  </si>
  <si>
    <t>SEP001B54525C95</t>
  </si>
  <si>
    <t>FCH11128TGF</t>
  </si>
  <si>
    <t>Cisco IP Phone 7970G, Global</t>
  </si>
  <si>
    <t>SEP0004F2F05175</t>
  </si>
  <si>
    <t>SEPC4143C96DDCD</t>
  </si>
  <si>
    <t>FCH17518ZUF</t>
  </si>
  <si>
    <t>SEPBC16F5176370</t>
  </si>
  <si>
    <t>FCH18358LZF</t>
  </si>
  <si>
    <t>Cisco UC phone 8961, Charcoal, Standard handset</t>
  </si>
  <si>
    <t>SEPB8621F6C627D</t>
  </si>
  <si>
    <t>FCH1527A23B</t>
  </si>
  <si>
    <t>SEP001B541484A8</t>
  </si>
  <si>
    <t>FCH11119HP7</t>
  </si>
  <si>
    <t>SEPF09E636E2A85</t>
  </si>
  <si>
    <t>WZP183399R</t>
  </si>
  <si>
    <t>SEP6899CD841795</t>
  </si>
  <si>
    <t>WZP1836I6K</t>
  </si>
  <si>
    <t>SEP00EBD5E6B345</t>
  </si>
  <si>
    <t>WZP222J5R</t>
  </si>
  <si>
    <t>SEP001B53B8FC31</t>
  </si>
  <si>
    <t>FCH11196MU</t>
  </si>
  <si>
    <t xml:space="preserve">Cisco IP Phone 7961, </t>
  </si>
  <si>
    <t>SEP5067AE20529F</t>
  </si>
  <si>
    <t>WZP1826U7B</t>
  </si>
  <si>
    <t>SEP00EBD5E6FC08</t>
  </si>
  <si>
    <t>WZP222XJ6</t>
  </si>
  <si>
    <t>SEP0021A02BD052</t>
  </si>
  <si>
    <t>FCH1243AM1W</t>
  </si>
  <si>
    <t>SEP6899CD8475DE</t>
  </si>
  <si>
    <t>WZP18373ES</t>
  </si>
  <si>
    <t>SEP04C5A44DD801</t>
  </si>
  <si>
    <t>FCH153DWPX</t>
  </si>
  <si>
    <t>SEP64AE0C5FE967</t>
  </si>
  <si>
    <t>FCH153HETN</t>
  </si>
  <si>
    <t>SEP001B2A89C2AE</t>
  </si>
  <si>
    <t>FCH1178AVX</t>
  </si>
  <si>
    <t>SEP5067AE203AD0</t>
  </si>
  <si>
    <t>WZP1826PI</t>
  </si>
  <si>
    <t>SEP6899CD847533</t>
  </si>
  <si>
    <t>WZP18373A1</t>
  </si>
  <si>
    <t>SEP04C5A44DD71C</t>
  </si>
  <si>
    <t>FCH153DWH6</t>
  </si>
  <si>
    <t>SEP5067AE203A65</t>
  </si>
  <si>
    <t>WZP1826PF1</t>
  </si>
  <si>
    <t>SEP001B5413FB70</t>
  </si>
  <si>
    <t>FCH11118JX7</t>
  </si>
  <si>
    <t>SEP00077D64E3B1</t>
  </si>
  <si>
    <t>PXN153871M</t>
  </si>
  <si>
    <t>SEPE8B748EDDBB7</t>
  </si>
  <si>
    <t>PXN152RVLS</t>
  </si>
  <si>
    <t>SEP00077D64E4E5</t>
  </si>
  <si>
    <t>PXN15387A6</t>
  </si>
  <si>
    <t>SEP04C5A44DD77A</t>
  </si>
  <si>
    <t>FCH153DWKY</t>
  </si>
  <si>
    <t>SEP0021A02BCD45</t>
  </si>
  <si>
    <t>FCH1243ALCV</t>
  </si>
  <si>
    <t>SEP00235EB86C8B</t>
  </si>
  <si>
    <t>FCH12439TZ</t>
  </si>
  <si>
    <t>SEP64AE0C5FE7CC</t>
  </si>
  <si>
    <t>FCH153HEFJ</t>
  </si>
  <si>
    <t>SEP04FE7F68005F</t>
  </si>
  <si>
    <t>FCH142A3YH</t>
  </si>
  <si>
    <t>SEP001B53B8C22C</t>
  </si>
  <si>
    <t>FCH1118TSZ</t>
  </si>
  <si>
    <t>SEP001B545202C8</t>
  </si>
  <si>
    <t>FCH111287LA</t>
  </si>
  <si>
    <t>SEP001B545257F3</t>
  </si>
  <si>
    <t>FCH11128SFK</t>
  </si>
  <si>
    <t>SEP001EF728F425</t>
  </si>
  <si>
    <t>FCH1229FSQ</t>
  </si>
  <si>
    <t>SEP6899CD84758A</t>
  </si>
  <si>
    <t>WZP18373CG</t>
  </si>
  <si>
    <t>SEP6899CD847635</t>
  </si>
  <si>
    <t>WZP18373H7</t>
  </si>
  <si>
    <t>SEP00EBD5E6B28F</t>
  </si>
  <si>
    <t>WZP222JP</t>
  </si>
  <si>
    <t>SEP64AE0C5FE320</t>
  </si>
  <si>
    <t>FCH153HDEC</t>
  </si>
  <si>
    <t>SEP04C5A44DD628</t>
  </si>
  <si>
    <t>FCH153DWA</t>
  </si>
  <si>
    <t>SEP001B53B906CD</t>
  </si>
  <si>
    <t>FCH11198ZQ</t>
  </si>
  <si>
    <t>SEP04C5A44DD5E0</t>
  </si>
  <si>
    <t>FCH153DW7W</t>
  </si>
  <si>
    <t>SEPBC16F5176997</t>
  </si>
  <si>
    <t>FCH18358NBS</t>
  </si>
  <si>
    <t>SEP04C5A44DD62A</t>
  </si>
  <si>
    <t>FCH153DWA2</t>
  </si>
  <si>
    <t>SEPBC16F5176935</t>
  </si>
  <si>
    <t>FCH18358N8W</t>
  </si>
  <si>
    <t>SEP04C5A44DD6CA</t>
  </si>
  <si>
    <t>FCH153DWES</t>
  </si>
  <si>
    <t>SEP001B53B9054B</t>
  </si>
  <si>
    <t>FCH11198NC</t>
  </si>
  <si>
    <t>SEP0021A02BCD39</t>
  </si>
  <si>
    <t>FCH1243ALCH</t>
  </si>
  <si>
    <t>SEP001B53B8FE1E</t>
  </si>
  <si>
    <t>FCH111972B</t>
  </si>
  <si>
    <t>SEP6899CD8417D8</t>
  </si>
  <si>
    <t>WZP1836I8F</t>
  </si>
  <si>
    <t>SEP04C5A44DD8EE</t>
  </si>
  <si>
    <t>FCH153DWWW</t>
  </si>
  <si>
    <t>SEP001EF728F2DA</t>
  </si>
  <si>
    <t>FCH1229FGZ</t>
  </si>
  <si>
    <t>SEP04C5A44DD50E</t>
  </si>
  <si>
    <t>FCH153DW1Q</t>
  </si>
  <si>
    <t>SEP6899CD847619</t>
  </si>
  <si>
    <t>WZP18373GF</t>
  </si>
  <si>
    <t>SEP04C5A44DDA4A</t>
  </si>
  <si>
    <t>FCH153DX74</t>
  </si>
  <si>
    <t>SEP64AE0C5FE932</t>
  </si>
  <si>
    <t>FCH153HES3</t>
  </si>
  <si>
    <t>SEP00EBD5E7EAC4</t>
  </si>
  <si>
    <t>WZP223Q4K</t>
  </si>
  <si>
    <t>SEP0021A02BCFE4</t>
  </si>
  <si>
    <t>FCH1243ALYN</t>
  </si>
  <si>
    <t>SEP5067AE2053AC</t>
  </si>
  <si>
    <t>WZP1826UES</t>
  </si>
  <si>
    <t>SEP5067AE203ADF</t>
  </si>
  <si>
    <t>WZP1826PIF</t>
  </si>
  <si>
    <t>SEP001B53B8FC23</t>
  </si>
  <si>
    <t>FCH11196ME</t>
  </si>
  <si>
    <t>SEP001B53B9053B</t>
  </si>
  <si>
    <t>FCH11198MW</t>
  </si>
  <si>
    <t>SEP001B54525CBA</t>
  </si>
  <si>
    <t>FCH11128THJ</t>
  </si>
  <si>
    <t>SEP04C5A44DD4F5</t>
  </si>
  <si>
    <t>FCH153DWZ</t>
  </si>
  <si>
    <t>SEP04C5A44DD836</t>
  </si>
  <si>
    <t>FCH153DWRG</t>
  </si>
  <si>
    <t>SEP001B5452C02E</t>
  </si>
  <si>
    <t>FCH11129RTW</t>
  </si>
  <si>
    <t>SEP0021A02BCF30</t>
  </si>
  <si>
    <t>FCH1243ALTC</t>
  </si>
  <si>
    <t>SEPB8621F6D611F</t>
  </si>
  <si>
    <t>FCH152896HF</t>
  </si>
  <si>
    <t>SEP00235EB86E56</t>
  </si>
  <si>
    <t>FCH1243917G</t>
  </si>
  <si>
    <t>SEP04C5A44DD971</t>
  </si>
  <si>
    <t>FCH153DXR</t>
  </si>
  <si>
    <t>SEP0021A02BCC23</t>
  </si>
  <si>
    <t>FCH1243AL4B</t>
  </si>
  <si>
    <t>SEP001B53B906B5</t>
  </si>
  <si>
    <t>FCH11198Z</t>
  </si>
  <si>
    <t>SEP6899CD841680</t>
  </si>
  <si>
    <t>WZP1836HYV</t>
  </si>
  <si>
    <t>SEP6899CD8475D7</t>
  </si>
  <si>
    <t>WZP18373EL</t>
  </si>
  <si>
    <t>SEP6899CD8475E7</t>
  </si>
  <si>
    <t>WZP18373F1</t>
  </si>
  <si>
    <t>SEP64AE0C5FE465</t>
  </si>
  <si>
    <t>FCH153HDPX</t>
  </si>
  <si>
    <t>SEP001B53B905F3</t>
  </si>
  <si>
    <t>FCH11198TA</t>
  </si>
  <si>
    <t>SEPEC44761E1B24</t>
  </si>
  <si>
    <t>FCH14494HP</t>
  </si>
  <si>
    <t>SEP001B54525C4B</t>
  </si>
  <si>
    <t>FCH11128TE9</t>
  </si>
  <si>
    <t>SEP64AE0C5FE7F7</t>
  </si>
  <si>
    <t>FCH153HEGT</t>
  </si>
  <si>
    <t>SEPE8B748EDDC94</t>
  </si>
  <si>
    <t>PXN152RVRX</t>
  </si>
  <si>
    <t>SEP00EBD5E6B1F3</t>
  </si>
  <si>
    <t>WZP222IWD</t>
  </si>
  <si>
    <t>SEP6899CD8475FB</t>
  </si>
  <si>
    <t>WZP18373FL</t>
  </si>
  <si>
    <t>SEP5067AE205276</t>
  </si>
  <si>
    <t>WZP1826U66</t>
  </si>
  <si>
    <t>SEP6899CD8417D5</t>
  </si>
  <si>
    <t>WZP1836I8C</t>
  </si>
  <si>
    <t>SEP001EBE919DAF</t>
  </si>
  <si>
    <t>FCH1153852Q</t>
  </si>
  <si>
    <t>SEP001B2AC7522B</t>
  </si>
  <si>
    <t>FCH1199189</t>
  </si>
  <si>
    <t>SEP001B53B8C91E</t>
  </si>
  <si>
    <t>FCH1118VB9</t>
  </si>
  <si>
    <t>SEP001B54525C3F</t>
  </si>
  <si>
    <t>FCH11128TDX</t>
  </si>
  <si>
    <t>SEP001B53B906AE</t>
  </si>
  <si>
    <t>FCH11198YT</t>
  </si>
  <si>
    <t>SEPF09E636E29D7</t>
  </si>
  <si>
    <t>WZP183394X</t>
  </si>
  <si>
    <t>SEP001B53B90505</t>
  </si>
  <si>
    <t>FCH11198LA</t>
  </si>
  <si>
    <t>SEP001BD4A0C351</t>
  </si>
  <si>
    <t>FCH1117A57N</t>
  </si>
  <si>
    <t xml:space="preserve">Cisco IP Phone 7961G-GE, Global, Gig Ethernet, </t>
  </si>
  <si>
    <t>CIADC1UCSSRV1</t>
  </si>
  <si>
    <t>DCH23T1WX</t>
  </si>
  <si>
    <t>DCH23T56</t>
  </si>
  <si>
    <t>FCH231V2M</t>
  </si>
  <si>
    <t>24X7X6</t>
  </si>
  <si>
    <t>CIA-CR1-R2CAB1-2-VG248</t>
  </si>
  <si>
    <t>SAD080806AR</t>
  </si>
  <si>
    <t>48 Port Voice over IP analog phone gateway</t>
  </si>
  <si>
    <t>ciaucssrv03</t>
  </si>
  <si>
    <t>DTW2129X1TZ</t>
  </si>
  <si>
    <t>DTW2146XH9</t>
  </si>
  <si>
    <t>FCH229V19U</t>
  </si>
  <si>
    <t>Cisco Business Edition 7000H Svr (M4), Export Restrict. SW</t>
  </si>
  <si>
    <t>CIA-CR1-R2CAB1-1</t>
  </si>
  <si>
    <t>SAD080707PZ</t>
  </si>
  <si>
    <t>SEP00EBD5E768B3</t>
  </si>
  <si>
    <t>WZP223FN</t>
  </si>
  <si>
    <t>SEP0041D2935833</t>
  </si>
  <si>
    <t>FCH19499K4D</t>
  </si>
  <si>
    <t>Cisco UC Phone 7942</t>
  </si>
  <si>
    <t>SEPF09E636F78CE</t>
  </si>
  <si>
    <t>WZP1835GZJ</t>
  </si>
  <si>
    <t>SEP00EBD5E76823</t>
  </si>
  <si>
    <t>WZP223BN</t>
  </si>
  <si>
    <t>SEP00EBD5E7680F</t>
  </si>
  <si>
    <t>WZP223B3</t>
  </si>
  <si>
    <t>SEP0041D293587E</t>
  </si>
  <si>
    <t>FCH19499K6L</t>
  </si>
  <si>
    <t xml:space="preserve">Cisco UC Phone 7942, </t>
  </si>
  <si>
    <t>SEP0041D293864F</t>
  </si>
  <si>
    <t>FCH19587RH</t>
  </si>
  <si>
    <t>SEP0041D2938628</t>
  </si>
  <si>
    <t>FCH19587QC</t>
  </si>
  <si>
    <t>SEP0041D29387B4</t>
  </si>
  <si>
    <t>FCH195882</t>
  </si>
  <si>
    <t>SEP0041D2935970</t>
  </si>
  <si>
    <t>FCH19499KDQ</t>
  </si>
  <si>
    <t>SEP002497A940F3</t>
  </si>
  <si>
    <t>FCH1338HWF</t>
  </si>
  <si>
    <t>SEP001E7A26F851</t>
  </si>
  <si>
    <t>FCH1149854W</t>
  </si>
  <si>
    <t xml:space="preserve">Cisco IP Phone 7941, </t>
  </si>
  <si>
    <t>SEPC4143C965A95</t>
  </si>
  <si>
    <t>FCH175183WE</t>
  </si>
  <si>
    <t>SEP64AE0C5FE8E2</t>
  </si>
  <si>
    <t>FCH153HEPR</t>
  </si>
  <si>
    <t>SEP04C5A44C0867</t>
  </si>
  <si>
    <t>FCH1529EU3Z</t>
  </si>
  <si>
    <t>SEP04C5A44DD862</t>
  </si>
  <si>
    <t>FCH153DWSS</t>
  </si>
  <si>
    <t>SEP6899CD841C2F</t>
  </si>
  <si>
    <t>WZP1836J3A</t>
  </si>
  <si>
    <t>SEP6899CD847519</t>
  </si>
  <si>
    <t>WZP183739B</t>
  </si>
  <si>
    <t>SEP6899CD8416B5</t>
  </si>
  <si>
    <t>WZP1836IC</t>
  </si>
  <si>
    <t>SEPF09E636F7FEE</t>
  </si>
  <si>
    <t>WZP1835IE7</t>
  </si>
  <si>
    <t>SEP00EBD5E6885F</t>
  </si>
  <si>
    <t>WZP222AOP</t>
  </si>
  <si>
    <t>SEP00EBD5E767F5</t>
  </si>
  <si>
    <t>WZP223AD</t>
  </si>
  <si>
    <t>SEP00EBD5E768A7</t>
  </si>
  <si>
    <t>WZP223FB</t>
  </si>
  <si>
    <t>SEP00EBD5E76725</t>
  </si>
  <si>
    <t>WZP2234L</t>
  </si>
  <si>
    <t>SEP00EBD5E6FE82</t>
  </si>
  <si>
    <t>WZP222YS</t>
  </si>
  <si>
    <t>SEP00EBD5E76795</t>
  </si>
  <si>
    <t>WZP2237P</t>
  </si>
  <si>
    <t>SEP00EBD5E76726</t>
  </si>
  <si>
    <t>WZP2234M</t>
  </si>
  <si>
    <t>SEP00EBD5E7678D</t>
  </si>
  <si>
    <t>WZP2237H</t>
  </si>
  <si>
    <t>SEP00EBD5E767A4</t>
  </si>
  <si>
    <t>WZP22384</t>
  </si>
  <si>
    <t>SEP00077D64C86D</t>
  </si>
  <si>
    <t>PXN15381QN</t>
  </si>
  <si>
    <t>SEP001759C36C5F</t>
  </si>
  <si>
    <t>FCH198DCH</t>
  </si>
  <si>
    <t>7960 IP Phone with one Station User License</t>
  </si>
  <si>
    <t>SEP001E7AC47179</t>
  </si>
  <si>
    <t>FCH1158P84</t>
  </si>
  <si>
    <t>SEP00EBD5E7683A</t>
  </si>
  <si>
    <t>WZP223CA</t>
  </si>
  <si>
    <t>SEP000F902B4518</t>
  </si>
  <si>
    <t>INM8131MGM</t>
  </si>
  <si>
    <t>Cisco IP Phone 7960G, Global</t>
  </si>
  <si>
    <t>SEP04C5A44C0906</t>
  </si>
  <si>
    <t>FCH1529EU8N</t>
  </si>
  <si>
    <t>SEP00EBD5E76829</t>
  </si>
  <si>
    <t>WZP223BT</t>
  </si>
  <si>
    <t>SEP00EBD5E76805</t>
  </si>
  <si>
    <t>SEP000F902B459C</t>
  </si>
  <si>
    <t>INM8131MLH</t>
  </si>
  <si>
    <t>SEP00EBD5E6B1EC</t>
  </si>
  <si>
    <t>WZP222IW6</t>
  </si>
  <si>
    <t>SEP000F902B41DD</t>
  </si>
  <si>
    <t>INM8131LSA</t>
  </si>
  <si>
    <t>SEP001EF7C354B8</t>
  </si>
  <si>
    <t>FCH124825</t>
  </si>
  <si>
    <t>SEP188B451979D6</t>
  </si>
  <si>
    <t>FCH19478VX8</t>
  </si>
  <si>
    <t>SEP001E7A2679B7</t>
  </si>
  <si>
    <t>FCH1148A29Q</t>
  </si>
  <si>
    <t>SEP00EBD5E766E5</t>
  </si>
  <si>
    <t>WZP2232T</t>
  </si>
  <si>
    <t>SEP6899CD84162E</t>
  </si>
  <si>
    <t>WZP1836HWL</t>
  </si>
  <si>
    <t>SEP6899CD8475B9</t>
  </si>
  <si>
    <t>WZP18373DR</t>
  </si>
  <si>
    <t>SEP00EBD5E76690</t>
  </si>
  <si>
    <t>WZP223G</t>
  </si>
  <si>
    <t>SEP00EBD5E7679B</t>
  </si>
  <si>
    <t>WZP2237V</t>
  </si>
  <si>
    <t>SEP001EF7C34841</t>
  </si>
  <si>
    <t>FCH123ANB9</t>
  </si>
  <si>
    <t>SEP0041D2938561</t>
  </si>
  <si>
    <t>FCH19587JH</t>
  </si>
  <si>
    <t>SEP0041D2930C13</t>
  </si>
  <si>
    <t>FCH1949919N</t>
  </si>
  <si>
    <t>SEP2C3ECF87530B</t>
  </si>
  <si>
    <t>WZP1815OM</t>
  </si>
  <si>
    <t>SEP00EBD5E76723</t>
  </si>
  <si>
    <t>WZP2234J</t>
  </si>
  <si>
    <t>SEP00EBD5E6B16B</t>
  </si>
  <si>
    <t>WZP222ISL</t>
  </si>
  <si>
    <t>SEP00EBD5E7681E</t>
  </si>
  <si>
    <t>WZP223BI</t>
  </si>
  <si>
    <t>SEP00235EB6D2EB</t>
  </si>
  <si>
    <t>FCH1242A83X</t>
  </si>
  <si>
    <t xml:space="preserve">Cisco IP Phone 7940G, Global, </t>
  </si>
  <si>
    <t>SEP001E13AF83E4</t>
  </si>
  <si>
    <t>FCH1141A1HN</t>
  </si>
  <si>
    <t xml:space="preserve">Cisco IP Phone 7960G, Global, </t>
  </si>
  <si>
    <t>SEP0004F2EE5759</t>
  </si>
  <si>
    <t>0004F2EE5759</t>
  </si>
  <si>
    <t>SEPE8B748EDDBBB</t>
  </si>
  <si>
    <t>PXN152RVLW</t>
  </si>
  <si>
    <t>SEP00077D64DEC1</t>
  </si>
  <si>
    <t>PXN15385TC</t>
  </si>
  <si>
    <t>SEP0041D293856E</t>
  </si>
  <si>
    <t>FCH19587JW</t>
  </si>
  <si>
    <t>SEP001EF7C351FC</t>
  </si>
  <si>
    <t>FCH12481JE</t>
  </si>
  <si>
    <t>SEP001EF7C35470</t>
  </si>
  <si>
    <t>FCH124822W</t>
  </si>
  <si>
    <t>SEP001EF7C34A91</t>
  </si>
  <si>
    <t>FCH123ANUP</t>
  </si>
  <si>
    <t>SEP64AE0C5FE8D8</t>
  </si>
  <si>
    <t>FCH153HEPF</t>
  </si>
  <si>
    <t>SEP04C5A44C07F7</t>
  </si>
  <si>
    <t>FCH1529EUP</t>
  </si>
  <si>
    <t>SEP6899CD841C15</t>
  </si>
  <si>
    <t>WZP1836J2K</t>
  </si>
  <si>
    <t>SEP00EBD5E767B1</t>
  </si>
  <si>
    <t>WZP2238H</t>
  </si>
  <si>
    <t>SEP00EBD5E6B189</t>
  </si>
  <si>
    <t>WZP222ITF</t>
  </si>
  <si>
    <t>SEP00EBD5E6FB41</t>
  </si>
  <si>
    <t>WZP222XDN</t>
  </si>
  <si>
    <t>SEP00EBD5E6B61D</t>
  </si>
  <si>
    <t>WZP222JPZ</t>
  </si>
  <si>
    <t>SEP00EBD5E6B1E8</t>
  </si>
  <si>
    <t>WZP222IW2</t>
  </si>
  <si>
    <t>SEP00EBD5E7671D</t>
  </si>
  <si>
    <t>WZP2234D</t>
  </si>
  <si>
    <t>SEP00EBD5E768A4</t>
  </si>
  <si>
    <t>WZP223F8</t>
  </si>
  <si>
    <t>SEP00EBD5E6B1E4</t>
  </si>
  <si>
    <t>WZP222IVY</t>
  </si>
  <si>
    <t>SEP00EBD5E6B1CA</t>
  </si>
  <si>
    <t>WZP222IV8</t>
  </si>
  <si>
    <t>SEP0041D293880C</t>
  </si>
  <si>
    <t>FCH195884L</t>
  </si>
  <si>
    <t>SEPAC44F2120A5F</t>
  </si>
  <si>
    <t>FCH18362WL1</t>
  </si>
  <si>
    <t>Cisco 8831</t>
  </si>
  <si>
    <t>SEP6899CD84759C</t>
  </si>
  <si>
    <t>WZP18373CY</t>
  </si>
  <si>
    <t>SEP04C5A44C0AF4</t>
  </si>
  <si>
    <t>FCH1529EUP6</t>
  </si>
  <si>
    <t>SEP00EBD5E76773</t>
  </si>
  <si>
    <t>WZP2236R</t>
  </si>
  <si>
    <t>SEP00EBD5E6B0D8</t>
  </si>
  <si>
    <t>WZP222IOI</t>
  </si>
  <si>
    <t>SEP00EBD5E6B199</t>
  </si>
  <si>
    <t>WZP222ITV</t>
  </si>
  <si>
    <t>SEP00EBD5E6B18C</t>
  </si>
  <si>
    <t>WZP222ITI</t>
  </si>
  <si>
    <t>SEP6899CD8416F0</t>
  </si>
  <si>
    <t>WZP1836I1Z</t>
  </si>
  <si>
    <t>SEP00077D64C87C</t>
  </si>
  <si>
    <t>PXN15381R2</t>
  </si>
  <si>
    <t>SEP04C5A44C07CC</t>
  </si>
  <si>
    <t>FCH1529ETZE</t>
  </si>
  <si>
    <t>SEP00EBD5E767D3</t>
  </si>
  <si>
    <t>WZP2239F</t>
  </si>
  <si>
    <t>SEP001EF7C35472</t>
  </si>
  <si>
    <t>FCH124822Y</t>
  </si>
  <si>
    <t>SEP001EF7C35209</t>
  </si>
  <si>
    <t>FCH12481JT</t>
  </si>
  <si>
    <t>SEP00EBD5E6B1CC</t>
  </si>
  <si>
    <t>WZP222IVA</t>
  </si>
  <si>
    <t>SEP00EBD5E6B3E9</t>
  </si>
  <si>
    <t>WZP222JAB</t>
  </si>
  <si>
    <t>SEP0004F2EE590D</t>
  </si>
  <si>
    <t>SEP00EBD5E6FBC4</t>
  </si>
  <si>
    <t>WZP222XHA</t>
  </si>
  <si>
    <t>SEP00EBD5E768A0</t>
  </si>
  <si>
    <t>WZP223F4</t>
  </si>
  <si>
    <t>SEP00EBD5E6FD7C</t>
  </si>
  <si>
    <t>WZP222XTI</t>
  </si>
  <si>
    <t>SEP00EBD5E6B1C4</t>
  </si>
  <si>
    <t>WZP222IV2</t>
  </si>
  <si>
    <t>SEPF09E636F7E15</t>
  </si>
  <si>
    <t>WZP1835I12</t>
  </si>
  <si>
    <t>SEP00EBD5E6B135</t>
  </si>
  <si>
    <t>WZP222IR3</t>
  </si>
  <si>
    <t>SEP00EBD5E6B349</t>
  </si>
  <si>
    <t>WZP222J5V</t>
  </si>
  <si>
    <t>SEP00EBD5E767C2</t>
  </si>
  <si>
    <t>WZP2238Y</t>
  </si>
  <si>
    <t>SEP00EBD5E766AD</t>
  </si>
  <si>
    <t>WZP22319</t>
  </si>
  <si>
    <t>SEP00EBD5E7683E</t>
  </si>
  <si>
    <t>WZP223CE</t>
  </si>
  <si>
    <t>SEP00EBD5E767EE</t>
  </si>
  <si>
    <t>WZP223A6</t>
  </si>
  <si>
    <t>SEP00EBD5E76704</t>
  </si>
  <si>
    <t>WZP2233O</t>
  </si>
  <si>
    <t>SEP6899CD847595</t>
  </si>
  <si>
    <t>WZP18373CR</t>
  </si>
  <si>
    <t>SEP2C3ECF86EA7B</t>
  </si>
  <si>
    <t>WZP188JH7</t>
  </si>
  <si>
    <t>SEP6899CD841784</t>
  </si>
  <si>
    <t>WZP1836I63</t>
  </si>
  <si>
    <t>SEP00EBD5E6B140</t>
  </si>
  <si>
    <t>WZP222IRE</t>
  </si>
  <si>
    <t>SEP6899CD8475FF</t>
  </si>
  <si>
    <t>WZP18373FP</t>
  </si>
  <si>
    <t>SEPF09E636F800D</t>
  </si>
  <si>
    <t>WZP1835IF2</t>
  </si>
  <si>
    <t>SEP00EBD5E768B8</t>
  </si>
  <si>
    <t>WZP223FS</t>
  </si>
  <si>
    <t>SEP1CAA0711251D</t>
  </si>
  <si>
    <t>FCH1514A9XG</t>
  </si>
  <si>
    <t>SEPF09E636F7CBC</t>
  </si>
  <si>
    <t>WZP1835HRH</t>
  </si>
  <si>
    <t>SEP00EBD5E767E5</t>
  </si>
  <si>
    <t>WZP2239X</t>
  </si>
  <si>
    <t>SEP2C3ECF873FB9</t>
  </si>
  <si>
    <t>WZP1811V8</t>
  </si>
  <si>
    <t>SEP00EBD5E768AA</t>
  </si>
  <si>
    <t>WZP223FE</t>
  </si>
  <si>
    <t>SEP701F53860E48</t>
  </si>
  <si>
    <t>WZP213815MC</t>
  </si>
  <si>
    <t>SEP00EBD5E768AC</t>
  </si>
  <si>
    <t>WZP223FG</t>
  </si>
  <si>
    <t>SEP6899CD847586</t>
  </si>
  <si>
    <t>WZP18373CC</t>
  </si>
  <si>
    <t>SEP001EF7C34A44</t>
  </si>
  <si>
    <t>FCH123ANSE</t>
  </si>
  <si>
    <t>SEP00EBD5E6B11C</t>
  </si>
  <si>
    <t>WZP222IQE</t>
  </si>
  <si>
    <t>SEP001759C36BBC</t>
  </si>
  <si>
    <t>FCH198D7Q</t>
  </si>
  <si>
    <t>SEP00115C431913</t>
  </si>
  <si>
    <t>INM82417AR</t>
  </si>
  <si>
    <t>Cisco IP Phone 7940G, Global</t>
  </si>
  <si>
    <t>SEP00EBD5E76762</t>
  </si>
  <si>
    <t>WZP2236A</t>
  </si>
  <si>
    <t>SEP000F902B4562</t>
  </si>
  <si>
    <t>INM8131MJT</t>
  </si>
  <si>
    <t>SEP00EBD5E6FE27</t>
  </si>
  <si>
    <t>WZP222XY9</t>
  </si>
  <si>
    <t>SEP00EBD5E7680B</t>
  </si>
  <si>
    <t>WZP223AZ</t>
  </si>
  <si>
    <t>SEP00EBD5E7673A</t>
  </si>
  <si>
    <t>WZP22356</t>
  </si>
  <si>
    <t>SEP64AE0C5FE316</t>
  </si>
  <si>
    <t>FCH153HDE2</t>
  </si>
  <si>
    <t>SEP848A8D691253</t>
  </si>
  <si>
    <t>WZP2219LS7</t>
  </si>
  <si>
    <t>SEP001EF7C354AA</t>
  </si>
  <si>
    <t>FCH124824L</t>
  </si>
  <si>
    <t>SEP00EBD5E76782</t>
  </si>
  <si>
    <t>WZP22376</t>
  </si>
  <si>
    <t>SEP00EBD5E68CEB</t>
  </si>
  <si>
    <t>WZP222BL1</t>
  </si>
  <si>
    <t>SEP0041D2922378</t>
  </si>
  <si>
    <t>FCH19488DPR</t>
  </si>
  <si>
    <t>SEP00EBD5E76834</t>
  </si>
  <si>
    <t>WZP223C4</t>
  </si>
  <si>
    <t>SEP00EBD5E76822</t>
  </si>
  <si>
    <t>WZP223BM</t>
  </si>
  <si>
    <t>SEP00077D64C870</t>
  </si>
  <si>
    <t>PXN15381QQ</t>
  </si>
  <si>
    <t>SEP001E7A24B8DF</t>
  </si>
  <si>
    <t>FCH11479U3K</t>
  </si>
  <si>
    <t>SEP00EBD5E766B5</t>
  </si>
  <si>
    <t>WZP2231H</t>
  </si>
  <si>
    <t>SEP00EBD5E6B14B</t>
  </si>
  <si>
    <t>WZP222IRP</t>
  </si>
  <si>
    <t>SEP00EBD5E6FBD9</t>
  </si>
  <si>
    <t>WZP222XHV</t>
  </si>
  <si>
    <t>SEP00EBD5E767E2</t>
  </si>
  <si>
    <t>WZP2239U</t>
  </si>
  <si>
    <t>SEP00EBD5E76851</t>
  </si>
  <si>
    <t>WZP223CX</t>
  </si>
  <si>
    <t>SEP00EBD5E7668F</t>
  </si>
  <si>
    <t>WZP223F</t>
  </si>
  <si>
    <t>SEP04C5A44C076C</t>
  </si>
  <si>
    <t>FCH1529ETWL</t>
  </si>
  <si>
    <t>SEP00EBD5E767CF</t>
  </si>
  <si>
    <t>WZP2239B</t>
  </si>
  <si>
    <t>SEPF09E636F807E</t>
  </si>
  <si>
    <t>WZP1835II7</t>
  </si>
  <si>
    <t>SEP00077D64D8C7</t>
  </si>
  <si>
    <t>PXN15388OO</t>
  </si>
  <si>
    <t>SEP00EBD5E6FAB6</t>
  </si>
  <si>
    <t>WZP222X9S</t>
  </si>
  <si>
    <t>SEP00EBD5E76747</t>
  </si>
  <si>
    <t>WZP2235J</t>
  </si>
  <si>
    <t>SEP00EBD5E767F0</t>
  </si>
  <si>
    <t>WZP223A8</t>
  </si>
  <si>
    <t>SEP00B0E1D30AF4</t>
  </si>
  <si>
    <t>FCH242FXGW</t>
  </si>
  <si>
    <t>Cisco IP Phone 8861</t>
  </si>
  <si>
    <t>SEP00EBD5E73C39</t>
  </si>
  <si>
    <t>WZP2221A7N</t>
  </si>
  <si>
    <t>SEP00EBD5E766F5</t>
  </si>
  <si>
    <t>WZP22339</t>
  </si>
  <si>
    <t>SEP0041D2922044</t>
  </si>
  <si>
    <t>FCH19488CZM</t>
  </si>
  <si>
    <t>SEP74860B8F64A1</t>
  </si>
  <si>
    <t>WZP2132T51</t>
  </si>
  <si>
    <t>SEP6899CD841C30</t>
  </si>
  <si>
    <t>WZP1836J3B</t>
  </si>
  <si>
    <t>SEP00EBD5E6B195</t>
  </si>
  <si>
    <t>WZP222ITR</t>
  </si>
  <si>
    <t>SEP00EBD5E76711</t>
  </si>
  <si>
    <t>WZP22341</t>
  </si>
  <si>
    <t>SEP001EF7C35208</t>
  </si>
  <si>
    <t>FCH12481JS</t>
  </si>
  <si>
    <t>SEP000F902B452B</t>
  </si>
  <si>
    <t>INM8131MH6</t>
  </si>
  <si>
    <t>SEP6899CD8477FE</t>
  </si>
  <si>
    <t>WZP18373TW</t>
  </si>
  <si>
    <t>SEP00EBD5E7681B</t>
  </si>
  <si>
    <t>WZP223BF</t>
  </si>
  <si>
    <t>SEP00EBD5E76894</t>
  </si>
  <si>
    <t>WZP223ES</t>
  </si>
  <si>
    <t>SEP2C3ECF873F25</t>
  </si>
  <si>
    <t>WZP1811R4</t>
  </si>
  <si>
    <t>SEP00EBD5E768A9</t>
  </si>
  <si>
    <t>WZP223FD</t>
  </si>
  <si>
    <t>SEP00EBD5E7675C</t>
  </si>
  <si>
    <t>WZP22364</t>
  </si>
  <si>
    <t>SEP00EBD5E76724</t>
  </si>
  <si>
    <t>WZP2234K</t>
  </si>
  <si>
    <t>SEPE8B748EDDB2E</t>
  </si>
  <si>
    <t>PXN152RVHZ</t>
  </si>
  <si>
    <t>SEP00EBD5E6B1A8</t>
  </si>
  <si>
    <t>WZP222IUA</t>
  </si>
  <si>
    <t>SEP00EBD5E766CB</t>
  </si>
  <si>
    <t>WZP22323</t>
  </si>
  <si>
    <t>SEP00EBD5E7672A</t>
  </si>
  <si>
    <t>WZP2234Q</t>
  </si>
  <si>
    <t>SEP00EBD5E6B364</t>
  </si>
  <si>
    <t>WZP222J6M</t>
  </si>
  <si>
    <t>SEPE8B748EDDB51</t>
  </si>
  <si>
    <t>PXN152RVIY</t>
  </si>
  <si>
    <t>SEP001EF7C351C6</t>
  </si>
  <si>
    <t>FCH12481GU</t>
  </si>
  <si>
    <t>SEP001EF7C347E6</t>
  </si>
  <si>
    <t>FCH123AN8L</t>
  </si>
  <si>
    <t>SEP68BC0C8035AD</t>
  </si>
  <si>
    <t>FCH15359P16</t>
  </si>
  <si>
    <t>SEP2C3ECF86EEB0</t>
  </si>
  <si>
    <t>WZP188KB4</t>
  </si>
  <si>
    <t>SEP6899CD8416B4</t>
  </si>
  <si>
    <t>WZP1836IB</t>
  </si>
  <si>
    <t>SEP2C3ECF86F163</t>
  </si>
  <si>
    <t>WZP188KUB</t>
  </si>
  <si>
    <t>SEP6899CD847507</t>
  </si>
  <si>
    <t>WZP183738T</t>
  </si>
  <si>
    <t>SEP00EBD5E7678F</t>
  </si>
  <si>
    <t>WZP2237J</t>
  </si>
  <si>
    <t>SEP00EBD5E76844</t>
  </si>
  <si>
    <t>WZP223CK</t>
  </si>
  <si>
    <t>SEP00EBD5E76966</t>
  </si>
  <si>
    <t>WZP223KM</t>
  </si>
  <si>
    <t>SEP00EBD5E76793</t>
  </si>
  <si>
    <t>WZP2237N</t>
  </si>
  <si>
    <t>SEP00EBD5E7694C</t>
  </si>
  <si>
    <t>WZP223JW</t>
  </si>
  <si>
    <t>SEP00EBD5E76740</t>
  </si>
  <si>
    <t>WZP2235C</t>
  </si>
  <si>
    <t>SEP00EBD5E76816</t>
  </si>
  <si>
    <t>WZP223BA</t>
  </si>
  <si>
    <t>SEP2C3ECF873DEE</t>
  </si>
  <si>
    <t>WZP1811IH</t>
  </si>
  <si>
    <t>SEP00EBD5E7673D</t>
  </si>
  <si>
    <t>WZP22359</t>
  </si>
  <si>
    <t>SEP00EBD5E6B35C</t>
  </si>
  <si>
    <t>WZP222J6E</t>
  </si>
  <si>
    <t>SEP0041D29223AE</t>
  </si>
  <si>
    <t>FCH19488DRB</t>
  </si>
  <si>
    <t>SEP188B451979D3</t>
  </si>
  <si>
    <t>FCH19478VX5</t>
  </si>
  <si>
    <t>SEP00EBD5E76786</t>
  </si>
  <si>
    <t>WZP2237A</t>
  </si>
  <si>
    <t>SEP00EBD5E76718</t>
  </si>
  <si>
    <t>WZP22348</t>
  </si>
  <si>
    <t>SEP00EBD5E767FC</t>
  </si>
  <si>
    <t>WZP223AK</t>
  </si>
  <si>
    <t>SEP0041D29359E6</t>
  </si>
  <si>
    <t>FCH19499KH6</t>
  </si>
  <si>
    <t>SEP2C3ECF86E428</t>
  </si>
  <si>
    <t>WZP188I88</t>
  </si>
  <si>
    <t>SEP0041D29359D2</t>
  </si>
  <si>
    <t>FCH19499KGL</t>
  </si>
  <si>
    <t>SEP0041D293857F</t>
  </si>
  <si>
    <t>FCH19587KD</t>
  </si>
  <si>
    <t>SEP0041D2938657</t>
  </si>
  <si>
    <t>FCH19587RR</t>
  </si>
  <si>
    <t>SEP0041D293851A</t>
  </si>
  <si>
    <t>FCH19587GE</t>
  </si>
  <si>
    <t>SEP0041D2921F83</t>
  </si>
  <si>
    <t>FCH19488CTX</t>
  </si>
  <si>
    <t>SEP0041D2935835</t>
  </si>
  <si>
    <t>FCH19499K4F</t>
  </si>
  <si>
    <t>SEP00EBD5E6FF84</t>
  </si>
  <si>
    <t>WZP222Y7Y</t>
  </si>
  <si>
    <t>SEP0041D2938544</t>
  </si>
  <si>
    <t>FCH19587HN</t>
  </si>
  <si>
    <t>SEP00EBD5E767DD</t>
  </si>
  <si>
    <t>WZP2239P</t>
  </si>
  <si>
    <t>SEP6899CD841C0E</t>
  </si>
  <si>
    <t>WZP1836J2D</t>
  </si>
  <si>
    <t>SEP0041D2935988</t>
  </si>
  <si>
    <t>FCH19499KEE</t>
  </si>
  <si>
    <t>SEP00EBD5E76839</t>
  </si>
  <si>
    <t>WZP223C9</t>
  </si>
  <si>
    <t>SEP00EBD5E6B1AC</t>
  </si>
  <si>
    <t>WZP222IUE</t>
  </si>
  <si>
    <t>SEP0041D2921F23</t>
  </si>
  <si>
    <t>FCH19488CR3</t>
  </si>
  <si>
    <t>SEP0041D29389B5</t>
  </si>
  <si>
    <t>FCH19588H3</t>
  </si>
  <si>
    <t>SEP0041D2938856</t>
  </si>
  <si>
    <t>FCH195886S</t>
  </si>
  <si>
    <t>SEP00EBD5E6B175</t>
  </si>
  <si>
    <t>WZP222ISV</t>
  </si>
  <si>
    <t>SEP00EBD5E76794</t>
  </si>
  <si>
    <t>WZP2237O</t>
  </si>
  <si>
    <t>SEP00077D64CD69</t>
  </si>
  <si>
    <t>PXN1538146</t>
  </si>
  <si>
    <t>SEP00EBD5E6B147</t>
  </si>
  <si>
    <t>0WZP20220IRL</t>
  </si>
  <si>
    <t>SEP00EBD5E76717</t>
  </si>
  <si>
    <t>WZP22347</t>
  </si>
  <si>
    <t>SEP00EBD5E68ADD</t>
  </si>
  <si>
    <t>WZP222B6F</t>
  </si>
  <si>
    <t>SEP001E7A26F4CC</t>
  </si>
  <si>
    <t>FCH114984CB</t>
  </si>
  <si>
    <t>SEP00EBD5E767D2</t>
  </si>
  <si>
    <t>WZP2239E</t>
  </si>
  <si>
    <t>SEP00EBD5E6FCB8</t>
  </si>
  <si>
    <t>WZP222XO2</t>
  </si>
  <si>
    <t>SEP00EBD5E76807</t>
  </si>
  <si>
    <t>WZP223AV</t>
  </si>
  <si>
    <t>SEP0041D29389AB</t>
  </si>
  <si>
    <t>FCH19588GT</t>
  </si>
  <si>
    <t>SEP001E7A24B94A</t>
  </si>
  <si>
    <t>FCH11479U6Q</t>
  </si>
  <si>
    <t>JNBDC1UCSSRV1</t>
  </si>
  <si>
    <t>DCH23T1Q6</t>
  </si>
  <si>
    <t>DCH23T2JH</t>
  </si>
  <si>
    <t>FCH231V2MC</t>
  </si>
  <si>
    <t>jnbucssrv03</t>
  </si>
  <si>
    <t>DTW2129X1QE</t>
  </si>
  <si>
    <t>DTW2129X1U</t>
  </si>
  <si>
    <t>FCH229V19W</t>
  </si>
  <si>
    <t>jnbucssrv04</t>
  </si>
  <si>
    <t>LIT21522SR</t>
  </si>
  <si>
    <t>770W AC Hot-Plug Power Supply for 1U C-Series Rack Server</t>
  </si>
  <si>
    <t>LIT21522PE</t>
  </si>
  <si>
    <t>FCH225VM6</t>
  </si>
  <si>
    <t>Cisco Meeting Server 1000</t>
  </si>
  <si>
    <t>SEP00EBD5E6FB12</t>
  </si>
  <si>
    <t>WZP222XCC</t>
  </si>
  <si>
    <t>SEP70F35AD36CAA</t>
  </si>
  <si>
    <t>WZP2129Y5</t>
  </si>
  <si>
    <t>SEP0025841932B3</t>
  </si>
  <si>
    <t>FCH13229B9Y</t>
  </si>
  <si>
    <t>SEP002584191295</t>
  </si>
  <si>
    <t>FCH1322945Z</t>
  </si>
  <si>
    <t>SEP70F35AD345F0</t>
  </si>
  <si>
    <t>WZP2122AR</t>
  </si>
  <si>
    <t>SEP00EBD5E6B224</t>
  </si>
  <si>
    <t>WZP222IXQ</t>
  </si>
  <si>
    <t>SEP04C5A44DD943</t>
  </si>
  <si>
    <t>FCH153DWZD</t>
  </si>
  <si>
    <t>SEP70F35AD345ED</t>
  </si>
  <si>
    <t>WZP2122AO</t>
  </si>
  <si>
    <t>SEP6899CD84762A</t>
  </si>
  <si>
    <t>WZP18373GW</t>
  </si>
  <si>
    <t>SEP70F35AD36843</t>
  </si>
  <si>
    <t>WZP21292U</t>
  </si>
  <si>
    <t>SEP70F35AD36CF7</t>
  </si>
  <si>
    <t>WZP212AA</t>
  </si>
  <si>
    <t>SEP70F35AD345E8</t>
  </si>
  <si>
    <t>WZP2122AJ</t>
  </si>
  <si>
    <t>SEP00EBD5E6B1EE</t>
  </si>
  <si>
    <t>WZP222IW8</t>
  </si>
  <si>
    <t>SEP70F35AD36AF3</t>
  </si>
  <si>
    <t>WZP2129LY</t>
  </si>
  <si>
    <t>SEP001FCAE8FA88</t>
  </si>
  <si>
    <t>FCH1223ADDV</t>
  </si>
  <si>
    <t>SEP848A8D6933C7</t>
  </si>
  <si>
    <t>WZP2219XR7</t>
  </si>
  <si>
    <t>SEP848A8D69341B</t>
  </si>
  <si>
    <t>WZP2219XTP</t>
  </si>
  <si>
    <t>SEP08CC6830E69E</t>
  </si>
  <si>
    <t>FCH17128X4J</t>
  </si>
  <si>
    <t>Cisco UC Phone 6901, Charcoal, Standard handset</t>
  </si>
  <si>
    <t>SEP08CC6830E634</t>
  </si>
  <si>
    <t>FCH17128X1E</t>
  </si>
  <si>
    <t>SEP08CC6830E60E</t>
  </si>
  <si>
    <t>FCH17128XA</t>
  </si>
  <si>
    <t>SEP848A8D693CEB</t>
  </si>
  <si>
    <t>WZP2219ZS1</t>
  </si>
  <si>
    <t>SEP848A8D69348E</t>
  </si>
  <si>
    <t>WZP2219XX2</t>
  </si>
  <si>
    <t>SEP08CC6830E770</t>
  </si>
  <si>
    <t>FCH17128XAQ</t>
  </si>
  <si>
    <t>SEP08CC6830E548</t>
  </si>
  <si>
    <t>FCH17128WUG</t>
  </si>
  <si>
    <t>SEP001FCAE86691</t>
  </si>
  <si>
    <t>FCH12239EL5</t>
  </si>
  <si>
    <t>SEP001FCAE85754</t>
  </si>
  <si>
    <t>FCH12239B7C</t>
  </si>
  <si>
    <t>SEP001FCAE86531</t>
  </si>
  <si>
    <t>FCH12239E9T</t>
  </si>
  <si>
    <t>SEP001FCAE8FAE4</t>
  </si>
  <si>
    <t>FCH1223ADGK</t>
  </si>
  <si>
    <t>SEP001FCAE8F960</t>
  </si>
  <si>
    <t>FCH1223AD55</t>
  </si>
  <si>
    <t>SEP001FCAE864D6</t>
  </si>
  <si>
    <t>FCH12239E74</t>
  </si>
  <si>
    <t>SEP001FCAE85790</t>
  </si>
  <si>
    <t>FCH12239B94</t>
  </si>
  <si>
    <t>SEP001FCAE8F68E</t>
  </si>
  <si>
    <t>FCH1223ACHW</t>
  </si>
  <si>
    <t>SEP001B53B9045E</t>
  </si>
  <si>
    <t>FCH11198FD</t>
  </si>
  <si>
    <t>SEP001FCAE8F7E9</t>
  </si>
  <si>
    <t>FCH1223ACU3</t>
  </si>
  <si>
    <t>SEP00EBD5E6B1BE</t>
  </si>
  <si>
    <t>WZP222IUW</t>
  </si>
  <si>
    <t>SEP08CC6830E6CF</t>
  </si>
  <si>
    <t>FCH17128X5Z</t>
  </si>
  <si>
    <t>SEP001FCAE8FA95</t>
  </si>
  <si>
    <t>FCH1223ADE8</t>
  </si>
  <si>
    <t>SEPE80462EAE1D3</t>
  </si>
  <si>
    <t>FCH14358S8H</t>
  </si>
  <si>
    <t>SEP001FCAE86698</t>
  </si>
  <si>
    <t>FCH12239ELC</t>
  </si>
  <si>
    <t>SEPE80462EAD4C5</t>
  </si>
  <si>
    <t>FCH14358PC7</t>
  </si>
  <si>
    <t>SEP70F35AD354DB</t>
  </si>
  <si>
    <t>WZP21258U</t>
  </si>
  <si>
    <t>SEP001FCAE8F9E2</t>
  </si>
  <si>
    <t>FCH1223AD8Z</t>
  </si>
  <si>
    <t>SEP848A8D6933E5</t>
  </si>
  <si>
    <t>WZP2219XS3</t>
  </si>
  <si>
    <t>SEP001FCAE86525</t>
  </si>
  <si>
    <t>FCH12239E9F</t>
  </si>
  <si>
    <t>SEP001FCAE8FADA</t>
  </si>
  <si>
    <t>FCH1223ADG9</t>
  </si>
  <si>
    <t>SEP9CAFCAFEBA7D</t>
  </si>
  <si>
    <t>FCH1351A4FN</t>
  </si>
  <si>
    <t>SEP001E4A343983</t>
  </si>
  <si>
    <t>FCH114389BW</t>
  </si>
  <si>
    <t>SEP70F35AD36D75</t>
  </si>
  <si>
    <t>WZP212A3S</t>
  </si>
  <si>
    <t>SEP70F35AD353F1</t>
  </si>
  <si>
    <t>WZP21252C</t>
  </si>
  <si>
    <t>SEP002584A1544F</t>
  </si>
  <si>
    <t>FCH13238CH6</t>
  </si>
  <si>
    <t>SEP001FCAE91C9A</t>
  </si>
  <si>
    <t>FCH122489F</t>
  </si>
  <si>
    <t>SEP001FCAE86563</t>
  </si>
  <si>
    <t>FCH12239EB9</t>
  </si>
  <si>
    <t>SEP001FCAE866D7</t>
  </si>
  <si>
    <t>FCH12239EN7</t>
  </si>
  <si>
    <t>SEP001FCAE864CC</t>
  </si>
  <si>
    <t>FCH12239E6U</t>
  </si>
  <si>
    <t>SEP001FCAE853A7</t>
  </si>
  <si>
    <t>FCH12239ADM</t>
  </si>
  <si>
    <t>SEP001FCAE8F78D</t>
  </si>
  <si>
    <t>FCH1223ACRD</t>
  </si>
  <si>
    <t>SEPE80462EAD00F</t>
  </si>
  <si>
    <t>FCH14358NAR</t>
  </si>
  <si>
    <t>SEP001FCAE8F854</t>
  </si>
  <si>
    <t>FCH1223ACX9</t>
  </si>
  <si>
    <t>SEP001FCAE8F68C</t>
  </si>
  <si>
    <t>FCH1223ACHU</t>
  </si>
  <si>
    <t>SEP001FCAE853DC</t>
  </si>
  <si>
    <t>FCH12239AF6</t>
  </si>
  <si>
    <t>SEP001FCAE85853</t>
  </si>
  <si>
    <t>FCH12239BEV</t>
  </si>
  <si>
    <t>SEP001FCAE8F79B</t>
  </si>
  <si>
    <t>FCH1223ACRT</t>
  </si>
  <si>
    <t>SEP001FCAE864B0</t>
  </si>
  <si>
    <t>FCH12239E6</t>
  </si>
  <si>
    <t>SEP001FCAE8FB00</t>
  </si>
  <si>
    <t>FCH1223ADHD</t>
  </si>
  <si>
    <t>SEP001FCAE8F7E1</t>
  </si>
  <si>
    <t>FCH1223ACTV</t>
  </si>
  <si>
    <t>SEP70F35AD36998</t>
  </si>
  <si>
    <t>WZP2129CB</t>
  </si>
  <si>
    <t>SEP001FCAE864B6</t>
  </si>
  <si>
    <t>FCH12239E66</t>
  </si>
  <si>
    <t>SEP001FCAE8F798</t>
  </si>
  <si>
    <t>FCH1223ACRQ</t>
  </si>
  <si>
    <t>SEP001FCAE8F773</t>
  </si>
  <si>
    <t>FCH1223ACQM</t>
  </si>
  <si>
    <t>SEP70F35AD369C9</t>
  </si>
  <si>
    <t>WZP2129DO</t>
  </si>
  <si>
    <t>SEP001FCAE8541E</t>
  </si>
  <si>
    <t>FCH12239AH4</t>
  </si>
  <si>
    <t>SEP001FCAE86533</t>
  </si>
  <si>
    <t>FCH12239E9V</t>
  </si>
  <si>
    <t>SEP001FCAE8F7A4</t>
  </si>
  <si>
    <t>FCH1223ACS2</t>
  </si>
  <si>
    <t>SEP001FCAE8F9B6</t>
  </si>
  <si>
    <t>FCH1223AD7P</t>
  </si>
  <si>
    <t>SEP001FCAE8F7C0</t>
  </si>
  <si>
    <t>FCH1223ACSW</t>
  </si>
  <si>
    <t>SEP001FCAE8F78A</t>
  </si>
  <si>
    <t>FCH1223ACRA</t>
  </si>
  <si>
    <t>SEP001FCAE8F7C6</t>
  </si>
  <si>
    <t>FCH1223ACT2</t>
  </si>
  <si>
    <t>SEP001FCAE864C3</t>
  </si>
  <si>
    <t>FCH12239E6K</t>
  </si>
  <si>
    <t>SEP88F07788DDCC</t>
  </si>
  <si>
    <t>FCH15179HRW</t>
  </si>
  <si>
    <t>Cisco UC Phone 7911G with 1 RTU License</t>
  </si>
  <si>
    <t>SEP001FCAE91C8D</t>
  </si>
  <si>
    <t>FCH1224892</t>
  </si>
  <si>
    <t>SEP001FCAE86726</t>
  </si>
  <si>
    <t>FCH12239EQJ</t>
  </si>
  <si>
    <t>SEP001FCAE853C6</t>
  </si>
  <si>
    <t>FCH12239AEJ</t>
  </si>
  <si>
    <t>SEPD0574C6B82F6</t>
  </si>
  <si>
    <t>FCH14288KMK</t>
  </si>
  <si>
    <t>SEP00258418DFCB</t>
  </si>
  <si>
    <t>FCH13228SXJ</t>
  </si>
  <si>
    <t>SEP0019E761DF8D</t>
  </si>
  <si>
    <t>INM14214UZ</t>
  </si>
  <si>
    <t>SEP001FCAE8578B</t>
  </si>
  <si>
    <t>FCH12239B8Z</t>
  </si>
  <si>
    <t>SEP001FCAE864BA</t>
  </si>
  <si>
    <t>FCH12239E6A</t>
  </si>
  <si>
    <t>SEP001FCAE8F684</t>
  </si>
  <si>
    <t>FCH1223ACHL</t>
  </si>
  <si>
    <t>SEP001FCAE8FC94</t>
  </si>
  <si>
    <t>FCH1223ADV9</t>
  </si>
  <si>
    <t>SEP00070E6D8097</t>
  </si>
  <si>
    <t>FCH1138HJF</t>
  </si>
  <si>
    <t>SEP0026CBBFDCCF</t>
  </si>
  <si>
    <t>FCH1337A22E</t>
  </si>
  <si>
    <t>SEP001FCAE8F9B0</t>
  </si>
  <si>
    <t>FCH1223AD7H</t>
  </si>
  <si>
    <t>SEP001FCAE8F801</t>
  </si>
  <si>
    <t>FCH1223ACUU</t>
  </si>
  <si>
    <t>SEP001FCAE86503</t>
  </si>
  <si>
    <t>FCH12239E8F</t>
  </si>
  <si>
    <t>SEP001FCAE8FA5A</t>
  </si>
  <si>
    <t>FCH1223ADCH</t>
  </si>
  <si>
    <t>SEP001FCAE8FC45</t>
  </si>
  <si>
    <t>FCH1223ADSY</t>
  </si>
  <si>
    <t>SEPE80462EA1E3C</t>
  </si>
  <si>
    <t>FCH1434BBB</t>
  </si>
  <si>
    <t>SEP001FCAE8FA3B</t>
  </si>
  <si>
    <t>FCH1223ADBL</t>
  </si>
  <si>
    <t>SEP001FCAE8F74C</t>
  </si>
  <si>
    <t>FCH1223ACPG</t>
  </si>
  <si>
    <t>SEPFCFBFB103235</t>
  </si>
  <si>
    <t>FCH1489271</t>
  </si>
  <si>
    <t>SEP001FCAE8FB88</t>
  </si>
  <si>
    <t>FCH1223ADMD</t>
  </si>
  <si>
    <t>SEP001FCAE91C21</t>
  </si>
  <si>
    <t>FCH122485W</t>
  </si>
  <si>
    <t>SEP001FCAE864D0</t>
  </si>
  <si>
    <t>FCH12239E6Y</t>
  </si>
  <si>
    <t>SEP001FCAE86526</t>
  </si>
  <si>
    <t>FCH12239E9G</t>
  </si>
  <si>
    <t>SEP001FCAE8548F</t>
  </si>
  <si>
    <t>FCH12239ALF</t>
  </si>
  <si>
    <t>SEPE8BA7007E43A</t>
  </si>
  <si>
    <t>FCH15296BA</t>
  </si>
  <si>
    <t>Cisco IP Phone 7911G</t>
  </si>
  <si>
    <t>SEP001FCAE85770</t>
  </si>
  <si>
    <t>FCH12239B86</t>
  </si>
  <si>
    <t>SEP001FCAE86502</t>
  </si>
  <si>
    <t>FCH12239E8E</t>
  </si>
  <si>
    <t>SEP001FCAE8669F</t>
  </si>
  <si>
    <t>FCH12239ELK</t>
  </si>
  <si>
    <t>SEP001FCAE85740</t>
  </si>
  <si>
    <t>FCH12239B6S</t>
  </si>
  <si>
    <t>SEP001FCAE91C9E</t>
  </si>
  <si>
    <t>FCH122489K</t>
  </si>
  <si>
    <t>SEP001FCAE85749</t>
  </si>
  <si>
    <t>FCH12239B71</t>
  </si>
  <si>
    <t>SEP001FCAE91CA1</t>
  </si>
  <si>
    <t>FCH122489N</t>
  </si>
  <si>
    <t>SEP001FCAE8F98F</t>
  </si>
  <si>
    <t>FCH1223AD6J</t>
  </si>
  <si>
    <t>SEP001FCAE8F889</t>
  </si>
  <si>
    <t>FCH1223ACYU</t>
  </si>
  <si>
    <t>SEP001FCAE864A9</t>
  </si>
  <si>
    <t>FCH12239E5T</t>
  </si>
  <si>
    <t>SEP001FCAE86529</t>
  </si>
  <si>
    <t>FCH12239E9K</t>
  </si>
  <si>
    <t>SEP001FCAE8F95E</t>
  </si>
  <si>
    <t>FCH1223AD53</t>
  </si>
  <si>
    <t>SEP001FCAE8F804</t>
  </si>
  <si>
    <t>FCH1223ACUX</t>
  </si>
  <si>
    <t>SEP001FCAE864D5</t>
  </si>
  <si>
    <t>FCH12239E73</t>
  </si>
  <si>
    <t>SEP001FCAE8655A</t>
  </si>
  <si>
    <t>FCH12239EB</t>
  </si>
  <si>
    <t>SEP001FCAE8654B</t>
  </si>
  <si>
    <t>FCH12239EAK</t>
  </si>
  <si>
    <t>SEP001FCAE85748</t>
  </si>
  <si>
    <t>FCH12239B7</t>
  </si>
  <si>
    <t>SEP001FCAE86551</t>
  </si>
  <si>
    <t>FCH12239EAR</t>
  </si>
  <si>
    <t>SEP001FCAE8F74D</t>
  </si>
  <si>
    <t>FCH1223ACPH</t>
  </si>
  <si>
    <t>SEP001FCAE8652D</t>
  </si>
  <si>
    <t>FCH12239E9P</t>
  </si>
  <si>
    <t>SEP001FCAE8574C</t>
  </si>
  <si>
    <t>FCH12239B74</t>
  </si>
  <si>
    <t>SEP001FCAE8FC26</t>
  </si>
  <si>
    <t>FCH1223ADS1</t>
  </si>
  <si>
    <t>SEP001FCAE864EF</t>
  </si>
  <si>
    <t>FCH12239E7V</t>
  </si>
  <si>
    <t>SEP001FCAE8F78E</t>
  </si>
  <si>
    <t>FCH1223ACRE</t>
  </si>
  <si>
    <t>SEP001FCAE85750</t>
  </si>
  <si>
    <t>FCH12239B78</t>
  </si>
  <si>
    <t>SEP001FCAE86522</t>
  </si>
  <si>
    <t>FCH12239E9C</t>
  </si>
  <si>
    <t>SEP001FCAE8FA39</t>
  </si>
  <si>
    <t>FCH1223ADBJ</t>
  </si>
  <si>
    <t>SEP001FCAE8FA58</t>
  </si>
  <si>
    <t>FCH1223ADCF</t>
  </si>
  <si>
    <t>SEP001FCAE91BE6</t>
  </si>
  <si>
    <t>FCH1224845</t>
  </si>
  <si>
    <t>SEP001FCAE85745</t>
  </si>
  <si>
    <t>FCH12239B6X</t>
  </si>
  <si>
    <t>SEP001FCAE864AD</t>
  </si>
  <si>
    <t>FCH12239E5X</t>
  </si>
  <si>
    <t>SEP001FCAE8FB0A</t>
  </si>
  <si>
    <t>FCH1223ADHP</t>
  </si>
  <si>
    <t>SEP001FCAE8FB5E</t>
  </si>
  <si>
    <t>FCH1223ADL5</t>
  </si>
  <si>
    <t>SEP001FCAE8FA35</t>
  </si>
  <si>
    <t>FCH1223ADBE</t>
  </si>
  <si>
    <t>SEP08CC6830E486</t>
  </si>
  <si>
    <t>FCH17128WNS</t>
  </si>
  <si>
    <t>SEP001FCAE8669C</t>
  </si>
  <si>
    <t>FCH12239ELG</t>
  </si>
  <si>
    <t>SEPF02572789579</t>
  </si>
  <si>
    <t>FCH1445ADC9</t>
  </si>
  <si>
    <t>SEP001FCAE85725</t>
  </si>
  <si>
    <t>FCH12239B5Z</t>
  </si>
  <si>
    <t>SEP001FCAE8FAD0</t>
  </si>
  <si>
    <t>FCH1223ADFZ</t>
  </si>
  <si>
    <t>SEP001FCAE7D845</t>
  </si>
  <si>
    <t>FCH12238F4</t>
  </si>
  <si>
    <t>SEP00260BD95162</t>
  </si>
  <si>
    <t>FCH13299CLG</t>
  </si>
  <si>
    <t>SEP001FCAE85789</t>
  </si>
  <si>
    <t>FCH12239B8X</t>
  </si>
  <si>
    <t>SEP001FCAE8F7EC</t>
  </si>
  <si>
    <t>FCH1223ACU6</t>
  </si>
  <si>
    <t>SEP001FCAE8576D</t>
  </si>
  <si>
    <t>FCH12239B83</t>
  </si>
  <si>
    <t>SEP00260BD89147</t>
  </si>
  <si>
    <t>FCH13298418</t>
  </si>
  <si>
    <t>SEP00260BD95145</t>
  </si>
  <si>
    <t>FCH13299CKM</t>
  </si>
  <si>
    <t>SEP001FCAE86569</t>
  </si>
  <si>
    <t>FCH12239EBF</t>
  </si>
  <si>
    <t>SEP001FCAE857A2</t>
  </si>
  <si>
    <t>FCH12239B9N</t>
  </si>
  <si>
    <t>SEP001FCAE85755</t>
  </si>
  <si>
    <t>FCH12239B7D</t>
  </si>
  <si>
    <t>SEP00260BD873B0</t>
  </si>
  <si>
    <t>FCH1328ADJS</t>
  </si>
  <si>
    <t>SEP848A8D693D16</t>
  </si>
  <si>
    <t>WZP2219ZTA</t>
  </si>
  <si>
    <t>SEP08CC6830E4D7</t>
  </si>
  <si>
    <t>FCH17128WR5</t>
  </si>
  <si>
    <t>SEP08CC6830E6DA</t>
  </si>
  <si>
    <t>FCH17128X6A</t>
  </si>
  <si>
    <t>SEP001FCAE86480</t>
  </si>
  <si>
    <t>FCH12239E4L</t>
  </si>
  <si>
    <t>SEP0057D2D05684</t>
  </si>
  <si>
    <t>WZP195ME9</t>
  </si>
  <si>
    <t>SEP08CC6830E692</t>
  </si>
  <si>
    <t>FCH17128X46</t>
  </si>
  <si>
    <t>SEP001FCAE8571E</t>
  </si>
  <si>
    <t>FCH12239B5S</t>
  </si>
  <si>
    <t>SEP08CC6830E577</t>
  </si>
  <si>
    <t>FCH17128WVV</t>
  </si>
  <si>
    <t>SEP08CC6830E42F</t>
  </si>
  <si>
    <t>FCH17128WL7</t>
  </si>
  <si>
    <t>SEP08CC6830E501</t>
  </si>
  <si>
    <t>FCH17128WSD</t>
  </si>
  <si>
    <t>SEP08CC6830E6A0</t>
  </si>
  <si>
    <t>FCH17128X4L</t>
  </si>
  <si>
    <t>SEP70F35AD368AE</t>
  </si>
  <si>
    <t>WZP21295T</t>
  </si>
  <si>
    <t>SEP001FCAE8F7A1</t>
  </si>
  <si>
    <t>FCH1223ACRZ</t>
  </si>
  <si>
    <t>SEP848A8D693E10</t>
  </si>
  <si>
    <t>WZP22191N</t>
  </si>
  <si>
    <t>SEPF09E636E3093</t>
  </si>
  <si>
    <t>WZP1833AGT</t>
  </si>
  <si>
    <t>SEP848A8D693D0E</t>
  </si>
  <si>
    <t>WZP2219ZT2</t>
  </si>
  <si>
    <t>SEP848A8D693450</t>
  </si>
  <si>
    <t>WZP2219XV8</t>
  </si>
  <si>
    <t>SEP50060473CF83</t>
  </si>
  <si>
    <t>FCH1718M8J</t>
  </si>
  <si>
    <t>SEP08CC6830E44A</t>
  </si>
  <si>
    <t>FCH17128WM</t>
  </si>
  <si>
    <t>SEP848A8D693CFC</t>
  </si>
  <si>
    <t>WZP2219ZSJ</t>
  </si>
  <si>
    <t>SEPB4A4E3D6E113</t>
  </si>
  <si>
    <t>FCH14389WU6</t>
  </si>
  <si>
    <t>SEP08CC6830E663</t>
  </si>
  <si>
    <t>FCH17128X2T</t>
  </si>
  <si>
    <t>SEP00260BD95317</t>
  </si>
  <si>
    <t>FCH13299CZC</t>
  </si>
  <si>
    <t>SEP08CC6830E61E</t>
  </si>
  <si>
    <t>FCH17128XS</t>
  </si>
  <si>
    <t>SEP08CC6830E6FD</t>
  </si>
  <si>
    <t>FCH17128X7B</t>
  </si>
  <si>
    <t>SEP70F35AD36F84</t>
  </si>
  <si>
    <t>WZP212AIF</t>
  </si>
  <si>
    <t>SEP70F35AD36D08</t>
  </si>
  <si>
    <t>WZP212AR</t>
  </si>
  <si>
    <t>SEPB8621F6C616D</t>
  </si>
  <si>
    <t>FCH1527A1VB</t>
  </si>
  <si>
    <t>SEP70F35AD36826</t>
  </si>
  <si>
    <t>WZP212921</t>
  </si>
  <si>
    <t>SEP848A8D69342B</t>
  </si>
  <si>
    <t>WZP2219XU5</t>
  </si>
  <si>
    <t>SEP848A8D6933DA</t>
  </si>
  <si>
    <t>WZP2219XRS</t>
  </si>
  <si>
    <t>SEPC4143C8BA667</t>
  </si>
  <si>
    <t>PUC182FC</t>
  </si>
  <si>
    <t>SEP848A8D6933E3</t>
  </si>
  <si>
    <t>WZP2219XS1</t>
  </si>
  <si>
    <t>SEPC4143C8BAF7F</t>
  </si>
  <si>
    <t>PUC182EM8</t>
  </si>
  <si>
    <t>SEPB4A4E3D735C0</t>
  </si>
  <si>
    <t>FCH1438AJ8X</t>
  </si>
  <si>
    <t>SEP70F35AD3695B</t>
  </si>
  <si>
    <t>WZP2129AM</t>
  </si>
  <si>
    <t>SEP0019E761E9FB</t>
  </si>
  <si>
    <t>INM142175H</t>
  </si>
  <si>
    <t>SEP08CC6830E60F</t>
  </si>
  <si>
    <t>FCH17128XB</t>
  </si>
  <si>
    <t>SEP64168DBB5767</t>
  </si>
  <si>
    <t>FCH134999HS</t>
  </si>
  <si>
    <t>SEP0019E7EE8E2D</t>
  </si>
  <si>
    <t>INM1421UR</t>
  </si>
  <si>
    <t>SEP08CC6830E6D5</t>
  </si>
  <si>
    <t>FCH17128X65</t>
  </si>
  <si>
    <t>SEP0019E72C2BA8</t>
  </si>
  <si>
    <t>INM1411L39</t>
  </si>
  <si>
    <t>SEP0019E761E92A</t>
  </si>
  <si>
    <t>INM14216ZC</t>
  </si>
  <si>
    <t>SEP0019E761E8CD</t>
  </si>
  <si>
    <t>INM14216WM</t>
  </si>
  <si>
    <t>SEP00270DBF3829</t>
  </si>
  <si>
    <t>FCH13429HVD</t>
  </si>
  <si>
    <t>SEP0019E72C29A8</t>
  </si>
  <si>
    <t>INM1411KN7</t>
  </si>
  <si>
    <t>SEP0019E72C2B1D</t>
  </si>
  <si>
    <t>INM1411KZ6</t>
  </si>
  <si>
    <t>SEP0019E761E7D4</t>
  </si>
  <si>
    <t>INM14216PA</t>
  </si>
  <si>
    <t>SEP0019E761E8AF</t>
  </si>
  <si>
    <t>INM14216VR</t>
  </si>
  <si>
    <t>SEP0C8525A6E0A0</t>
  </si>
  <si>
    <t>FCH154989Y3</t>
  </si>
  <si>
    <t>SEP00EBD5E6B39D</t>
  </si>
  <si>
    <t>WZP222J87</t>
  </si>
  <si>
    <t>SEP64168D51876D</t>
  </si>
  <si>
    <t>FCH13488KQM</t>
  </si>
  <si>
    <t>SEP0019E761E815</t>
  </si>
  <si>
    <t>INM14216R7</t>
  </si>
  <si>
    <t>SEP0019E761DFA7</t>
  </si>
  <si>
    <t>INM14214VR</t>
  </si>
  <si>
    <t>SEP0019AAFF81A8</t>
  </si>
  <si>
    <t>INM1411AKH</t>
  </si>
  <si>
    <t>SEP001FCAE8670B</t>
  </si>
  <si>
    <t>FCH12239EPR</t>
  </si>
  <si>
    <t>SEP001FCAE86647</t>
  </si>
  <si>
    <t>FCH12239EHZ</t>
  </si>
  <si>
    <t>SEP00070E6CDCB4</t>
  </si>
  <si>
    <t>FCH1129AUDM</t>
  </si>
  <si>
    <t>SEP0019E761E9F6</t>
  </si>
  <si>
    <t>INM142175C</t>
  </si>
  <si>
    <t>SEP0019E72C2B6B</t>
  </si>
  <si>
    <t>INM1411L1G</t>
  </si>
  <si>
    <t>SEP001FCAE8667A</t>
  </si>
  <si>
    <t>FCH12239EKG</t>
  </si>
  <si>
    <t>SEP9CAFCAFEC0D9</t>
  </si>
  <si>
    <t>FCH1351A5WL</t>
  </si>
  <si>
    <t>SEP0019E761E80A</t>
  </si>
  <si>
    <t>INM14216QW</t>
  </si>
  <si>
    <t>SEP0019E761EA2C</t>
  </si>
  <si>
    <t>INM142176Y</t>
  </si>
  <si>
    <t>SEP0019E72C2B48</t>
  </si>
  <si>
    <t>INM1411LF</t>
  </si>
  <si>
    <t>SEP002584A0B7F7</t>
  </si>
  <si>
    <t>FCH13229EC</t>
  </si>
  <si>
    <t>SEP0019E72C2C4F</t>
  </si>
  <si>
    <t>INM1411L86</t>
  </si>
  <si>
    <t>SEP0019E75BBD4D</t>
  </si>
  <si>
    <t>INM1421CH</t>
  </si>
  <si>
    <t>SEP9CAFCA85EE0B</t>
  </si>
  <si>
    <t>FCH13518SU6</t>
  </si>
  <si>
    <t>SEP0019E761E9CC</t>
  </si>
  <si>
    <t>INM1421744</t>
  </si>
  <si>
    <t>SEP64168DBB5795</t>
  </si>
  <si>
    <t>FCH134999K4</t>
  </si>
  <si>
    <t>SEP0019E72C2B61</t>
  </si>
  <si>
    <t>INM1411L16</t>
  </si>
  <si>
    <t>SEP0019E72C2C6E</t>
  </si>
  <si>
    <t>INM1411L93</t>
  </si>
  <si>
    <t>SEP08CC6830E6DB</t>
  </si>
  <si>
    <t>FCH17128X6B</t>
  </si>
  <si>
    <t>SEP08CC6830E7F8</t>
  </si>
  <si>
    <t>FCH17128XEQ</t>
  </si>
  <si>
    <t>SEP08CC6830E68D</t>
  </si>
  <si>
    <t>FCH17128X41</t>
  </si>
  <si>
    <t>SEP08CC6830E628</t>
  </si>
  <si>
    <t>FCH17128X12</t>
  </si>
  <si>
    <t>SEP08CC6830E62B</t>
  </si>
  <si>
    <t>FCH17128X15</t>
  </si>
  <si>
    <t>SEP08CC6830E631</t>
  </si>
  <si>
    <t>FCH17128X1B</t>
  </si>
  <si>
    <t>SEP08CC6830E653</t>
  </si>
  <si>
    <t>FCH17128X2B</t>
  </si>
  <si>
    <t>SEP00270DBF37A9</t>
  </si>
  <si>
    <t>FCH13429HRM</t>
  </si>
  <si>
    <t>SEP08CC6830E771</t>
  </si>
  <si>
    <t>FCH17128XAR</t>
  </si>
  <si>
    <t>SEPB4A4E3D65703</t>
  </si>
  <si>
    <t>FCH1438981</t>
  </si>
  <si>
    <t>SEP64168DBAF56A</t>
  </si>
  <si>
    <t>FCH13498MTV</t>
  </si>
  <si>
    <t>SEP08CC6830E6C0</t>
  </si>
  <si>
    <t>FCH17128X5J</t>
  </si>
  <si>
    <t>SEP08CC6830E654</t>
  </si>
  <si>
    <t>FCH17128X2C</t>
  </si>
  <si>
    <t>SEPB4A4E3D656F1</t>
  </si>
  <si>
    <t>FCH143897H</t>
  </si>
  <si>
    <t>SEP0019E72C2C17</t>
  </si>
  <si>
    <t>INM1411L6J</t>
  </si>
  <si>
    <t>SEPE80462EA0861</t>
  </si>
  <si>
    <t>FCH1434AUM7</t>
  </si>
  <si>
    <t>SEP0019E72C2B6A</t>
  </si>
  <si>
    <t>INM1411L1F</t>
  </si>
  <si>
    <t>SEP0019E761DF0B</t>
  </si>
  <si>
    <t>INM14214R5</t>
  </si>
  <si>
    <t>SEP001FCAE86500</t>
  </si>
  <si>
    <t>FCH12239E8C</t>
  </si>
  <si>
    <t>SEP0026CBBFDBD8</t>
  </si>
  <si>
    <t>FCH1337A1V5</t>
  </si>
  <si>
    <t>SEP001B53B8CD78</t>
  </si>
  <si>
    <t>FCH1118WA1</t>
  </si>
  <si>
    <t>SEPFCFBFB103303</t>
  </si>
  <si>
    <t>FCH14892D3</t>
  </si>
  <si>
    <t>SEP0019E72C2B5E</t>
  </si>
  <si>
    <t>INM1411L13</t>
  </si>
  <si>
    <t>SEP70F35AD345D2</t>
  </si>
  <si>
    <t>WZP21229X</t>
  </si>
  <si>
    <t>SEP848A8D693D8A</t>
  </si>
  <si>
    <t>WZP2219ZWQ</t>
  </si>
  <si>
    <t>SEP848A8D693EC0</t>
  </si>
  <si>
    <t>WZP221915U</t>
  </si>
  <si>
    <t>SEP70F35AD345B5</t>
  </si>
  <si>
    <t>WZP212294</t>
  </si>
  <si>
    <t>SEP848A8D691AAF</t>
  </si>
  <si>
    <t>WZP2219NM5</t>
  </si>
  <si>
    <t>SEP70F35AD36600</t>
  </si>
  <si>
    <t>WZP2128MR</t>
  </si>
  <si>
    <t>SEP70F35AD345B3</t>
  </si>
  <si>
    <t>WZP212292</t>
  </si>
  <si>
    <t>SEP70F35AD36C93</t>
  </si>
  <si>
    <t>WZP2129XI</t>
  </si>
  <si>
    <t>SEP70F35AD36C99</t>
  </si>
  <si>
    <t>WZP2129XO</t>
  </si>
  <si>
    <t>SEP08CC6830E755</t>
  </si>
  <si>
    <t>FCH17128X9X</t>
  </si>
  <si>
    <t>SEP08CC6830E677</t>
  </si>
  <si>
    <t>FCH17128X3D</t>
  </si>
  <si>
    <t>SEP08CC6830E75B</t>
  </si>
  <si>
    <t>FCH17128XA3</t>
  </si>
  <si>
    <t>SEP50060473D12B</t>
  </si>
  <si>
    <t>FCH1718MM</t>
  </si>
  <si>
    <t>SEPE80462EA690F</t>
  </si>
  <si>
    <t>FCH1434BGZB</t>
  </si>
  <si>
    <t>SEP580A2099809E</t>
  </si>
  <si>
    <t>FCH18683KE</t>
  </si>
  <si>
    <t>SEP00EBD5E6B222</t>
  </si>
  <si>
    <t>WZP222IXO</t>
  </si>
  <si>
    <t>SEP848A8D693D2E</t>
  </si>
  <si>
    <t>WZP2219ZU</t>
  </si>
  <si>
    <t>SEP70F35AD36CB1</t>
  </si>
  <si>
    <t>WZP2129YC</t>
  </si>
  <si>
    <t>SEP001B5452349E</t>
  </si>
  <si>
    <t>FCH11128JMJ</t>
  </si>
  <si>
    <t>Cisco IP Phone 7971G-GE, Global, Gig Ethernet</t>
  </si>
  <si>
    <t>SEPF09E636F80AC</t>
  </si>
  <si>
    <t>WZP1835IJH</t>
  </si>
  <si>
    <t>SEP70F35AD3686A</t>
  </si>
  <si>
    <t>WZP21293X</t>
  </si>
  <si>
    <t>SEP64168DBAF4EA</t>
  </si>
  <si>
    <t>FCH13498MQ3</t>
  </si>
  <si>
    <t>SEP70F35AD36815</t>
  </si>
  <si>
    <t>WZP21291K</t>
  </si>
  <si>
    <t>SEPEC44761E1C5E</t>
  </si>
  <si>
    <t>FCH14494SZ</t>
  </si>
  <si>
    <t>SEPF09E636E2DC8</t>
  </si>
  <si>
    <t>WZP18339WY</t>
  </si>
  <si>
    <t>SEP5067AE203C8E</t>
  </si>
  <si>
    <t>WZP1826PUE</t>
  </si>
  <si>
    <t>SEP08D09F9EAAF8</t>
  </si>
  <si>
    <t>FCH154781B8</t>
  </si>
  <si>
    <t>Cisco UC Phone 6901, Charcoal, Slimline handset</t>
  </si>
  <si>
    <t>SEP08D09F9EAB89</t>
  </si>
  <si>
    <t>FCH154781FH</t>
  </si>
  <si>
    <t>SEPC0626BD2624D</t>
  </si>
  <si>
    <t>FCH154AA15</t>
  </si>
  <si>
    <t>SEP08CC6830E86A</t>
  </si>
  <si>
    <t>FCH17128XJ2</t>
  </si>
  <si>
    <t>SEP848A8D6933BE</t>
  </si>
  <si>
    <t>WZP2219XQY</t>
  </si>
  <si>
    <t>SEP70F35AD36601</t>
  </si>
  <si>
    <t>WZP2128MS</t>
  </si>
  <si>
    <t>SEP08CC6830E798</t>
  </si>
  <si>
    <t>FCH17128XBW</t>
  </si>
  <si>
    <t>SEP2C3ECF87652C</t>
  </si>
  <si>
    <t>WZP18199J</t>
  </si>
  <si>
    <t>SEP70F35AD37073</t>
  </si>
  <si>
    <t>WZP212AP2</t>
  </si>
  <si>
    <t>SEPF8A5C5A08DF3</t>
  </si>
  <si>
    <t>FCH25E4QR</t>
  </si>
  <si>
    <t>SEPF09E636E3114</t>
  </si>
  <si>
    <t>WZP1833AKE</t>
  </si>
  <si>
    <t>SEP001B5452323C</t>
  </si>
  <si>
    <t>FCH11128J3L</t>
  </si>
  <si>
    <t>SEP547C69D6AC37</t>
  </si>
  <si>
    <t>WZP18593O</t>
  </si>
  <si>
    <t>SEP70F35AD36CB4</t>
  </si>
  <si>
    <t>WZP2129YF</t>
  </si>
  <si>
    <t>SEPBC16F51769EC</t>
  </si>
  <si>
    <t>FCH18358NE9</t>
  </si>
  <si>
    <t>SEP08D09F9EAD3B</t>
  </si>
  <si>
    <t>FCH154781U9</t>
  </si>
  <si>
    <t>SEP08CC6830E43B</t>
  </si>
  <si>
    <t>FCH17128WLK</t>
  </si>
  <si>
    <t>SEP08CC6830E754</t>
  </si>
  <si>
    <t>FCH17128X9W</t>
  </si>
  <si>
    <t>SEP08CC6830E73D</t>
  </si>
  <si>
    <t>FCH17128X97</t>
  </si>
  <si>
    <t>SEP08CC6830E40E</t>
  </si>
  <si>
    <t>FCH17128WK8</t>
  </si>
  <si>
    <t>SEP08CC6830E85E</t>
  </si>
  <si>
    <t>FCH17128XHQ</t>
  </si>
  <si>
    <t>SEP08CC6830E767</t>
  </si>
  <si>
    <t>FCH17128XAF</t>
  </si>
  <si>
    <t>SEP00EBD5E6B1AA</t>
  </si>
  <si>
    <t>WZP222IUC</t>
  </si>
  <si>
    <t>SEP70F35AD345C1</t>
  </si>
  <si>
    <t>WZP21229G</t>
  </si>
  <si>
    <t>SEP50060473D4CB</t>
  </si>
  <si>
    <t>FCH1718NEA</t>
  </si>
  <si>
    <t>SEP08CC6830E759</t>
  </si>
  <si>
    <t>FCH17128XA1</t>
  </si>
  <si>
    <t>SEP08CC6830E89E</t>
  </si>
  <si>
    <t>FCH17128XKL</t>
  </si>
  <si>
    <t>SEP08CC6830E4D1</t>
  </si>
  <si>
    <t>FCH17128WQZ</t>
  </si>
  <si>
    <t>SEP08CC6830E40F</t>
  </si>
  <si>
    <t>FCH17128WK9</t>
  </si>
  <si>
    <t>SEP70F35AD36862</t>
  </si>
  <si>
    <t>WZP21293P</t>
  </si>
  <si>
    <t>SEP08CC6830E40A</t>
  </si>
  <si>
    <t>FCH17128WK4</t>
  </si>
  <si>
    <t>SEP08CC6830E46A</t>
  </si>
  <si>
    <t>FCH17128WMY</t>
  </si>
  <si>
    <t>SEP08CC6830E587</t>
  </si>
  <si>
    <t>FCH17128WWB</t>
  </si>
  <si>
    <t>SEP08CC6830E449</t>
  </si>
  <si>
    <t>FCH17128WLZ</t>
  </si>
  <si>
    <t>SEP70F35AD36851</t>
  </si>
  <si>
    <t>WZP212938</t>
  </si>
  <si>
    <t>SEP08CC6830E496</t>
  </si>
  <si>
    <t>FCH17128WP8</t>
  </si>
  <si>
    <t>SEP08CC6830E432</t>
  </si>
  <si>
    <t>FCH17128WLA</t>
  </si>
  <si>
    <t>SEP00077D64E4FD</t>
  </si>
  <si>
    <t>PXN15387AU</t>
  </si>
  <si>
    <t>SEP70F35AD36897</t>
  </si>
  <si>
    <t>WZP212956</t>
  </si>
  <si>
    <t>SEP001AE2BC4AAB</t>
  </si>
  <si>
    <t>FCH1139X49</t>
  </si>
  <si>
    <t>SEP848A8D693D01</t>
  </si>
  <si>
    <t>WZP2219ZSP</t>
  </si>
  <si>
    <t>SEP001EF729368C</t>
  </si>
  <si>
    <t>FCH1229Y8W</t>
  </si>
  <si>
    <t>SEPE80462EAD300</t>
  </si>
  <si>
    <t>FCH14358NYW</t>
  </si>
  <si>
    <t>SEP08D09F9EAE12</t>
  </si>
  <si>
    <t>FCH154782L</t>
  </si>
  <si>
    <t>SEP001B53B8C8D1</t>
  </si>
  <si>
    <t>FCH1118V9</t>
  </si>
  <si>
    <t>SEPFCFBFB1020AA</t>
  </si>
  <si>
    <t>FCH1488YAY</t>
  </si>
  <si>
    <t>SEP9CAFCAFEBA91</t>
  </si>
  <si>
    <t>FCH1351A4G8</t>
  </si>
  <si>
    <t>SEPC4143C8B9867</t>
  </si>
  <si>
    <t>PUC1748RM1</t>
  </si>
  <si>
    <t>SEP001B53B906BE</t>
  </si>
  <si>
    <t>FCH11198Z9</t>
  </si>
  <si>
    <t>SEP70F35AD344E3</t>
  </si>
  <si>
    <t>WZP21223A</t>
  </si>
  <si>
    <t>SEP001FCAE864F4</t>
  </si>
  <si>
    <t>FCH12239E8</t>
  </si>
  <si>
    <t>SEPB4A4E3D68301</t>
  </si>
  <si>
    <t>FCH143899ZB</t>
  </si>
  <si>
    <t>SEP00077D64C885</t>
  </si>
  <si>
    <t>PXN15381RB</t>
  </si>
  <si>
    <t>SEP001B0CDAEE95</t>
  </si>
  <si>
    <t>FCH11592TB</t>
  </si>
  <si>
    <t>SEP70F35AD345F8</t>
  </si>
  <si>
    <t>WZP2122AZ</t>
  </si>
  <si>
    <t>SEP64AE0C5FE58B</t>
  </si>
  <si>
    <t>FCH153HDYK</t>
  </si>
  <si>
    <t>SEP70F35AD3691F</t>
  </si>
  <si>
    <t>WZP21298Y</t>
  </si>
  <si>
    <t>SEP70F35AD36624</t>
  </si>
  <si>
    <t>WZP2128NR</t>
  </si>
  <si>
    <t>SEP00070E573C1A</t>
  </si>
  <si>
    <t>FCH11299T9F</t>
  </si>
  <si>
    <t>SEP0026CBBFDD26</t>
  </si>
  <si>
    <t>FCH1337A24Z</t>
  </si>
  <si>
    <t>SEP08D09F9EADF0</t>
  </si>
  <si>
    <t>FCH154781ZL</t>
  </si>
  <si>
    <t>SEP70F35AD36832</t>
  </si>
  <si>
    <t>WZP21292D</t>
  </si>
  <si>
    <t>SEP5067AE20B99A</t>
  </si>
  <si>
    <t>WZP18278C3</t>
  </si>
  <si>
    <t>SEP70F35AD353ED</t>
  </si>
  <si>
    <t>WZP212528</t>
  </si>
  <si>
    <t>SEP848A8D693D7E</t>
  </si>
  <si>
    <t>WZP2219ZWC</t>
  </si>
  <si>
    <t>SEP70F35AD36A9D</t>
  </si>
  <si>
    <t>WZP2129JK</t>
  </si>
  <si>
    <t>SEP848A8D693D6E</t>
  </si>
  <si>
    <t>WZP2219ZVW</t>
  </si>
  <si>
    <t>SEP848A8D693DD9</t>
  </si>
  <si>
    <t>WZP2219ZZ1</t>
  </si>
  <si>
    <t>SEP70F35AD34601</t>
  </si>
  <si>
    <t>WZP2122B8</t>
  </si>
  <si>
    <t>SEP001B53B8FEB8</t>
  </si>
  <si>
    <t>FCH111976V</t>
  </si>
  <si>
    <t>SEPF09E636F8CB0</t>
  </si>
  <si>
    <t>WZP1835KWX</t>
  </si>
  <si>
    <t>SEP70F35AD3680D</t>
  </si>
  <si>
    <t>WZP21291C</t>
  </si>
  <si>
    <t>SEP848A8D693E13</t>
  </si>
  <si>
    <t>WZP22191R</t>
  </si>
  <si>
    <t>SEP70F35AD3684A</t>
  </si>
  <si>
    <t>WZP212931</t>
  </si>
  <si>
    <t>SEP70F35AD36623</t>
  </si>
  <si>
    <t>WZP2128NQ</t>
  </si>
  <si>
    <t>SEP08CCA7F6E008</t>
  </si>
  <si>
    <t>WZP25GE1</t>
  </si>
  <si>
    <t>SEP00EBD5E6FAF8</t>
  </si>
  <si>
    <t>WZP222XBM</t>
  </si>
  <si>
    <t>SEP70F35AD354E9</t>
  </si>
  <si>
    <t>WZP212598</t>
  </si>
  <si>
    <t>SEP848A8D693D04</t>
  </si>
  <si>
    <t>WZP2219ZSS</t>
  </si>
  <si>
    <t>SEP848A8D693DDB</t>
  </si>
  <si>
    <t>WZP2219ZZ3</t>
  </si>
  <si>
    <t>SEP848A8D693DDD</t>
  </si>
  <si>
    <t>WZP2219ZZ5</t>
  </si>
  <si>
    <t>SEP08CCA7F6DFFA</t>
  </si>
  <si>
    <t>WZP25GDN</t>
  </si>
  <si>
    <t>SEP00EBD5E7EB41</t>
  </si>
  <si>
    <t>WZP223Q81</t>
  </si>
  <si>
    <t>SEP70F35AD3660B</t>
  </si>
  <si>
    <t>WZP2128N2</t>
  </si>
  <si>
    <t>SEP848A8D693D7A</t>
  </si>
  <si>
    <t>WZP2219ZW8</t>
  </si>
  <si>
    <t>SEP5067AE205151</t>
  </si>
  <si>
    <t>WZP1826TY1</t>
  </si>
  <si>
    <t>SEP70F35AD36C8E</t>
  </si>
  <si>
    <t>WZP2129XD</t>
  </si>
  <si>
    <t>SEP70F35AD36823</t>
  </si>
  <si>
    <t>WZP21291Y</t>
  </si>
  <si>
    <t>SEP001B53B8C23E</t>
  </si>
  <si>
    <t>FCH1118TTH</t>
  </si>
  <si>
    <t>SEP70F35AD36C85</t>
  </si>
  <si>
    <t>WZP2129X4</t>
  </si>
  <si>
    <t>SEP001B5413C46E</t>
  </si>
  <si>
    <t>FCH111186R1</t>
  </si>
  <si>
    <t>SEP70F35AD3683E</t>
  </si>
  <si>
    <t>WZP21292P</t>
  </si>
  <si>
    <t>SEP848A8D693E5B</t>
  </si>
  <si>
    <t>WZP221912V</t>
  </si>
  <si>
    <t>SEP04C5A44DD5A6</t>
  </si>
  <si>
    <t>FCH153DW66</t>
  </si>
  <si>
    <t>SEP64D814A5A4F4</t>
  </si>
  <si>
    <t>FCH16288DX6</t>
  </si>
  <si>
    <t>SEPE80462EA1DB8</t>
  </si>
  <si>
    <t>FCH1434B7F</t>
  </si>
  <si>
    <t>SEPF09E636E2DDA</t>
  </si>
  <si>
    <t>WZP18339XG</t>
  </si>
  <si>
    <t>SEPF09E636E2DC1</t>
  </si>
  <si>
    <t>WZP18339WR</t>
  </si>
  <si>
    <t>SEP70F35AD36C90</t>
  </si>
  <si>
    <t>WZP2129XF</t>
  </si>
  <si>
    <t>SEP70F35AD36817</t>
  </si>
  <si>
    <t>WZP21291M</t>
  </si>
  <si>
    <t>SEP70F35AD36D19</t>
  </si>
  <si>
    <t>WZP212A18</t>
  </si>
  <si>
    <t>SEPF09E636E2DFF</t>
  </si>
  <si>
    <t>WZP18339YH</t>
  </si>
  <si>
    <t>SEP70F35AD35313</t>
  </si>
  <si>
    <t>WZP2124W6</t>
  </si>
  <si>
    <t>SEP70F35AD35352</t>
  </si>
  <si>
    <t>WZP2124XX</t>
  </si>
  <si>
    <t>SEP00EBD5E7EB73</t>
  </si>
  <si>
    <t>WZP223Q9F</t>
  </si>
  <si>
    <t>SEP70F35AD36CB9</t>
  </si>
  <si>
    <t>WZP2129YK</t>
  </si>
  <si>
    <t>SEP70F35AD36829</t>
  </si>
  <si>
    <t>WZP212924</t>
  </si>
  <si>
    <t>SEP848A8D693DE7</t>
  </si>
  <si>
    <t>WZP2219ZZF</t>
  </si>
  <si>
    <t>SEP70F35AD3697C</t>
  </si>
  <si>
    <t>WZP2129BJ</t>
  </si>
  <si>
    <t>SEP00EBD5E7EB53</t>
  </si>
  <si>
    <t>WZP223Q8J</t>
  </si>
  <si>
    <t>SEP848A8D693DCB</t>
  </si>
  <si>
    <t>WZP2219ZYM</t>
  </si>
  <si>
    <t>SEP70F35AD345D0</t>
  </si>
  <si>
    <t>WZP21229V</t>
  </si>
  <si>
    <t>SEP848A8D693DAC</t>
  </si>
  <si>
    <t>WZP2219ZXQ</t>
  </si>
  <si>
    <t>SEPF09E636E28AB</t>
  </si>
  <si>
    <t>WZP18338WL</t>
  </si>
  <si>
    <t>SEPC4143C8BB5B3</t>
  </si>
  <si>
    <t>PUC182LO1</t>
  </si>
  <si>
    <t>SEP001B53B9066A</t>
  </si>
  <si>
    <t>FCH11198WT</t>
  </si>
  <si>
    <t>SEP70F35AD3460F</t>
  </si>
  <si>
    <t>WZP2122BM</t>
  </si>
  <si>
    <t>SEP848A8D693D99</t>
  </si>
  <si>
    <t>WZP2219ZX5</t>
  </si>
  <si>
    <t>SEP70F35AD36D05</t>
  </si>
  <si>
    <t>WZP212AO</t>
  </si>
  <si>
    <t>SEP70F35AD36CD0</t>
  </si>
  <si>
    <t>WZP2129Z7</t>
  </si>
  <si>
    <t>SEP70F35AD3685F</t>
  </si>
  <si>
    <t>WZP21293M</t>
  </si>
  <si>
    <t>SEP70F35AD36C94</t>
  </si>
  <si>
    <t>WZP2129XJ</t>
  </si>
  <si>
    <t>SEP1CE6C798D9C7</t>
  </si>
  <si>
    <t>PUC1642PXK</t>
  </si>
  <si>
    <t>SEP848A8D693DE0</t>
  </si>
  <si>
    <t>WZP2219ZZ8</t>
  </si>
  <si>
    <t>SEP848A8D691ACE</t>
  </si>
  <si>
    <t>WZP2219NN2</t>
  </si>
  <si>
    <t>SEP00235EB86CB6</t>
  </si>
  <si>
    <t>FCH12439V8</t>
  </si>
  <si>
    <t>SEP70F35AD36F0D</t>
  </si>
  <si>
    <t>WZP212AF4</t>
  </si>
  <si>
    <t>SEP848A8D691A5F</t>
  </si>
  <si>
    <t>WZP2219NJT</t>
  </si>
  <si>
    <t>SEP5067AE20538B</t>
  </si>
  <si>
    <t>WZP1826UDV</t>
  </si>
  <si>
    <t>SEP70F35AD3685D</t>
  </si>
  <si>
    <t>WZP21293K</t>
  </si>
  <si>
    <t>SEP70F35AD36835</t>
  </si>
  <si>
    <t>WZP21292G</t>
  </si>
  <si>
    <t>SEP00EBD5E6FB7E</t>
  </si>
  <si>
    <t>WZP222XFC</t>
  </si>
  <si>
    <t>SEP5067AE20B791</t>
  </si>
  <si>
    <t>WZP18277XM</t>
  </si>
  <si>
    <t>SEP64168DBB54DF</t>
  </si>
  <si>
    <t>FCH134998YQ</t>
  </si>
  <si>
    <t>SEP70F35AD35291</t>
  </si>
  <si>
    <t>WZP2124SK</t>
  </si>
  <si>
    <t>SEP848A8D691B08</t>
  </si>
  <si>
    <t>WZP2219NPS</t>
  </si>
  <si>
    <t>SEP70F35AD36A1B</t>
  </si>
  <si>
    <t>WZP2129FY</t>
  </si>
  <si>
    <t>SEP6899CD842647</t>
  </si>
  <si>
    <t>WZP1836L32</t>
  </si>
  <si>
    <t>SEP70F35AD36C8A</t>
  </si>
  <si>
    <t>WZP2129X9</t>
  </si>
  <si>
    <t>SEPF09E636E2DD3</t>
  </si>
  <si>
    <t>WZP18339X9</t>
  </si>
  <si>
    <t>SEP08D09F9EAE10</t>
  </si>
  <si>
    <t>FCH154782J</t>
  </si>
  <si>
    <t>SEPF09E636E2EB9</t>
  </si>
  <si>
    <t>WZP1833A3N</t>
  </si>
  <si>
    <t>SEP70F35AD36621</t>
  </si>
  <si>
    <t>WZP2128NO</t>
  </si>
  <si>
    <t>SEP70F35AD36A6D</t>
  </si>
  <si>
    <t>WZP2129I8</t>
  </si>
  <si>
    <t>SEP00260B5DE0B8</t>
  </si>
  <si>
    <t>FCH13278RMS</t>
  </si>
  <si>
    <t>SEP70F35AD34610</t>
  </si>
  <si>
    <t>WZP2122BN</t>
  </si>
  <si>
    <t>SEP70F35AD36602</t>
  </si>
  <si>
    <t>WZP2128MT</t>
  </si>
  <si>
    <t>SEP848A8D693DA3</t>
  </si>
  <si>
    <t>WZP2219ZXF</t>
  </si>
  <si>
    <t>SEP70F35AD34474</t>
  </si>
  <si>
    <t>WZP21227</t>
  </si>
  <si>
    <t>SEP70F35AD344C7</t>
  </si>
  <si>
    <t>WZP21222I</t>
  </si>
  <si>
    <t>SEP70F35AD369DF</t>
  </si>
  <si>
    <t>WZP2129EA</t>
  </si>
  <si>
    <t>SEP001EF7293566</t>
  </si>
  <si>
    <t>FCH1229Y8</t>
  </si>
  <si>
    <t>SEP70F35AD36C97</t>
  </si>
  <si>
    <t>WZP2129XM</t>
  </si>
  <si>
    <t>JNB-TA-VG30-W19-CAB6-1</t>
  </si>
  <si>
    <t>FGL16612FD</t>
  </si>
  <si>
    <t>24 Port Voice over IP analog phone gateway</t>
  </si>
  <si>
    <t>JNB-TA-VG31-W19-CAB6-1</t>
  </si>
  <si>
    <t>FGL16612GL</t>
  </si>
  <si>
    <t>JNB-TA-VG32-W19-CAB6-1</t>
  </si>
  <si>
    <t>FGL16612GF</t>
  </si>
  <si>
    <t>JNB-TA-VG33-W19-CAB6-1</t>
  </si>
  <si>
    <t>FGL16612FH</t>
  </si>
  <si>
    <t>JNB-TA-VG34-W19-CAB6-1</t>
  </si>
  <si>
    <t>FGL16612FY</t>
  </si>
  <si>
    <t>JNB-TA-VG35-W19-CAB6-1</t>
  </si>
  <si>
    <t>FGL16612G7</t>
  </si>
  <si>
    <t>JNB-TA-VG36-W19-CAB6-1</t>
  </si>
  <si>
    <t>FGL16612G</t>
  </si>
  <si>
    <t>JNB-TA-VG37-W19-CAB6-1</t>
  </si>
  <si>
    <t>FGL16612FR</t>
  </si>
  <si>
    <t>JNB-TA-VG38-W19-CAB6-1</t>
  </si>
  <si>
    <t>FGL16612FU</t>
  </si>
  <si>
    <t>JNB-TA-VG39-W19-CAB6-1</t>
  </si>
  <si>
    <t>FGL16612FZ</t>
  </si>
  <si>
    <t>JNB-TA-VG40-W19-CAB6-1</t>
  </si>
  <si>
    <t>FGL16612G4</t>
  </si>
  <si>
    <t>JNB-TA-VG41-W19-CAB6-1</t>
  </si>
  <si>
    <t>FGL16612GA</t>
  </si>
  <si>
    <t>JNB-TA-VG42-W19-CAB6-1</t>
  </si>
  <si>
    <t>FGL16612GE</t>
  </si>
  <si>
    <t>JNB-TA-VG43-W19-CAB6-1</t>
  </si>
  <si>
    <t>FGL16612FX</t>
  </si>
  <si>
    <t>JNB-TA-VG44-W19-CAB6-1</t>
  </si>
  <si>
    <t>FGL16612GG</t>
  </si>
  <si>
    <t>JNB-TA-VG45-W19-CAB6-1</t>
  </si>
  <si>
    <t>FGL16612FW</t>
  </si>
  <si>
    <t>JNB-TA-VG46-W19-CAB6-1</t>
  </si>
  <si>
    <t>FGL16612G9</t>
  </si>
  <si>
    <t>JNB-TA-VG47-W19-CAB6-1</t>
  </si>
  <si>
    <t>FGL16612G2</t>
  </si>
  <si>
    <t>JNB-TA-VG48-W19-CAB6-1</t>
  </si>
  <si>
    <t>FGL16612GR</t>
  </si>
  <si>
    <t>JNB-TA-VG49-W19-CAB6-1</t>
  </si>
  <si>
    <t>FGL16612G5</t>
  </si>
  <si>
    <t>JNB-TA-VG50-W19-CAB6-1</t>
  </si>
  <si>
    <t>FGL16612FK</t>
  </si>
  <si>
    <t>JNB-TA-VG51-W19-CAB6-1</t>
  </si>
  <si>
    <t>FGL16612GP</t>
  </si>
  <si>
    <t>JNB-TA-VG52-W19-CAB6-1</t>
  </si>
  <si>
    <t>FGL16612FV</t>
  </si>
  <si>
    <t>JNB-TA-VG53-W19-CAB6-1</t>
  </si>
  <si>
    <t>FGL16612FS</t>
  </si>
  <si>
    <t>JNB-TA-VG54-W19-CAB6-1</t>
  </si>
  <si>
    <t>FGL16612FJ</t>
  </si>
  <si>
    <t>JNB-TA-VG55-WC19-CAB6-1</t>
  </si>
  <si>
    <t>FGL16612FN</t>
  </si>
  <si>
    <t>FOC16294U37</t>
  </si>
  <si>
    <t>Services Ready Engine 910 (4-8GB MEM,2x 500GB 7K HDD,2C CPU)</t>
  </si>
  <si>
    <t>FOC16316SRX</t>
  </si>
  <si>
    <t>jnbucssrv1</t>
  </si>
  <si>
    <t>DCH23T2S</t>
  </si>
  <si>
    <t>DCH23T1SV</t>
  </si>
  <si>
    <t>FCH231V2LH</t>
  </si>
  <si>
    <t>JNB-TA-VG1-WC19-CAB6-1</t>
  </si>
  <si>
    <t>FGL16612GD</t>
  </si>
  <si>
    <t>JNB-TA-VG3-WC19-CAB6-1</t>
  </si>
  <si>
    <t>FGL16612GS</t>
  </si>
  <si>
    <t>JNB-TA-VG4-WC19-CAB6-1</t>
  </si>
  <si>
    <t>FGL16612FA</t>
  </si>
  <si>
    <t>JNB-TA-VG5-WC19-CAB6-1</t>
  </si>
  <si>
    <t>FGL16612FC</t>
  </si>
  <si>
    <t>JNB-TA-VG6-WC19-CAB6-1</t>
  </si>
  <si>
    <t>FGL16612GN</t>
  </si>
  <si>
    <t>JNB-TA-VG7-WC19-CAB6-1</t>
  </si>
  <si>
    <t>FGL16612FG</t>
  </si>
  <si>
    <t>JNB-TA-VG8-WC19-CAB6-1</t>
  </si>
  <si>
    <t>FGL16612FE</t>
  </si>
  <si>
    <t>JNB-TA-VG9-WC19-CAB6-1</t>
  </si>
  <si>
    <t>FGL16612GH</t>
  </si>
  <si>
    <t>JNB-TA-VG10-WC19-CAB6-1</t>
  </si>
  <si>
    <t>FGL16612GK</t>
  </si>
  <si>
    <t>JNB-TA-VG11-WC19-CAB6-1</t>
  </si>
  <si>
    <t>FGL16612GT</t>
  </si>
  <si>
    <t>JNB-TA-VG12-WC19-CAB6-1</t>
  </si>
  <si>
    <t>FGL16612G3</t>
  </si>
  <si>
    <t>JNB-TA-VG13-WC19-CAB6-1</t>
  </si>
  <si>
    <t>FGL16612FF</t>
  </si>
  <si>
    <t>JNB-TA-VG14-WC19-CAB6-1</t>
  </si>
  <si>
    <t>FGL16612FP</t>
  </si>
  <si>
    <t>JNB-TA-VG15-WC19-CAB6-1</t>
  </si>
  <si>
    <t>FGL16612G1</t>
  </si>
  <si>
    <t>JNB-TA-VG29-W19-CAB6-1</t>
  </si>
  <si>
    <t>FGL16612G6</t>
  </si>
  <si>
    <t>SEPF09E630F1AF7</t>
  </si>
  <si>
    <t>FCH18338HBQ</t>
  </si>
  <si>
    <t>SEP848A8D693340</t>
  </si>
  <si>
    <t>WZP2219XM8</t>
  </si>
  <si>
    <t>SEP848A8D693358</t>
  </si>
  <si>
    <t>WZP2219XMY</t>
  </si>
  <si>
    <t>SEP848A8D693476</t>
  </si>
  <si>
    <t>WZP2219XWC</t>
  </si>
  <si>
    <t>SEP848A8D693DCD</t>
  </si>
  <si>
    <t>WZP2219ZYP</t>
  </si>
  <si>
    <t>SEP848A8D693E3F</t>
  </si>
  <si>
    <t>WZP2219121</t>
  </si>
  <si>
    <t>SEP848A8D693DA7</t>
  </si>
  <si>
    <t>WZP2219ZXK</t>
  </si>
  <si>
    <t>SEP848A8D693D80</t>
  </si>
  <si>
    <t>WZP2219ZWE</t>
  </si>
  <si>
    <t>SEP848A8D693DB0</t>
  </si>
  <si>
    <t>WZP2219ZXU</t>
  </si>
  <si>
    <t>SEP848A8D693E29</t>
  </si>
  <si>
    <t>WZP221911D</t>
  </si>
  <si>
    <t>SEP6886A7C57423</t>
  </si>
  <si>
    <t>FCH1651ACYX</t>
  </si>
  <si>
    <t>SEPB8621F6D60B5</t>
  </si>
  <si>
    <t>FCH152896EB</t>
  </si>
  <si>
    <t>SEP848A8D693DAB</t>
  </si>
  <si>
    <t>WZP2219ZXP</t>
  </si>
  <si>
    <t>SEP70F35AD36CFF</t>
  </si>
  <si>
    <t>WZP212AI</t>
  </si>
  <si>
    <t>SEP848A8D6934CF</t>
  </si>
  <si>
    <t>WZP2219XYZ</t>
  </si>
  <si>
    <t>SEP848A8D691BCC</t>
  </si>
  <si>
    <t>WZP2219NVJ</t>
  </si>
  <si>
    <t>SEP001C58F9442B</t>
  </si>
  <si>
    <t>FCH1131D2F3</t>
  </si>
  <si>
    <t>7961G IP Phone (SW License NOT INCLUDED) REMANUFACTURED</t>
  </si>
  <si>
    <t>SEP848A8D69334F</t>
  </si>
  <si>
    <t>WZP2219XMP</t>
  </si>
  <si>
    <t>SEP00077D64DEBF</t>
  </si>
  <si>
    <t>PXN15385TA</t>
  </si>
  <si>
    <t>SEP00EBD5E6B18D</t>
  </si>
  <si>
    <t>WZP222ITJ</t>
  </si>
  <si>
    <t>SEP848A8D693E40</t>
  </si>
  <si>
    <t>WZP2219122</t>
  </si>
  <si>
    <t>SEP848A8D69335A</t>
  </si>
  <si>
    <t>WZP2219XN</t>
  </si>
  <si>
    <t>SEP70F35AD35298</t>
  </si>
  <si>
    <t>WZP2124SR</t>
  </si>
  <si>
    <t>SEP00EBD5E6B2B7</t>
  </si>
  <si>
    <t>WZP222J1T</t>
  </si>
  <si>
    <t>SEP848A8D693E84</t>
  </si>
  <si>
    <t>WZP2219142</t>
  </si>
  <si>
    <t>SEP848A8D693487</t>
  </si>
  <si>
    <t>WZP2219XWV</t>
  </si>
  <si>
    <t>SEP848A8D691B20</t>
  </si>
  <si>
    <t>WZP2219NQG</t>
  </si>
  <si>
    <t>SEP848A8D693DE9</t>
  </si>
  <si>
    <t>WZP2219ZZH</t>
  </si>
  <si>
    <t>SEP848A8D691B29</t>
  </si>
  <si>
    <t>WZP2219NQR</t>
  </si>
  <si>
    <t>SEP848A8D693443</t>
  </si>
  <si>
    <t>WZP2219XUV</t>
  </si>
  <si>
    <t>SEP848A8D69347D</t>
  </si>
  <si>
    <t>WZP2219XWK</t>
  </si>
  <si>
    <t>SEP848A8D691B19</t>
  </si>
  <si>
    <t>WZP2219NQ9</t>
  </si>
  <si>
    <t>SEP848A8D693D10</t>
  </si>
  <si>
    <t>WZP2219ZT4</t>
  </si>
  <si>
    <t>SEP848A8D693DE4</t>
  </si>
  <si>
    <t>WZP2219ZZC</t>
  </si>
  <si>
    <t>SEP848A8D693D3B</t>
  </si>
  <si>
    <t>WZP2219ZUD</t>
  </si>
  <si>
    <t>SEP848A8D693423</t>
  </si>
  <si>
    <t>WZP2219XTX</t>
  </si>
  <si>
    <t>SEP848A8D6930C9</t>
  </si>
  <si>
    <t>WZP2219X2P</t>
  </si>
  <si>
    <t>SEP00077D64E4DA</t>
  </si>
  <si>
    <t>PXN153879V</t>
  </si>
  <si>
    <t>SEP848A8D690D0E</t>
  </si>
  <si>
    <t>WZP2219KLJ</t>
  </si>
  <si>
    <t>SEP848A8D6933E2</t>
  </si>
  <si>
    <t>WZP2219XS</t>
  </si>
  <si>
    <t>SEP70F35AD36C98</t>
  </si>
  <si>
    <t>WZP2129XN</t>
  </si>
  <si>
    <t>SEP848A8D690D8A</t>
  </si>
  <si>
    <t>WZP2219KQ6</t>
  </si>
  <si>
    <t>SEP848A8D693077</t>
  </si>
  <si>
    <t>WZP2219X9</t>
  </si>
  <si>
    <t>SEP848A8D6917AA</t>
  </si>
  <si>
    <t>WZP2219MYE</t>
  </si>
  <si>
    <t>SEP848A8D6933F3</t>
  </si>
  <si>
    <t>WZP2219XSH</t>
  </si>
  <si>
    <t>SEP00EBD5E6FAE0</t>
  </si>
  <si>
    <t>WZP222XAY</t>
  </si>
  <si>
    <t>SEP848A8D693335</t>
  </si>
  <si>
    <t>WZP2219XLX</t>
  </si>
  <si>
    <t>SEPEC44761E17F0</t>
  </si>
  <si>
    <t>FCH14493TK</t>
  </si>
  <si>
    <t>SEP001B535D1E8E</t>
  </si>
  <si>
    <t>FCH119AFM6</t>
  </si>
  <si>
    <t>SEP70F35AD36CAF</t>
  </si>
  <si>
    <t>WZP2129YA</t>
  </si>
  <si>
    <t>SEP00077D64CBCC</t>
  </si>
  <si>
    <t>PXN1538SP</t>
  </si>
  <si>
    <t>SEP00235E17F110</t>
  </si>
  <si>
    <t>FCH124A8U7</t>
  </si>
  <si>
    <t>SEP848A8D693EC1</t>
  </si>
  <si>
    <t>WZP221915V</t>
  </si>
  <si>
    <t>SEP848A8D693DD2</t>
  </si>
  <si>
    <t>WZP2219ZYU</t>
  </si>
  <si>
    <t>SEP848A8D69308F</t>
  </si>
  <si>
    <t>WZP2219XZ</t>
  </si>
  <si>
    <t>SEP848A8D693DD3</t>
  </si>
  <si>
    <t>WZP2219ZYV</t>
  </si>
  <si>
    <t>SEP848A8D693D57</t>
  </si>
  <si>
    <t>WZP2219ZV7</t>
  </si>
  <si>
    <t>SEP848A8D693DB6</t>
  </si>
  <si>
    <t>WZP2219ZY</t>
  </si>
  <si>
    <t>SEP848A8D693347</t>
  </si>
  <si>
    <t>WZP2219XMF</t>
  </si>
  <si>
    <t>SEP848A8D6916EF</t>
  </si>
  <si>
    <t>WZP2219MSX</t>
  </si>
  <si>
    <t>SEP00EBD5E6B23A</t>
  </si>
  <si>
    <t>WZP222IYC</t>
  </si>
  <si>
    <t>SEP00EBD5E7EB34</t>
  </si>
  <si>
    <t>SEPEC44761E179A</t>
  </si>
  <si>
    <t>SEP00EBD5E7EAE2</t>
  </si>
  <si>
    <t>SEP70F35AD37047</t>
  </si>
  <si>
    <t>WZP212ANU</t>
  </si>
  <si>
    <t>SEP848A8D693456</t>
  </si>
  <si>
    <t>WZP2219XVE</t>
  </si>
  <si>
    <t>SEP001B53B90848</t>
  </si>
  <si>
    <t>FCH11199AV</t>
  </si>
  <si>
    <t>SEP08D09F9EAF30</t>
  </si>
  <si>
    <t>FCH1547829</t>
  </si>
  <si>
    <t>SEP6899CD8425CC</t>
  </si>
  <si>
    <t>WZP1836KZN</t>
  </si>
  <si>
    <t>SEP00EBD5E6B1E5</t>
  </si>
  <si>
    <t>WZP222IVZ</t>
  </si>
  <si>
    <t>SEPF09E636E3102</t>
  </si>
  <si>
    <t>WZP1833AJW</t>
  </si>
  <si>
    <t>SEPEC44761E1E2A</t>
  </si>
  <si>
    <t>FCH144956H</t>
  </si>
  <si>
    <t>SEP0023EBC67F16</t>
  </si>
  <si>
    <t>FCH13319P3C</t>
  </si>
  <si>
    <t>SEP04C5A44DD69A</t>
  </si>
  <si>
    <t>FCH153DWDC</t>
  </si>
  <si>
    <t>SEP00EBD5E6B231</t>
  </si>
  <si>
    <t>WZP222IY3</t>
  </si>
  <si>
    <t>SEP5067AE2053A7</t>
  </si>
  <si>
    <t>WZP1826UEN</t>
  </si>
  <si>
    <t>SEP00235EB86BB6</t>
  </si>
  <si>
    <t>FCH12439MQ</t>
  </si>
  <si>
    <t>SEP70F35AD3689F</t>
  </si>
  <si>
    <t>WZP21295E</t>
  </si>
  <si>
    <t>SEP70F35AD3693F</t>
  </si>
  <si>
    <t>WZP21299U</t>
  </si>
  <si>
    <t>SEP6899CD8416BC</t>
  </si>
  <si>
    <t>WZP1836IJ</t>
  </si>
  <si>
    <t>SEP5067AE20B7D0</t>
  </si>
  <si>
    <t>WZP18277ZD</t>
  </si>
  <si>
    <t>SEP70F35AD3683F</t>
  </si>
  <si>
    <t>WZP21292Q</t>
  </si>
  <si>
    <t>SEP00077D64CBED</t>
  </si>
  <si>
    <t>PXN1538TM</t>
  </si>
  <si>
    <t>SEP6899CD8416CA</t>
  </si>
  <si>
    <t>WZP1836IX</t>
  </si>
  <si>
    <t>SEP1CE6C798D9C6</t>
  </si>
  <si>
    <t>PUC1642PXL</t>
  </si>
  <si>
    <t>SEP70F35AD36C91</t>
  </si>
  <si>
    <t>WZP2129XG</t>
  </si>
  <si>
    <t>SEPF09E636F80E3</t>
  </si>
  <si>
    <t>WZP1835IL</t>
  </si>
  <si>
    <t>SEP64AE0C5FE76C</t>
  </si>
  <si>
    <t>FCH153HECQ</t>
  </si>
  <si>
    <t>SEP70F35AD368E6</t>
  </si>
  <si>
    <t>WZP21297D</t>
  </si>
  <si>
    <t>SEP848A8D693DA9</t>
  </si>
  <si>
    <t>WZP2219ZXM</t>
  </si>
  <si>
    <t>SEP00077D64E057</t>
  </si>
  <si>
    <t>PXN153864M</t>
  </si>
  <si>
    <t>SEP70F35AD36D11</t>
  </si>
  <si>
    <t>WZP212A1</t>
  </si>
  <si>
    <t>SEP08CC6830E6D7</t>
  </si>
  <si>
    <t>FCH17128X67</t>
  </si>
  <si>
    <t>SEP08CC6830E56F</t>
  </si>
  <si>
    <t>FCH17128WVM</t>
  </si>
  <si>
    <t>SEP848A8D69359D</t>
  </si>
  <si>
    <t>WZP2219Y51</t>
  </si>
  <si>
    <t>SEP848A8D691AB0</t>
  </si>
  <si>
    <t>WZP2219NM6</t>
  </si>
  <si>
    <t>SEP00EBD5E6B295</t>
  </si>
  <si>
    <t>WZP222JV</t>
  </si>
  <si>
    <t>SEP848A8D693D08</t>
  </si>
  <si>
    <t>WZP2219ZSW</t>
  </si>
  <si>
    <t>SEP00EBD5E6B254</t>
  </si>
  <si>
    <t>WZP222IZ2</t>
  </si>
  <si>
    <t>SEP08D09F9EAE28</t>
  </si>
  <si>
    <t>FCH15478218</t>
  </si>
  <si>
    <t>SEP08D09F9EA84E</t>
  </si>
  <si>
    <t>FCH15478R6</t>
  </si>
  <si>
    <t>SEP08D09F9EADE9</t>
  </si>
  <si>
    <t>FCH154781ZD</t>
  </si>
  <si>
    <t>SEP70F35AD36D12</t>
  </si>
  <si>
    <t>WZP212A11</t>
  </si>
  <si>
    <t>SEP848A8D691801</t>
  </si>
  <si>
    <t>WZP2219NZ</t>
  </si>
  <si>
    <t>SEPF09E636FFCEA</t>
  </si>
  <si>
    <t>WZP1836CWX</t>
  </si>
  <si>
    <t>SEP70F35AD20924</t>
  </si>
  <si>
    <t>WZP211858B</t>
  </si>
  <si>
    <t>SEPF09E636E290B</t>
  </si>
  <si>
    <t>WZP18338Z9</t>
  </si>
  <si>
    <t>SEP9CAFCAFEB8D0</t>
  </si>
  <si>
    <t>FCH1351A431</t>
  </si>
  <si>
    <t>SEPE80462EA1D98</t>
  </si>
  <si>
    <t>FCH1434B6H</t>
  </si>
  <si>
    <t>SEP001B54951A28</t>
  </si>
  <si>
    <t>FCH11148HF4</t>
  </si>
  <si>
    <t>SEP08D09F9EA865</t>
  </si>
  <si>
    <t>FCH15478RV</t>
  </si>
  <si>
    <t>SEP08D09F9EA86F</t>
  </si>
  <si>
    <t>FCH15478S5</t>
  </si>
  <si>
    <t>SEP08D09F9EAAA2</t>
  </si>
  <si>
    <t>FCH1547818Q</t>
  </si>
  <si>
    <t>SEP08D09F9EA8F9</t>
  </si>
  <si>
    <t>FCH15478W7</t>
  </si>
  <si>
    <t>SEP848A8D693D14</t>
  </si>
  <si>
    <t>WZP2219ZT8</t>
  </si>
  <si>
    <t>SEP001956D66F9D</t>
  </si>
  <si>
    <t>INM13915C8</t>
  </si>
  <si>
    <t>SEP848A8D693D05</t>
  </si>
  <si>
    <t>WZP2219ZST</t>
  </si>
  <si>
    <t>SEP00EBD5E6B2CA</t>
  </si>
  <si>
    <t>WZP222J2C</t>
  </si>
  <si>
    <t>SEP08D09F9EADE2</t>
  </si>
  <si>
    <t>FCH154781Z6</t>
  </si>
  <si>
    <t>SEP08CC6830E68B</t>
  </si>
  <si>
    <t>FCH17128X3Z</t>
  </si>
  <si>
    <t>SEP848A8D693D61</t>
  </si>
  <si>
    <t>WZP2219ZVH</t>
  </si>
  <si>
    <t>SEP848A8D693DB2</t>
  </si>
  <si>
    <t>WZP2219ZXW</t>
  </si>
  <si>
    <t>SEP848A8D693D59</t>
  </si>
  <si>
    <t>WZP2219ZV9</t>
  </si>
  <si>
    <t>SEP6899CD841BF1</t>
  </si>
  <si>
    <t>WZP1836J1K</t>
  </si>
  <si>
    <t>SEP848A8D693D9B</t>
  </si>
  <si>
    <t>WZP2219ZX7</t>
  </si>
  <si>
    <t>SEP00EBD5E6B2CF</t>
  </si>
  <si>
    <t>WZP222J2H</t>
  </si>
  <si>
    <t>SEP848A8D693DA4</t>
  </si>
  <si>
    <t>WZP2219ZXG</t>
  </si>
  <si>
    <t>SEP848A8D693DB8</t>
  </si>
  <si>
    <t>WZP2219ZY2</t>
  </si>
  <si>
    <t>SEP848A8D693CFD</t>
  </si>
  <si>
    <t>WZP2219ZSK</t>
  </si>
  <si>
    <t>SEP848A8D693212</t>
  </si>
  <si>
    <t>WZP2219XCC</t>
  </si>
  <si>
    <t>SEP08CC6830E703</t>
  </si>
  <si>
    <t>FCH17128X7H</t>
  </si>
  <si>
    <t>SEP08CC6830E615</t>
  </si>
  <si>
    <t>FCH17128XH</t>
  </si>
  <si>
    <t>SEP0026CBBFDD38</t>
  </si>
  <si>
    <t>FCH1337A25H</t>
  </si>
  <si>
    <t>SEP848A8D6933EA</t>
  </si>
  <si>
    <t>WZP2219XS8</t>
  </si>
  <si>
    <t>SEP848A8D693D56</t>
  </si>
  <si>
    <t>WZP2219ZV6</t>
  </si>
  <si>
    <t>SEP848A8D693D44</t>
  </si>
  <si>
    <t>WZP2219ZUN</t>
  </si>
  <si>
    <t>SEP08CC6830E4BB</t>
  </si>
  <si>
    <t>FCH17128WQB</t>
  </si>
  <si>
    <t>SEP848A8D692F36</t>
  </si>
  <si>
    <t>WZP2219WQU</t>
  </si>
  <si>
    <t>SEP848A8D693421</t>
  </si>
  <si>
    <t>WZP2219XTV</t>
  </si>
  <si>
    <t>SEP848A8D693D00</t>
  </si>
  <si>
    <t>WZP2219ZSN</t>
  </si>
  <si>
    <t>SEP70F35AD368A3</t>
  </si>
  <si>
    <t>WZP21295I</t>
  </si>
  <si>
    <t>SEP00EBD5E6B2E0</t>
  </si>
  <si>
    <t>WZP222J2Y</t>
  </si>
  <si>
    <t>SEP848A8D693D8F</t>
  </si>
  <si>
    <t>WZP2219ZWV</t>
  </si>
  <si>
    <t>SEP848A8D693D38</t>
  </si>
  <si>
    <t>WZP2219ZUA</t>
  </si>
  <si>
    <t>SEP00077D64DEC0</t>
  </si>
  <si>
    <t>PXN15385TB</t>
  </si>
  <si>
    <t>SEP00EBD5E7E951</t>
  </si>
  <si>
    <t>WZP223PU9</t>
  </si>
  <si>
    <t>SEP848A8D693D46</t>
  </si>
  <si>
    <t>WZP2219ZUQ</t>
  </si>
  <si>
    <t>SEP00EBD5E6B279</t>
  </si>
  <si>
    <t>WZP222J3</t>
  </si>
  <si>
    <t>SEP848A8D693D2C</t>
  </si>
  <si>
    <t>WZP2219ZTY</t>
  </si>
  <si>
    <t>SEP848A8D69354A</t>
  </si>
  <si>
    <t>WZP2219Y2L</t>
  </si>
  <si>
    <t>SEP70F35AD369AC</t>
  </si>
  <si>
    <t>WZP2129CV</t>
  </si>
  <si>
    <t>SEP70F35AD3699C</t>
  </si>
  <si>
    <t>WZP2129CF</t>
  </si>
  <si>
    <t>SEP70F35AD354A9</t>
  </si>
  <si>
    <t>WZP21257G</t>
  </si>
  <si>
    <t>SEP70F35AD3444D</t>
  </si>
  <si>
    <t>WZP2121Z4</t>
  </si>
  <si>
    <t>SEP08CC6830E87D</t>
  </si>
  <si>
    <t>FCH17128XJM</t>
  </si>
  <si>
    <t>SEP08CC6830E662</t>
  </si>
  <si>
    <t>FCH17128X2S</t>
  </si>
  <si>
    <t>SEP00EBD5E6B2DF</t>
  </si>
  <si>
    <t>WZP222J2X</t>
  </si>
  <si>
    <t>SEP6899CD84169B</t>
  </si>
  <si>
    <t>WZP1836HZM</t>
  </si>
  <si>
    <t>SEP848A8D693446</t>
  </si>
  <si>
    <t>WZP2219XUY</t>
  </si>
  <si>
    <t>SEP00EBD5E6B405</t>
  </si>
  <si>
    <t>WZP222JB3</t>
  </si>
  <si>
    <t>SEP00EBD5E7E921</t>
  </si>
  <si>
    <t>WZP223PSX</t>
  </si>
  <si>
    <t>SEP848A8D6934B2</t>
  </si>
  <si>
    <t>WZP2219XY4</t>
  </si>
  <si>
    <t>SEP848A8D693E24</t>
  </si>
  <si>
    <t>WZP2219118</t>
  </si>
  <si>
    <t>SEP00EBD5E6B244</t>
  </si>
  <si>
    <t>WZP222IYM</t>
  </si>
  <si>
    <t>SEP00EBD5E7EB68</t>
  </si>
  <si>
    <t>WZP223Q94</t>
  </si>
  <si>
    <t>SEP00EBD5E6B384</t>
  </si>
  <si>
    <t>WZP222J7I</t>
  </si>
  <si>
    <t>SEP848A8D691AC3</t>
  </si>
  <si>
    <t>WZP2219NMR</t>
  </si>
  <si>
    <t>SEP70F35AD3543A</t>
  </si>
  <si>
    <t>WZP21254D</t>
  </si>
  <si>
    <t>SEP00EBD5E7EBAB</t>
  </si>
  <si>
    <t>WZP223QAZ</t>
  </si>
  <si>
    <t>SEP08CC6830E649</t>
  </si>
  <si>
    <t>FCH17128X21</t>
  </si>
  <si>
    <t>SEP70F35AD36942</t>
  </si>
  <si>
    <t>WZP21299X</t>
  </si>
  <si>
    <t>SEP848A8D693D0D</t>
  </si>
  <si>
    <t>WZP2219ZT1</t>
  </si>
  <si>
    <t>SEP00EBD5E7EB3F</t>
  </si>
  <si>
    <t>WZP223Q7Z</t>
  </si>
  <si>
    <t>SEP848A8D693D1C</t>
  </si>
  <si>
    <t>WZP2219ZTG</t>
  </si>
  <si>
    <t>SEP00EBD5E7EB4C</t>
  </si>
  <si>
    <t>WZP223Q8C</t>
  </si>
  <si>
    <t>SEP00EBD5E7E8E1</t>
  </si>
  <si>
    <t>WZP223PR5</t>
  </si>
  <si>
    <t>SEP848A8D693D17</t>
  </si>
  <si>
    <t>WZP2219ZTB</t>
  </si>
  <si>
    <t>SEP848A8D693D19</t>
  </si>
  <si>
    <t>WZP2219ZTD</t>
  </si>
  <si>
    <t>SEP00EBD5E7EB69</t>
  </si>
  <si>
    <t>WZP223Q95</t>
  </si>
  <si>
    <t>SEP848A8D693E3E</t>
  </si>
  <si>
    <t>WZP221912</t>
  </si>
  <si>
    <t>SEP848A8D69361C</t>
  </si>
  <si>
    <t>WZP2219Y8S</t>
  </si>
  <si>
    <t>SEP848A8D693D9C</t>
  </si>
  <si>
    <t>WZP2219ZX8</t>
  </si>
  <si>
    <t>SEP848A8D691ACD</t>
  </si>
  <si>
    <t>WZP2219NN1</t>
  </si>
  <si>
    <t>SEP848A8D693DC3</t>
  </si>
  <si>
    <t>WZP2219ZYD</t>
  </si>
  <si>
    <t>SEP848A8D693DA0</t>
  </si>
  <si>
    <t>WZP2219ZXC</t>
  </si>
  <si>
    <t>SEP848A8D693DCE</t>
  </si>
  <si>
    <t>WZP2219ZYQ</t>
  </si>
  <si>
    <t>SEP08CC6830E497</t>
  </si>
  <si>
    <t>FCH17128WP9</t>
  </si>
  <si>
    <t>SEPBC16F51768AE</t>
  </si>
  <si>
    <t>FCH18358N4X</t>
  </si>
  <si>
    <t>SEP70F35AD36CC6</t>
  </si>
  <si>
    <t>WZP2129YX</t>
  </si>
  <si>
    <t>SEPD42C4485E652</t>
  </si>
  <si>
    <t>WZP23145</t>
  </si>
  <si>
    <t>SEP848A8D6933D6</t>
  </si>
  <si>
    <t>WZP2219XRN</t>
  </si>
  <si>
    <t>SEP848A8D69194F</t>
  </si>
  <si>
    <t>WZP2219NAT</t>
  </si>
  <si>
    <t>SEP848A8D693D7B</t>
  </si>
  <si>
    <t>WZP2219ZW9</t>
  </si>
  <si>
    <t>SEP6899CD841E04</t>
  </si>
  <si>
    <t>WZP1836JGB</t>
  </si>
  <si>
    <t>SEP70F35AD36C92</t>
  </si>
  <si>
    <t>WZP2129XH</t>
  </si>
  <si>
    <t>SEP70F35AD208C7</t>
  </si>
  <si>
    <t>WZP211855Q</t>
  </si>
  <si>
    <t>SEP70F35AD36C8C</t>
  </si>
  <si>
    <t>WZP2129XB</t>
  </si>
  <si>
    <t>SEP1CE6C7727F2C</t>
  </si>
  <si>
    <t>FCH164197W9</t>
  </si>
  <si>
    <t>SEP001B53B8D0B9</t>
  </si>
  <si>
    <t>FCH1118XJ</t>
  </si>
  <si>
    <t>SEP001B535D0111</t>
  </si>
  <si>
    <t>FCH119A935</t>
  </si>
  <si>
    <t>SEP001E136BFF40</t>
  </si>
  <si>
    <t>FCH114BR6</t>
  </si>
  <si>
    <t>SEPB4A4E3D724B6</t>
  </si>
  <si>
    <t>FCH1438AEGD</t>
  </si>
  <si>
    <t>SEP70F35AD36BC8</t>
  </si>
  <si>
    <t>WZP2129RV</t>
  </si>
  <si>
    <t>SEP9CAFCAFEBD10</t>
  </si>
  <si>
    <t>FCH1351A513</t>
  </si>
  <si>
    <t>SEPC4143C8B9572</t>
  </si>
  <si>
    <t>PUC1748RWP</t>
  </si>
  <si>
    <t>SEP08CC6830E751</t>
  </si>
  <si>
    <t>FCH17128X9T</t>
  </si>
  <si>
    <t>SEP1CE6C798DC6C</t>
  </si>
  <si>
    <t>PUC1642QCB</t>
  </si>
  <si>
    <t>SEP70F35AD368B2</t>
  </si>
  <si>
    <t>WZP21295X</t>
  </si>
  <si>
    <t>SEP848A8D69345D</t>
  </si>
  <si>
    <t>WZP2219XVM</t>
  </si>
  <si>
    <t>SEP848A8D693481</t>
  </si>
  <si>
    <t>WZP2219XWP</t>
  </si>
  <si>
    <t>SEP00EBD5E6B1CD</t>
  </si>
  <si>
    <t>WZP222IVB</t>
  </si>
  <si>
    <t>SEP848A8D691810</t>
  </si>
  <si>
    <t>WZP2219N1E</t>
  </si>
  <si>
    <t>SEP64AE0C5FE791</t>
  </si>
  <si>
    <t>FCH153HEDT</t>
  </si>
  <si>
    <t>SEP64AE0C5FE90F</t>
  </si>
  <si>
    <t>FCH153HER2</t>
  </si>
  <si>
    <t>SEP848A8D693D9D</t>
  </si>
  <si>
    <t>WZP2219ZX9</t>
  </si>
  <si>
    <t>SEP70F35AD36C9E</t>
  </si>
  <si>
    <t>WZP2129XT</t>
  </si>
  <si>
    <t>SEP04C5A44C0B06</t>
  </si>
  <si>
    <t>FCH1529EUPQ</t>
  </si>
  <si>
    <t>SEP70F35AD36830</t>
  </si>
  <si>
    <t>WZP21292B</t>
  </si>
  <si>
    <t>SEP04C5A44DD6CC</t>
  </si>
  <si>
    <t>FCH153DWEU</t>
  </si>
  <si>
    <t>SEP00EBD5E6B1A7</t>
  </si>
  <si>
    <t>WZP222IU9</t>
  </si>
  <si>
    <t>SEP001B2AC75408</t>
  </si>
  <si>
    <t>FCH11991NA</t>
  </si>
  <si>
    <t>SEP70F35AD36813</t>
  </si>
  <si>
    <t>WZP21291I</t>
  </si>
  <si>
    <t>SEP001956BD3125</t>
  </si>
  <si>
    <t>INM1381RBG</t>
  </si>
  <si>
    <t>SEP00077D64E3E8</t>
  </si>
  <si>
    <t>PXN1538735</t>
  </si>
  <si>
    <t>SEP001B53B8FBE3</t>
  </si>
  <si>
    <t>FCH11196KJ</t>
  </si>
  <si>
    <t>SEP64AE0C5FE74E</t>
  </si>
  <si>
    <t>FCH153HEBU</t>
  </si>
  <si>
    <t>SEP001B53B8C8D6</t>
  </si>
  <si>
    <t>FCH1118V95</t>
  </si>
  <si>
    <t>SEP70F35AD369ED</t>
  </si>
  <si>
    <t>WZP2129EO</t>
  </si>
  <si>
    <t>SEP70F35AD368B6</t>
  </si>
  <si>
    <t>WZP212961</t>
  </si>
  <si>
    <t>SEP00EBD5E6B1C2</t>
  </si>
  <si>
    <t>WZP222IV</t>
  </si>
  <si>
    <t>SEP70F35AD352A2</t>
  </si>
  <si>
    <t>WZP2124T1</t>
  </si>
  <si>
    <t>SEP70F35AD3687F</t>
  </si>
  <si>
    <t>WZP21294I</t>
  </si>
  <si>
    <t>SEP6899CD8425C8</t>
  </si>
  <si>
    <t>WZP1836KZJ</t>
  </si>
  <si>
    <t>SEP001B2AC6A170</t>
  </si>
  <si>
    <t>FCH1188CE5</t>
  </si>
  <si>
    <t>SEPF09E636E2EDA</t>
  </si>
  <si>
    <t>WZP1833A4K</t>
  </si>
  <si>
    <t>SEP00EBD5E6B26B</t>
  </si>
  <si>
    <t>WZP222IZP</t>
  </si>
  <si>
    <t>SEP001BD5123002</t>
  </si>
  <si>
    <t>FCH111996A2</t>
  </si>
  <si>
    <t>SEP70F35AD36F4B</t>
  </si>
  <si>
    <t>WZP212AGU</t>
  </si>
  <si>
    <t>SEP00235EB86D98</t>
  </si>
  <si>
    <t>FCH1243911W</t>
  </si>
  <si>
    <t>SEP0057D2D048E0</t>
  </si>
  <si>
    <t>WZP195JP9</t>
  </si>
  <si>
    <t>SEP001F9EAD8019</t>
  </si>
  <si>
    <t>FCH12128FL7</t>
  </si>
  <si>
    <t>SEP70F35AD36887</t>
  </si>
  <si>
    <t>WZP21294Q</t>
  </si>
  <si>
    <t>SEPE80462EA2FDF</t>
  </si>
  <si>
    <t>FCH1434B484</t>
  </si>
  <si>
    <t>SEP001FCAE8FC8F</t>
  </si>
  <si>
    <t>FCH1223ADV4</t>
  </si>
  <si>
    <t>SEPC4143C8B97D3</t>
  </si>
  <si>
    <t>PUC1748RNY</t>
  </si>
  <si>
    <t>SEP08CC6830E6D4</t>
  </si>
  <si>
    <t>FCH17128X64</t>
  </si>
  <si>
    <t>SEP000D28D75CF9</t>
  </si>
  <si>
    <t>INM7223J8</t>
  </si>
  <si>
    <t>SEP70F35AD36CDA</t>
  </si>
  <si>
    <t>WZP2129ZH</t>
  </si>
  <si>
    <t>SEP001D705FBCD8</t>
  </si>
  <si>
    <t>FCH122FMQ</t>
  </si>
  <si>
    <t>SEP001D705FB5AC</t>
  </si>
  <si>
    <t>FCH122FKEN</t>
  </si>
  <si>
    <t>SEP001D705FB472</t>
  </si>
  <si>
    <t>FCH122FK5E</t>
  </si>
  <si>
    <t>SEP64AE0C5FE82F</t>
  </si>
  <si>
    <t>FCH153HEJF</t>
  </si>
  <si>
    <t>SEP70F35AD3688D</t>
  </si>
  <si>
    <t>WZP21294W</t>
  </si>
  <si>
    <t>SEP00077D64CD86</t>
  </si>
  <si>
    <t>PXN153814Z</t>
  </si>
  <si>
    <t>SEPB8621F6D6488</t>
  </si>
  <si>
    <t>FCH15289794</t>
  </si>
  <si>
    <t>SEP70F35AD36CC2</t>
  </si>
  <si>
    <t>WZP2129YT</t>
  </si>
  <si>
    <t>SEP70F35AD36646</t>
  </si>
  <si>
    <t>WZP2128OP</t>
  </si>
  <si>
    <t>SEP70F35AD36856</t>
  </si>
  <si>
    <t>WZP21293D</t>
  </si>
  <si>
    <t>SEP001D705FB465</t>
  </si>
  <si>
    <t>FCH122FK51</t>
  </si>
  <si>
    <t>SEP001D705FB512</t>
  </si>
  <si>
    <t>FCH122FKA4</t>
  </si>
  <si>
    <t>SEP70F35AD36CB2</t>
  </si>
  <si>
    <t>WZP2129YD</t>
  </si>
  <si>
    <t>SEP001D705FB62B</t>
  </si>
  <si>
    <t>FCH122FKJD</t>
  </si>
  <si>
    <t>SEP001D705FB625</t>
  </si>
  <si>
    <t>FCH122FKJ7</t>
  </si>
  <si>
    <t>SEP001D705FB442</t>
  </si>
  <si>
    <t>FCH122FK4</t>
  </si>
  <si>
    <t>SEP001D705FB63F</t>
  </si>
  <si>
    <t>FCH122FKJZ</t>
  </si>
  <si>
    <t>SEP001D705FB1E6</t>
  </si>
  <si>
    <t>FCH122FJL6</t>
  </si>
  <si>
    <t>SEP001D705FB610</t>
  </si>
  <si>
    <t>FCH122FKHL</t>
  </si>
  <si>
    <t>SEP001D705FB8D3</t>
  </si>
  <si>
    <t>FCH122FL4D</t>
  </si>
  <si>
    <t>SEP001D705FB491</t>
  </si>
  <si>
    <t>FCH122FK6B</t>
  </si>
  <si>
    <t>SEP001D705FB8D2</t>
  </si>
  <si>
    <t>FCH122FL4C</t>
  </si>
  <si>
    <t>SEP002155D43926</t>
  </si>
  <si>
    <t>FCH1218DKYN</t>
  </si>
  <si>
    <t>SEP001D705FB5F1</t>
  </si>
  <si>
    <t>FCH122FKGP</t>
  </si>
  <si>
    <t>SEP001D705FB4ED</t>
  </si>
  <si>
    <t>FCH122FK91</t>
  </si>
  <si>
    <t>SEP001D705FB5DC</t>
  </si>
  <si>
    <t>FCH122FKG2</t>
  </si>
  <si>
    <t>SEP001D705FB606</t>
  </si>
  <si>
    <t>FCH122FKHA</t>
  </si>
  <si>
    <t>SEP70F35AD365EA</t>
  </si>
  <si>
    <t>WZP2128M5</t>
  </si>
  <si>
    <t>SEP70F35AD209BF</t>
  </si>
  <si>
    <t>WZP21185CM</t>
  </si>
  <si>
    <t>SEP70F35AD20A98</t>
  </si>
  <si>
    <t>WZP21185IN</t>
  </si>
  <si>
    <t>SEP70F35AD368CF</t>
  </si>
  <si>
    <t>WZP21296Q</t>
  </si>
  <si>
    <t>SEP001D705FB60E</t>
  </si>
  <si>
    <t>FCH122FKHJ</t>
  </si>
  <si>
    <t>SEP00EBD5E6FAD0</t>
  </si>
  <si>
    <t>WZP222XAI</t>
  </si>
  <si>
    <t>SEP00235E17ED52</t>
  </si>
  <si>
    <t>FCH124A81</t>
  </si>
  <si>
    <t>SEP0026CBBFE03B</t>
  </si>
  <si>
    <t>FCH1337A2U6</t>
  </si>
  <si>
    <t>SEP001B2AC7519E</t>
  </si>
  <si>
    <t>FCH1199144</t>
  </si>
  <si>
    <t>SEP001B535D1E28</t>
  </si>
  <si>
    <t>FCH119AFJ6</t>
  </si>
  <si>
    <t>SEP001B0CAD4017</t>
  </si>
  <si>
    <t>FCH11589Z3</t>
  </si>
  <si>
    <t>SEP001D705FB59F</t>
  </si>
  <si>
    <t>FCH122FKE9</t>
  </si>
  <si>
    <t>SEP001B535CC611</t>
  </si>
  <si>
    <t>FCH1199WM</t>
  </si>
  <si>
    <t>SEP00EBD5E6B280</t>
  </si>
  <si>
    <t>WZP222JA</t>
  </si>
  <si>
    <t>SEP70F35AD365E3</t>
  </si>
  <si>
    <t>WZP2128LY</t>
  </si>
  <si>
    <t>SEP70F35AD36CF8</t>
  </si>
  <si>
    <t>WZP212AB</t>
  </si>
  <si>
    <t>SEP001B2AC69F4C</t>
  </si>
  <si>
    <t>FCH1188BY1</t>
  </si>
  <si>
    <t>SEP001B53B8CAEB</t>
  </si>
  <si>
    <t>FCH1118VQU</t>
  </si>
  <si>
    <t>SEP70F35AD3689E</t>
  </si>
  <si>
    <t>WZP21295D</t>
  </si>
  <si>
    <t>SEP001AE2BC4A5C</t>
  </si>
  <si>
    <t>FCH1139X1Y</t>
  </si>
  <si>
    <t>SEP001B0CDAEE84</t>
  </si>
  <si>
    <t>FCH11592SU</t>
  </si>
  <si>
    <t>SEP001D705FBD0C</t>
  </si>
  <si>
    <t>FCH122FM28</t>
  </si>
  <si>
    <t>SEP04C5A44C0C25</t>
  </si>
  <si>
    <t>FCH1529EUY5</t>
  </si>
  <si>
    <t>SEP70F35AD352A7</t>
  </si>
  <si>
    <t>WZP2124T6</t>
  </si>
  <si>
    <t>SEP00EBD5E6B357</t>
  </si>
  <si>
    <t>WZP222J69</t>
  </si>
  <si>
    <t>SEP70F35AD36CA0</t>
  </si>
  <si>
    <t>WZP2129XV</t>
  </si>
  <si>
    <t>SEP70F35AD36C9B</t>
  </si>
  <si>
    <t>WZP2129XQ</t>
  </si>
  <si>
    <t>SEP70F35AD368A0</t>
  </si>
  <si>
    <t>WZP21295F</t>
  </si>
  <si>
    <t>SEP001D705FB62C</t>
  </si>
  <si>
    <t>FCH122FKJE</t>
  </si>
  <si>
    <t>SEP00EBD5E6B1B8</t>
  </si>
  <si>
    <t>WZP222IUQ</t>
  </si>
  <si>
    <t>SEP0023EB54AE36</t>
  </si>
  <si>
    <t>FCH133197U8</t>
  </si>
  <si>
    <t>SEP001B53B8FE6F</t>
  </si>
  <si>
    <t>FCH111974Q</t>
  </si>
  <si>
    <t>SEP001D705FB28F</t>
  </si>
  <si>
    <t>FCH122FJR5</t>
  </si>
  <si>
    <t>SEP0023EBC653F4</t>
  </si>
  <si>
    <t>FCH13319DJ8</t>
  </si>
  <si>
    <t>SEP001B53B906B1</t>
  </si>
  <si>
    <t>FCH11198YW</t>
  </si>
  <si>
    <t>SEP00EBD5E6B2FD</t>
  </si>
  <si>
    <t>WZP222J3R</t>
  </si>
  <si>
    <t>SEP70F35AD368AB</t>
  </si>
  <si>
    <t>WZP21295Q</t>
  </si>
  <si>
    <t>SEP70F35AD368A2</t>
  </si>
  <si>
    <t>WZP21295H</t>
  </si>
  <si>
    <t>SEP001B2A894F45</t>
  </si>
  <si>
    <t>FCH116A5X6</t>
  </si>
  <si>
    <t>SEP70F35AD36CBA</t>
  </si>
  <si>
    <t>WZP2129YL</t>
  </si>
  <si>
    <t>SEP18EF639EE714</t>
  </si>
  <si>
    <t>FCH1426A6X</t>
  </si>
  <si>
    <t>SEP00EBD5E6B0D2</t>
  </si>
  <si>
    <t>WZP222IOC</t>
  </si>
  <si>
    <t>SEP001D705FBD0F</t>
  </si>
  <si>
    <t>FCH122FM2B</t>
  </si>
  <si>
    <t>SEP00070E6CD438</t>
  </si>
  <si>
    <t>FCH1129ASHR</t>
  </si>
  <si>
    <t>SEP001B53B8CB79</t>
  </si>
  <si>
    <t>FCH1118VV</t>
  </si>
  <si>
    <t>SEPF09E636E314C</t>
  </si>
  <si>
    <t>WZP1833ALY</t>
  </si>
  <si>
    <t>SEP70F35AD3689B</t>
  </si>
  <si>
    <t>WZP21295A</t>
  </si>
  <si>
    <t>SEP00077D64DEDF</t>
  </si>
  <si>
    <t>PXN15385U6</t>
  </si>
  <si>
    <t>SEP04C5A44DD551</t>
  </si>
  <si>
    <t>FCH153DW3P</t>
  </si>
  <si>
    <t>SEP70F35AD3681A</t>
  </si>
  <si>
    <t>WZP21291P</t>
  </si>
  <si>
    <t>SEP6899CD841A27</t>
  </si>
  <si>
    <t>WZP1836IOU</t>
  </si>
  <si>
    <t>SEP70F35AD36CE0</t>
  </si>
  <si>
    <t>WZP2129ZN</t>
  </si>
  <si>
    <t>SEP00EBD5E6B19E</t>
  </si>
  <si>
    <t>WZP222IU</t>
  </si>
  <si>
    <t>SEP64AE0C5FE8F3</t>
  </si>
  <si>
    <t>FCH153HEQ8</t>
  </si>
  <si>
    <t>SEP00EBD5E6FB1F</t>
  </si>
  <si>
    <t>WZP222XCP</t>
  </si>
  <si>
    <t>SEP001FCAE8F9DC</t>
  </si>
  <si>
    <t>FCH1223AD8T</t>
  </si>
  <si>
    <t>SEP70F35AD36ECF</t>
  </si>
  <si>
    <t>WZP212ADE</t>
  </si>
  <si>
    <t>SEP00EBD5E6B194</t>
  </si>
  <si>
    <t>WZP222ITQ</t>
  </si>
  <si>
    <t>SEP70F35AD36874</t>
  </si>
  <si>
    <t>WZP212947</t>
  </si>
  <si>
    <t>SEP70F35AD36D07</t>
  </si>
  <si>
    <t>WZP212AQ</t>
  </si>
  <si>
    <t>SEP00260BD7405F</t>
  </si>
  <si>
    <t>FCH13288BP5</t>
  </si>
  <si>
    <t>SEP70F35AD35309</t>
  </si>
  <si>
    <t>WZP2124VW</t>
  </si>
  <si>
    <t>SEPD0C282D0DD46</t>
  </si>
  <si>
    <t>FCH15268RKV</t>
  </si>
  <si>
    <t>SEP70F35AD36CC0</t>
  </si>
  <si>
    <t>WZP2129YR</t>
  </si>
  <si>
    <t>SEP70F35AD367DB</t>
  </si>
  <si>
    <t>WZP2128ZY</t>
  </si>
  <si>
    <t>SEP70F35AD36D15</t>
  </si>
  <si>
    <t>WZP212A14</t>
  </si>
  <si>
    <t>SEP70F35AD352F2</t>
  </si>
  <si>
    <t>WZP2124V9</t>
  </si>
  <si>
    <t>SEPF09E636E282B</t>
  </si>
  <si>
    <t>WZP18338T1</t>
  </si>
  <si>
    <t>SEP5067AE203C4D</t>
  </si>
  <si>
    <t>WZP1826PSL</t>
  </si>
  <si>
    <t>SEP001B54522F5D</t>
  </si>
  <si>
    <t>FCH11128HFZ</t>
  </si>
  <si>
    <t>SEP001B53B907A7</t>
  </si>
  <si>
    <t>FCH1119964</t>
  </si>
  <si>
    <t>SEP001B2AC7535F</t>
  </si>
  <si>
    <t>FCH11991HB</t>
  </si>
  <si>
    <t>SEPEC44761E1C4F</t>
  </si>
  <si>
    <t>FCH14494SH</t>
  </si>
  <si>
    <t>SEP70F35AD36C9D</t>
  </si>
  <si>
    <t>SEP70F35AD368D0</t>
  </si>
  <si>
    <t>WZP21296R</t>
  </si>
  <si>
    <t>SEP70F35AD354B6</t>
  </si>
  <si>
    <t>WZP21257T</t>
  </si>
  <si>
    <t>SEP70F35AD36CFE</t>
  </si>
  <si>
    <t>WZP212AH</t>
  </si>
  <si>
    <t>SEP70F35AD36D10</t>
  </si>
  <si>
    <t>WZP212AZ</t>
  </si>
  <si>
    <t>SEP00EBD5E6B185</t>
  </si>
  <si>
    <t>WZP222ITB</t>
  </si>
  <si>
    <t>SEP0026CBBE1401</t>
  </si>
  <si>
    <t>FCH13368MCM</t>
  </si>
  <si>
    <t>SEPF09E636E3098</t>
  </si>
  <si>
    <t>WZP1833AGY</t>
  </si>
  <si>
    <t>SEP00EBD5E6B36F</t>
  </si>
  <si>
    <t>WZP222J6X</t>
  </si>
  <si>
    <t>SEP70F35AD3445C</t>
  </si>
  <si>
    <t>WZP2121ZJ</t>
  </si>
  <si>
    <t>SEP70F35AD36CA9</t>
  </si>
  <si>
    <t>WZP2129Y4</t>
  </si>
  <si>
    <t>SEP00EBD5E6B278</t>
  </si>
  <si>
    <t>WZP222J2</t>
  </si>
  <si>
    <t>SEP70F35AD36C89</t>
  </si>
  <si>
    <t>WZP2129X8</t>
  </si>
  <si>
    <t>SEP00EBD5E6B0E2</t>
  </si>
  <si>
    <t>WZP222IOS</t>
  </si>
  <si>
    <t>SEP00EBD5E6B0D7</t>
  </si>
  <si>
    <t>WZP222IOH</t>
  </si>
  <si>
    <t>SEP00077D64E3F1</t>
  </si>
  <si>
    <t>PXN153873E</t>
  </si>
  <si>
    <t>SEP70F35AD36D1F</t>
  </si>
  <si>
    <t>WZP212A1E</t>
  </si>
  <si>
    <t>SEP00EBD5E6B2F5</t>
  </si>
  <si>
    <t>WZP222J3J</t>
  </si>
  <si>
    <t>SEP0013CB0667A6</t>
  </si>
  <si>
    <t>Intercom</t>
  </si>
  <si>
    <t>Third-party SIP Device (Basic)</t>
  </si>
  <si>
    <t>SEP70F35AD34617</t>
  </si>
  <si>
    <t>WZP2122BU</t>
  </si>
  <si>
    <t>SEP00EBD5E6B22F</t>
  </si>
  <si>
    <t>WZP222IY1</t>
  </si>
  <si>
    <t>SEP001EF7293543</t>
  </si>
  <si>
    <t>FCH1229XZ7</t>
  </si>
  <si>
    <t>SEP6899CD8425A6</t>
  </si>
  <si>
    <t>WZP1836KYL</t>
  </si>
  <si>
    <t>SEPB8621F6C638F</t>
  </si>
  <si>
    <t>FCH1527A2BD</t>
  </si>
  <si>
    <t>SEP04C5A44DDA7E</t>
  </si>
  <si>
    <t>FCH153DX8N</t>
  </si>
  <si>
    <t>SEP70F35AD33256</t>
  </si>
  <si>
    <t>WZP2119XOT</t>
  </si>
  <si>
    <t>SEP547C69D6ABBD</t>
  </si>
  <si>
    <t>WZP1859A</t>
  </si>
  <si>
    <t>SEP08CC6830E572</t>
  </si>
  <si>
    <t>FCH17128WVQ</t>
  </si>
  <si>
    <t>SEP08CC6830E75E</t>
  </si>
  <si>
    <t>FCH17128XA6</t>
  </si>
  <si>
    <t>SEP70F35AD368FB</t>
  </si>
  <si>
    <t>WZP21297Y</t>
  </si>
  <si>
    <t>SEP70F35AD36CD2</t>
  </si>
  <si>
    <t>WZP2129Z9</t>
  </si>
  <si>
    <t>WZP2129ZJ</t>
  </si>
  <si>
    <t>SEP6899CD841761</t>
  </si>
  <si>
    <t>WZP1836I54</t>
  </si>
  <si>
    <t>SEP00077D64CA98</t>
  </si>
  <si>
    <t>PXN1538262</t>
  </si>
  <si>
    <t>SEP00EBD5E6FE1F</t>
  </si>
  <si>
    <t>WZP222XY1</t>
  </si>
  <si>
    <t>SEP848A8D693D54</t>
  </si>
  <si>
    <t>WZP2219ZV4</t>
  </si>
  <si>
    <t>SEP70F35AD3682B</t>
  </si>
  <si>
    <t>WZP212926</t>
  </si>
  <si>
    <t>SEP70F35AD36CDE</t>
  </si>
  <si>
    <t>WZP2129ZL</t>
  </si>
  <si>
    <t>SEPF09E636F80EA</t>
  </si>
  <si>
    <t>WZP1835IL7</t>
  </si>
  <si>
    <t>SEP001B5452F1FF</t>
  </si>
  <si>
    <t>FCH1112A2V2</t>
  </si>
  <si>
    <t>SEP001B53B8FEC6</t>
  </si>
  <si>
    <t>FCH1119779</t>
  </si>
  <si>
    <t>SEP6899CD8475BB</t>
  </si>
  <si>
    <t>WZP18373DT</t>
  </si>
  <si>
    <t>SEP001B2AC750B7</t>
  </si>
  <si>
    <t>FCH1199XB</t>
  </si>
  <si>
    <t>SEP001D450BD556</t>
  </si>
  <si>
    <t>FCH1139CT</t>
  </si>
  <si>
    <t>SEP001FCAE864AE</t>
  </si>
  <si>
    <t>FCH12239E5Y</t>
  </si>
  <si>
    <t>SEP6899CD841765</t>
  </si>
  <si>
    <t>WZP1836I58</t>
  </si>
  <si>
    <t>SEP70F35AD36D0A</t>
  </si>
  <si>
    <t>WZP212AT</t>
  </si>
  <si>
    <t>SEP70F35AD208F5</t>
  </si>
  <si>
    <t>WZP211857</t>
  </si>
  <si>
    <t>SEP70F35AD345C6</t>
  </si>
  <si>
    <t>WZP21229L</t>
  </si>
  <si>
    <t>SEP70F35AD2097C</t>
  </si>
  <si>
    <t>WZP21185AR</t>
  </si>
  <si>
    <t>SEP70F35AD20896</t>
  </si>
  <si>
    <t>WZP211854D</t>
  </si>
  <si>
    <t>SEP70F35AD36CA6</t>
  </si>
  <si>
    <t>WZP2129Y1</t>
  </si>
  <si>
    <t>SEP70F35AD3460A</t>
  </si>
  <si>
    <t>WZP2122BH</t>
  </si>
  <si>
    <t>SEP70F35AD208A4</t>
  </si>
  <si>
    <t>WZP211854R</t>
  </si>
  <si>
    <t>SEP70F35AD36876</t>
  </si>
  <si>
    <t>WZP212949</t>
  </si>
  <si>
    <t>SEP70F35AD208C3</t>
  </si>
  <si>
    <t>WZP211855M</t>
  </si>
  <si>
    <t>SEP70F35AD345D1</t>
  </si>
  <si>
    <t>WZP21229W</t>
  </si>
  <si>
    <t>SEP70F35AD208AC</t>
  </si>
  <si>
    <t>WZP211854Z</t>
  </si>
  <si>
    <t>SEP70F35AD3499E</t>
  </si>
  <si>
    <t>WZP2123X</t>
  </si>
  <si>
    <t>SEP70F35AD34609</t>
  </si>
  <si>
    <t>WZP2122BG</t>
  </si>
  <si>
    <t>SEPC4143C8BA0CB</t>
  </si>
  <si>
    <t>PUC182FII</t>
  </si>
  <si>
    <t>SEP001B54522E28</t>
  </si>
  <si>
    <t>FCH11128H6W</t>
  </si>
  <si>
    <t>SEP001B2AC6E756</t>
  </si>
  <si>
    <t>FCH11989DA</t>
  </si>
  <si>
    <t>SEP00260B5E8E41</t>
  </si>
  <si>
    <t>FCH13279YQS</t>
  </si>
  <si>
    <t>SEPB4A4E3D63D4A</t>
  </si>
  <si>
    <t>FCH14388UJC</t>
  </si>
  <si>
    <t>SEP001FCAE85762</t>
  </si>
  <si>
    <t>FCH12239B7S</t>
  </si>
  <si>
    <t>SEP001B5413FB6E</t>
  </si>
  <si>
    <t>FCH11118JX5</t>
  </si>
  <si>
    <t>SEPF09E636F8080</t>
  </si>
  <si>
    <t>WZP1835II9</t>
  </si>
  <si>
    <t>SEPF09E636E310A</t>
  </si>
  <si>
    <t>WZP1833AK4</t>
  </si>
  <si>
    <t>SEP04C5A44DD54B</t>
  </si>
  <si>
    <t>FCH153DW3H</t>
  </si>
  <si>
    <t>SEP70F35AD353E0</t>
  </si>
  <si>
    <t>WZP21251V</t>
  </si>
  <si>
    <t>SEP00EBD5E6B17D</t>
  </si>
  <si>
    <t>WZP222IT3</t>
  </si>
  <si>
    <t>SEP70F35AD36836</t>
  </si>
  <si>
    <t>WZP21292H</t>
  </si>
  <si>
    <t>SEPBC16F51768A9</t>
  </si>
  <si>
    <t>FCH18358N4S</t>
  </si>
  <si>
    <t>SEP848A8D693D90</t>
  </si>
  <si>
    <t>WZP2219ZWW</t>
  </si>
  <si>
    <t>SEP7C95F3C9DA52</t>
  </si>
  <si>
    <t>FCH17329XTV</t>
  </si>
  <si>
    <t>Cisco UC phone 8961, Charcoal,Standardhandset REMANUFACTURED</t>
  </si>
  <si>
    <t>SEP70F35AD36895</t>
  </si>
  <si>
    <t>WZP212954</t>
  </si>
  <si>
    <t>SEPE80462EA3016</t>
  </si>
  <si>
    <t>FCH1434B49R</t>
  </si>
  <si>
    <t>SEP9CAFCA85EE21</t>
  </si>
  <si>
    <t>FCH13518SUU</t>
  </si>
  <si>
    <t>SEP70F35AD36892</t>
  </si>
  <si>
    <t>WZP212951</t>
  </si>
  <si>
    <t>SEP70F35AD370CA</t>
  </si>
  <si>
    <t>WZP212ARH</t>
  </si>
  <si>
    <t>SEP08CC6830E4E9</t>
  </si>
  <si>
    <t>FCH17128WRP</t>
  </si>
  <si>
    <t>SEP08CC6830E588</t>
  </si>
  <si>
    <t>FCH17128WWC</t>
  </si>
  <si>
    <t>SEP08CC6830E609</t>
  </si>
  <si>
    <t>FCH17128X5</t>
  </si>
  <si>
    <t>SEP08CC6830E516</t>
  </si>
  <si>
    <t>FCH17128WT</t>
  </si>
  <si>
    <t>SEP00EBD5E6FB24</t>
  </si>
  <si>
    <t>WZP222XCU</t>
  </si>
  <si>
    <t>SEP70F35AD36D0E</t>
  </si>
  <si>
    <t>WZP212AX</t>
  </si>
  <si>
    <t>SEP70F35AD36CCE</t>
  </si>
  <si>
    <t>WZP2129Z5</t>
  </si>
  <si>
    <t>SEPC4143C8BA211</t>
  </si>
  <si>
    <t>PUC182FDM</t>
  </si>
  <si>
    <t>SEP70F35AD36D04</t>
  </si>
  <si>
    <t>WZP212AN</t>
  </si>
  <si>
    <t>SEPFCFBFB101F8C</t>
  </si>
  <si>
    <t>FCH1488Y2J</t>
  </si>
  <si>
    <t>SEP001B53B8FEC1</t>
  </si>
  <si>
    <t>FCH1119774</t>
  </si>
  <si>
    <t>SEP001B545233B4</t>
  </si>
  <si>
    <t>FCH11128JEN</t>
  </si>
  <si>
    <t>SEP6899CD847578</t>
  </si>
  <si>
    <t>WZP18373BY</t>
  </si>
  <si>
    <t>SEPF09E636E3174</t>
  </si>
  <si>
    <t>WZP1833AN2</t>
  </si>
  <si>
    <t>SEP08CC6830E4B4</t>
  </si>
  <si>
    <t>FCH17128WQ4</t>
  </si>
  <si>
    <t>SEP002699EECDF1</t>
  </si>
  <si>
    <t>FCH13468FEU</t>
  </si>
  <si>
    <t>SEP5067AE203C5A</t>
  </si>
  <si>
    <t>WZP1826PSY</t>
  </si>
  <si>
    <t>SEP001FCAE8576B</t>
  </si>
  <si>
    <t>FCH12239B81</t>
  </si>
  <si>
    <t>SEP70F35AD36CD1</t>
  </si>
  <si>
    <t>WZP2129Z8</t>
  </si>
  <si>
    <t>SEP70F35AD36CCD</t>
  </si>
  <si>
    <t>WZP2129Z4</t>
  </si>
  <si>
    <t>SEP70F35AD36CD6</t>
  </si>
  <si>
    <t>0WZP212009ZD</t>
  </si>
  <si>
    <t>SEP001B53B9057F</t>
  </si>
  <si>
    <t>FCH11198PW</t>
  </si>
  <si>
    <t>SEPF09E636E2DB0</t>
  </si>
  <si>
    <t>WZP18339WA</t>
  </si>
  <si>
    <t>SEP70F35AD36CC8</t>
  </si>
  <si>
    <t>WZP2129YZ</t>
  </si>
  <si>
    <t>SEPF09E636F8024</t>
  </si>
  <si>
    <t>WZP1835IFP</t>
  </si>
  <si>
    <t>SEPF09E636F80CB</t>
  </si>
  <si>
    <t>WZP1835IKC</t>
  </si>
  <si>
    <t>SEPEC44761E1B27</t>
  </si>
  <si>
    <t>FCH14494HS</t>
  </si>
  <si>
    <t>SEPF09E636F8118</t>
  </si>
  <si>
    <t>WZP1835IMH</t>
  </si>
  <si>
    <t>SEP70F35AD36800</t>
  </si>
  <si>
    <t>WZP2129Z</t>
  </si>
  <si>
    <t>SEP70F35AD36995</t>
  </si>
  <si>
    <t>WZP2129C8</t>
  </si>
  <si>
    <t>SEP70F35AD36A77</t>
  </si>
  <si>
    <t>WZP2129II</t>
  </si>
  <si>
    <t>SEP70F35AD368F4</t>
  </si>
  <si>
    <t>WZP21297R</t>
  </si>
  <si>
    <t>SEP00EBD5E6B27E</t>
  </si>
  <si>
    <t>WZP222J8</t>
  </si>
  <si>
    <t>SEPF09E636F807C</t>
  </si>
  <si>
    <t>WZP1835II5</t>
  </si>
  <si>
    <t>SEP70F35AD36CAB</t>
  </si>
  <si>
    <t>WZP2129Y6</t>
  </si>
  <si>
    <t>SEP001B53B8C226</t>
  </si>
  <si>
    <t>FCH1118TST</t>
  </si>
  <si>
    <t>SEPE80462EA1DD8</t>
  </si>
  <si>
    <t>FCH1434B8D</t>
  </si>
  <si>
    <t>SEP70F35AD3681D</t>
  </si>
  <si>
    <t>WZP21291S</t>
  </si>
  <si>
    <t>SEP001FCAE86638</t>
  </si>
  <si>
    <t>FCH12239EHJ</t>
  </si>
  <si>
    <t>SEP64AE0C5FE9A8</t>
  </si>
  <si>
    <t>FCH153HEVK</t>
  </si>
  <si>
    <t>SEP6899CD8425FE</t>
  </si>
  <si>
    <t>WZP1836L11</t>
  </si>
  <si>
    <t>SEP00EBD5E6B223</t>
  </si>
  <si>
    <t>WZP222IXP</t>
  </si>
  <si>
    <t>SEPE80462EA1F0A</t>
  </si>
  <si>
    <t>FCH1434BHD</t>
  </si>
  <si>
    <t>SEPB4A8B9E81D4B</t>
  </si>
  <si>
    <t>WZP2145VGX</t>
  </si>
  <si>
    <t>SEP001FCAE8F9B3</t>
  </si>
  <si>
    <t>FCH1223AD7L</t>
  </si>
  <si>
    <t>SEPB4A8B9E819EA</t>
  </si>
  <si>
    <t>WZP2145USW</t>
  </si>
  <si>
    <t>SEP70F35AD36AEF</t>
  </si>
  <si>
    <t>WZP2129LU</t>
  </si>
  <si>
    <t>SEP70F35AD368FF</t>
  </si>
  <si>
    <t>WZP212982</t>
  </si>
  <si>
    <t>SEP1CE6C798DB74</t>
  </si>
  <si>
    <t>PUC1642Q3N</t>
  </si>
  <si>
    <t>SEPF09E636F7C70</t>
  </si>
  <si>
    <t>WZP1835HPD</t>
  </si>
  <si>
    <t>SEP001B2AC7521D</t>
  </si>
  <si>
    <t>FCH119917V</t>
  </si>
  <si>
    <t>SEPF09E636E3112</t>
  </si>
  <si>
    <t>WZP1833AKC</t>
  </si>
  <si>
    <t>ELSCR1CIMC01</t>
  </si>
  <si>
    <t>FCH2127VU9</t>
  </si>
  <si>
    <t>KIMCR1SRV1</t>
  </si>
  <si>
    <t>QCI1626A4BX</t>
  </si>
  <si>
    <t>Cisco UCS C210 M2 General-PurposeRack-Mount Server</t>
  </si>
  <si>
    <t>SEP04C5A44DD512</t>
  </si>
  <si>
    <t>FCH153DW1U</t>
  </si>
  <si>
    <t>SEP00A3D1E7FEE5_x000D_</t>
  </si>
  <si>
    <t>SEP00EBD5E7F1EA_x000D_</t>
  </si>
  <si>
    <t>CP-7841</t>
  </si>
  <si>
    <t>WZP21184O7</t>
  </si>
  <si>
    <t>WZP21184OD</t>
  </si>
  <si>
    <t>WZP21184OL</t>
  </si>
  <si>
    <t>WZP21184Q9</t>
  </si>
  <si>
    <t>WZP21184YD</t>
  </si>
  <si>
    <t>WZP21185A</t>
  </si>
  <si>
    <t>WZP21185V</t>
  </si>
  <si>
    <t>WZP211852U</t>
  </si>
  <si>
    <t>WZP211855O</t>
  </si>
  <si>
    <t>WZP211856F</t>
  </si>
  <si>
    <t>WZP211856N</t>
  </si>
  <si>
    <t>WZP211856S</t>
  </si>
  <si>
    <t>WZP211856T</t>
  </si>
  <si>
    <t>WZP2118577</t>
  </si>
  <si>
    <t>WZP2118579</t>
  </si>
  <si>
    <t>WZP211858S</t>
  </si>
  <si>
    <t>WZP211859J</t>
  </si>
  <si>
    <t>WZP21185A3</t>
  </si>
  <si>
    <t>WZP21185B2</t>
  </si>
  <si>
    <t>WZP21185I1</t>
  </si>
  <si>
    <t>WZP2121ZF</t>
  </si>
  <si>
    <t>WZP2122X</t>
  </si>
  <si>
    <t>WZP212227</t>
  </si>
  <si>
    <t>WZP21222H</t>
  </si>
  <si>
    <t>WZP212234</t>
  </si>
  <si>
    <t>WZP21228F</t>
  </si>
  <si>
    <t>WZP21229D</t>
  </si>
  <si>
    <t>WZP21229K</t>
  </si>
  <si>
    <t>WZP21229Q</t>
  </si>
  <si>
    <t>WZP2122B6</t>
  </si>
  <si>
    <t>WZP2122BC</t>
  </si>
  <si>
    <t>WZP2122CG</t>
  </si>
  <si>
    <t>WZP2122CR</t>
  </si>
  <si>
    <t>WZP2124XV</t>
  </si>
  <si>
    <t>WZP2128HE</t>
  </si>
  <si>
    <t>WZP2128IM</t>
  </si>
  <si>
    <t>WZP2128JC</t>
  </si>
  <si>
    <t>WZP2128JH</t>
  </si>
  <si>
    <t>WZP2128JL</t>
  </si>
  <si>
    <t>WZP2128JU</t>
  </si>
  <si>
    <t>WZP2128KN</t>
  </si>
  <si>
    <t>WZP2128KZ</t>
  </si>
  <si>
    <t>WZP2128L1</t>
  </si>
  <si>
    <t>WZP2128LK</t>
  </si>
  <si>
    <t>WZP2128LR</t>
  </si>
  <si>
    <t>WZP2128M1</t>
  </si>
  <si>
    <t>WZP2128M9</t>
  </si>
  <si>
    <t>WZP2128MU</t>
  </si>
  <si>
    <t>WZP2128NA</t>
  </si>
  <si>
    <t>WZP2128NI</t>
  </si>
  <si>
    <t>WZP2128OE</t>
  </si>
  <si>
    <t>WZP2128P2</t>
  </si>
  <si>
    <t>WZP2128P7</t>
  </si>
  <si>
    <t>WZP2128PC</t>
  </si>
  <si>
    <t>WZP2128PJ</t>
  </si>
  <si>
    <t>WZP2128PM</t>
  </si>
  <si>
    <t>WZP212944</t>
  </si>
  <si>
    <t>WZP21297F</t>
  </si>
  <si>
    <t>WZP21298L</t>
  </si>
  <si>
    <t>WZP2129DM</t>
  </si>
  <si>
    <t>WZP2129DV</t>
  </si>
  <si>
    <t>WZP2129GX</t>
  </si>
  <si>
    <t>WZP2129L8</t>
  </si>
  <si>
    <t xml:space="preserve">Annexure C
Hardware Maintenance Wireless Access
</t>
  </si>
  <si>
    <t>(A)
Qty  - FY27</t>
  </si>
  <si>
    <t>CPTDC1WLC01</t>
  </si>
  <si>
    <t>TTM251202RK</t>
  </si>
  <si>
    <t>C9800-40-K9 Wlan Controller</t>
  </si>
  <si>
    <t>CPTDC1WLC02</t>
  </si>
  <si>
    <t>TTM251202QK</t>
  </si>
  <si>
    <t>DURCR1WLC01</t>
  </si>
  <si>
    <t>TTM251407EF</t>
  </si>
  <si>
    <t>DURCR1WLC02</t>
  </si>
  <si>
    <t>TTM251407DV</t>
  </si>
  <si>
    <t>JNBCR1WLC01</t>
  </si>
  <si>
    <t>TTM24520891</t>
  </si>
  <si>
    <t>JNBCR1WLC02</t>
  </si>
  <si>
    <t>TTM250803CZ</t>
  </si>
  <si>
    <t>PLZCR1WLC01</t>
  </si>
  <si>
    <t>FCL251300C8</t>
  </si>
  <si>
    <t>C9800-L-F-K9 Wlan Controller</t>
  </si>
  <si>
    <t>PLZCR1WLC02</t>
  </si>
  <si>
    <t>FCL25130066</t>
  </si>
  <si>
    <t>ORT-ICC-GND-15:40:60</t>
  </si>
  <si>
    <t>FGL2651L5Y3</t>
  </si>
  <si>
    <t>C9124AXI-ROW Indoor Access Point</t>
  </si>
  <si>
    <t>BFN-LAP02-06:7E:76</t>
  </si>
  <si>
    <t>FGL2247K37G</t>
  </si>
  <si>
    <t>AIR-AP1562D-E-K9 Outdoor access point</t>
  </si>
  <si>
    <t>CTI-LAP03A-2E:04:9A</t>
  </si>
  <si>
    <t>FGL2238B214</t>
  </si>
  <si>
    <t>CTI-LAP04-ED:7A:80</t>
  </si>
  <si>
    <t>FGL2229B35H</t>
  </si>
  <si>
    <t>CTI-LAP14A-2E:05:52</t>
  </si>
  <si>
    <t>FGL2238B20P</t>
  </si>
  <si>
    <t>CTI-LAP16A-2E:04:B0</t>
  </si>
  <si>
    <t>FGL2238B20E</t>
  </si>
  <si>
    <t>CTI-LAP17A-2E:04:E4</t>
  </si>
  <si>
    <t>FGL2238B20N</t>
  </si>
  <si>
    <t>CTI-LAP19B-2E:04:AA</t>
  </si>
  <si>
    <t>FGL2238B20K</t>
  </si>
  <si>
    <t>CTI-LAP21B-2E:05:18</t>
  </si>
  <si>
    <t>FGL2238B20D</t>
  </si>
  <si>
    <t>CTI-LAP22B-2E:04:C2</t>
  </si>
  <si>
    <t>FGL2238B20G</t>
  </si>
  <si>
    <t>CTI-LAP24B-2E:04:D8</t>
  </si>
  <si>
    <t>FGL2238B216</t>
  </si>
  <si>
    <t>CTI-LAP26B-1d:d4:86</t>
  </si>
  <si>
    <t>FGL2324B2CA</t>
  </si>
  <si>
    <t>CTI-LAP27B-2E:05:44</t>
  </si>
  <si>
    <t>FGL2238B21D</t>
  </si>
  <si>
    <t>CTI-LAP28B-2E:03:B2</t>
  </si>
  <si>
    <t>FGL2238B21J</t>
  </si>
  <si>
    <t>DUR-LAP05A-2E:03:FC</t>
  </si>
  <si>
    <t>FGL2238B23B</t>
  </si>
  <si>
    <t>DUR-LAP05C-2E:04:0A</t>
  </si>
  <si>
    <t>FGL2238B23M</t>
  </si>
  <si>
    <t>DUR-LAP07A-2E:01:2E</t>
  </si>
  <si>
    <t>FGL2238B23N</t>
  </si>
  <si>
    <t>DUR-LAP09A-2E:04:7E</t>
  </si>
  <si>
    <t>FGL2238B2WE</t>
  </si>
  <si>
    <t>DUR-LAP10A-2E:03:CC</t>
  </si>
  <si>
    <t>FGL2238B23R</t>
  </si>
  <si>
    <t>DUR-LAP10A-2E:04:2C</t>
  </si>
  <si>
    <t>FGL2238B23K</t>
  </si>
  <si>
    <t>DUR-LAP12A-2E:04:3E</t>
  </si>
  <si>
    <t>FGL2238B23P</t>
  </si>
  <si>
    <t>DUR-LAP13A-2E:03:F8</t>
  </si>
  <si>
    <t>FGL2238B23E</t>
  </si>
  <si>
    <t>DUR-LAP14A-2E:03:86</t>
  </si>
  <si>
    <t>FGL2238B23J</t>
  </si>
  <si>
    <t>DUR-LAP15A-2E:03:82</t>
  </si>
  <si>
    <t>FGL2238B23H</t>
  </si>
  <si>
    <t>DUR-LAP16A-2D:FF:DC</t>
  </si>
  <si>
    <t>FGL2238B23L</t>
  </si>
  <si>
    <t>ELS-LAP-06:56:c6</t>
  </si>
  <si>
    <t>FGL2245B4TX</t>
  </si>
  <si>
    <t>ELS-LAP-06:7e:72</t>
  </si>
  <si>
    <t>FGL2247K36G</t>
  </si>
  <si>
    <t>GRJ-LAP02A-06:7C:BE</t>
  </si>
  <si>
    <t>FGL2247K366</t>
  </si>
  <si>
    <t>GRJ-LAP03A-06:7C:9E</t>
  </si>
  <si>
    <t>FGL2247K36A</t>
  </si>
  <si>
    <t>GRJ-LAP04A-06:7E:98</t>
  </si>
  <si>
    <t>FGL2247K16S</t>
  </si>
  <si>
    <t>GRJ-LAP05A-06:7e:64</t>
  </si>
  <si>
    <t>FGL2247K367</t>
  </si>
  <si>
    <t>KIM-LAP01-06:7C:B8</t>
  </si>
  <si>
    <t>FGL2247K36P</t>
  </si>
  <si>
    <t>CTI-MyCiTI-C8:25:0C</t>
  </si>
  <si>
    <t>FGL2512LAQU</t>
  </si>
  <si>
    <t>AIR-AP1562E-E-K9 Outdoor access point</t>
  </si>
  <si>
    <t>CTI-MyCiTi-E0:45:C6</t>
  </si>
  <si>
    <t>FGL2512LANC</t>
  </si>
  <si>
    <t>CTI-MyCiTi-E0:47:E2</t>
  </si>
  <si>
    <t>FGL2512LANB</t>
  </si>
  <si>
    <t>CTI-MyCiTy-C8:25:52</t>
  </si>
  <si>
    <t>FGL2512LARA</t>
  </si>
  <si>
    <t>DUR-1ST-DEP-C8:28:B8</t>
  </si>
  <si>
    <t>FGL2512LAGY</t>
  </si>
  <si>
    <t>DUR-1ST-DEP-E0:48:0C</t>
  </si>
  <si>
    <t>FGL2512LAH0</t>
  </si>
  <si>
    <t>DUR-1ST-DEP-E0:48:0E</t>
  </si>
  <si>
    <t>FGL2512LAGW</t>
  </si>
  <si>
    <t>DUR-1ST-DEP-E0:48:10</t>
  </si>
  <si>
    <t>FGL2512LAMQ</t>
  </si>
  <si>
    <t>DUR-1ST-DEP-E0:48:14</t>
  </si>
  <si>
    <t>FGL2512LAH3</t>
  </si>
  <si>
    <t>DUR-1ST-DEP-E0:48:2C</t>
  </si>
  <si>
    <t>FGL2512LAGT</t>
  </si>
  <si>
    <t>DUR-DOM-ARR-E0:46:54</t>
  </si>
  <si>
    <t>FGL2512LAMK</t>
  </si>
  <si>
    <t>DUR-DOM-ARR-E0:48:34</t>
  </si>
  <si>
    <t>FGL2512LAND</t>
  </si>
  <si>
    <t>DUR-DOM-ARR-EE:A2:52</t>
  </si>
  <si>
    <t>FGL2512LAMZ</t>
  </si>
  <si>
    <t>DUR-GND-CAR-C8:26:62</t>
  </si>
  <si>
    <t>FGL2512LAMT</t>
  </si>
  <si>
    <t>DUR-GND-RET-E0:46:7A</t>
  </si>
  <si>
    <t>FGL2512LAMS</t>
  </si>
  <si>
    <t>DUR-GND-RET-E0:46:F0</t>
  </si>
  <si>
    <t>FGL2512LAH1</t>
  </si>
  <si>
    <t>DUR-GND-RET-E0:47:6C</t>
  </si>
  <si>
    <t>FGL2512LAFX</t>
  </si>
  <si>
    <t>DUR-GND-RET-E0:47:70</t>
  </si>
  <si>
    <t>FGL2512LAFW</t>
  </si>
  <si>
    <t>DUR-GND-RET-E0:47:DE</t>
  </si>
  <si>
    <t>FGL2512LAH4</t>
  </si>
  <si>
    <t>DUR-GND-RET-E0:47:F0</t>
  </si>
  <si>
    <t>FGL2512LAMW</t>
  </si>
  <si>
    <t>DUR-GND-RET-E0:47:F4</t>
  </si>
  <si>
    <t>FGL2512LAGS</t>
  </si>
  <si>
    <t>DUR-GND-RET-E0:47:FC</t>
  </si>
  <si>
    <t>FGL2512LAGZ</t>
  </si>
  <si>
    <t>DUR-GND-RET-E0:48:20</t>
  </si>
  <si>
    <t>FGL2512LAGU</t>
  </si>
  <si>
    <t>DUR-GND-RET-E0:48:2E</t>
  </si>
  <si>
    <t>FGL2512LAGX</t>
  </si>
  <si>
    <t>DUR-GND-RET-E0:48:32</t>
  </si>
  <si>
    <t>FGL2512LAN2</t>
  </si>
  <si>
    <t>DUR-MSO-GND-E0:47:56</t>
  </si>
  <si>
    <t>FGL2512LAGV</t>
  </si>
  <si>
    <t>DOM-ARR-C8:28:3A</t>
  </si>
  <si>
    <t>FGL2512LAR0</t>
  </si>
  <si>
    <t>ORT-CTB-3RD-E0:47:F6</t>
  </si>
  <si>
    <t>FGL2512LAR8</t>
  </si>
  <si>
    <t>ORT-CTB-ARR-E0:46:C0</t>
  </si>
  <si>
    <t>FGL2512LAR1</t>
  </si>
  <si>
    <t>ORT-DOM-CHK-E0.47F8</t>
  </si>
  <si>
    <t>FGL2512LAQY</t>
  </si>
  <si>
    <t>ORT-DOM-CHK-E0.48CE</t>
  </si>
  <si>
    <t>FGL2512LB73</t>
  </si>
  <si>
    <t>ORT-DOM-CHK-E0:46:42</t>
  </si>
  <si>
    <t>FGL2512LAQS</t>
  </si>
  <si>
    <t>ORT-DOM-CHK-E0:46:64</t>
  </si>
  <si>
    <t>FGL2512LATT</t>
  </si>
  <si>
    <t>ORT-FR-P2P-E0:46:44</t>
  </si>
  <si>
    <t>FGL2512LAR6</t>
  </si>
  <si>
    <t>ORT-FR-P2P-E0:48:1C</t>
  </si>
  <si>
    <t>FGL2512LAH2</t>
  </si>
  <si>
    <t>ORT-INT-ARR-E0:46:32</t>
  </si>
  <si>
    <t>FGL2512LANJ</t>
  </si>
  <si>
    <t>ORT-INT-CHK-C8:25:04</t>
  </si>
  <si>
    <t>FGL2512LAUU</t>
  </si>
  <si>
    <t>ORT-INT-CHK-C8:28:14</t>
  </si>
  <si>
    <t>FGL2512LAN6</t>
  </si>
  <si>
    <t>ORT-LAP03A-C8:27:BC</t>
  </si>
  <si>
    <t>FGL2512LAN8</t>
  </si>
  <si>
    <t>ORT-LAP05AN-E0-46-36</t>
  </si>
  <si>
    <t>FGL2512LAR5</t>
  </si>
  <si>
    <t>ORT-LAP08A-E0:47:62</t>
  </si>
  <si>
    <t>FGL2512LAVQ</t>
  </si>
  <si>
    <t>ORT-LAP11A-C8:25:3C</t>
  </si>
  <si>
    <t>FGL2512LAQX</t>
  </si>
  <si>
    <t>ORT-MSP-F87A.41E0.45E4</t>
  </si>
  <si>
    <t>FGL2512LATM</t>
  </si>
  <si>
    <t>ORT-RAP01AL-E0:46:88</t>
  </si>
  <si>
    <t>FGL2512LANG</t>
  </si>
  <si>
    <t>ORT-RAP01E-E0:48:22</t>
  </si>
  <si>
    <t>FGL2512LATP</t>
  </si>
  <si>
    <t>ORT-RAP02A-E0:47:D2</t>
  </si>
  <si>
    <t>FGL2512LAML</t>
  </si>
  <si>
    <t>ORT-RAP03E-E0:46:6E</t>
  </si>
  <si>
    <t>FGL2512LARC</t>
  </si>
  <si>
    <t>ORT-RAP09E-E0:48:30</t>
  </si>
  <si>
    <t>FGL2512LAN5</t>
  </si>
  <si>
    <t>ORT-RAP13A-C8:25:1C</t>
  </si>
  <si>
    <t>FGL2512LARB</t>
  </si>
  <si>
    <t>PLZ-LAP07-2E:08:B8</t>
  </si>
  <si>
    <t>FGL2239B0VW</t>
  </si>
  <si>
    <t>PLZ-LAP08-2E:08:AC</t>
  </si>
  <si>
    <t>FGL2239B0VX</t>
  </si>
  <si>
    <t>PLZ-LAP09-2E:08:AE</t>
  </si>
  <si>
    <t>FGL2239B0VV</t>
  </si>
  <si>
    <t>CTI-RAP05A-74:77:10</t>
  </si>
  <si>
    <t>FCZ2122Z03Z</t>
  </si>
  <si>
    <t>AIR-AP1572EAC-E-K9   Outdoor access point</t>
  </si>
  <si>
    <t>CTI-RAP06A-74:76:80</t>
  </si>
  <si>
    <t>FCZ2122Z043</t>
  </si>
  <si>
    <t>CTI-RAP07A-74:7b:20</t>
  </si>
  <si>
    <t>FCZ2122Z044</t>
  </si>
  <si>
    <t>CTI-RAP08A-A9:82:30</t>
  </si>
  <si>
    <t>FCZ2122Z042</t>
  </si>
  <si>
    <t>CTI-RAP10A-18:8e:40</t>
  </si>
  <si>
    <t>FCZ2122Z049</t>
  </si>
  <si>
    <t>CTI-RAP10A-74:7f:f0</t>
  </si>
  <si>
    <t>FCZ2122Z03X</t>
  </si>
  <si>
    <t>CTI-RAP11A-4e:13:a0</t>
  </si>
  <si>
    <t>FCZ2122Z045</t>
  </si>
  <si>
    <t>CTI-RAP12A-a9:8f:80</t>
  </si>
  <si>
    <t>FCZ2122Z04B</t>
  </si>
  <si>
    <t>DUR-MAP01A-c6:2c:60</t>
  </si>
  <si>
    <t>FCZ2122Z04D</t>
  </si>
  <si>
    <t>DUR-MAP01B-a9:8d:70</t>
  </si>
  <si>
    <t>FCZ2122Z04Y</t>
  </si>
  <si>
    <t>DUR-MAP01C-a9:92:90</t>
  </si>
  <si>
    <t>FCZ2122Z04M</t>
  </si>
  <si>
    <t>DUR-MAP02B-a9:8d:90</t>
  </si>
  <si>
    <t>FCZ2122Z04H</t>
  </si>
  <si>
    <t>DUR-MAP03B-a9:90:50</t>
  </si>
  <si>
    <t>FCZ2122Z04T</t>
  </si>
  <si>
    <t>DUR-MAP05B-c6:2c:20</t>
  </si>
  <si>
    <t>FCZ2122Z04V</t>
  </si>
  <si>
    <t>DUR-MAP07B-a9:8f:c0</t>
  </si>
  <si>
    <t>FCZ2122Z04R</t>
  </si>
  <si>
    <t>DUR-MAP09B-ec:c8:00</t>
  </si>
  <si>
    <t>FCZ1926H089</t>
  </si>
  <si>
    <t>DUR-MAP10B-a9:92:c0</t>
  </si>
  <si>
    <t>FCZ2122Z04J</t>
  </si>
  <si>
    <t>DUR-MAP11B-74:78:e0</t>
  </si>
  <si>
    <t>FCZ2122Z04P</t>
  </si>
  <si>
    <t>DUR-RAP02A-a9:94:d0</t>
  </si>
  <si>
    <t>FCZ2122Z04G</t>
  </si>
  <si>
    <t>DUR-RAP03C-a9:93:20</t>
  </si>
  <si>
    <t>FCZ2122Z04F</t>
  </si>
  <si>
    <t>DUR-RAP04A-a9:8f:10</t>
  </si>
  <si>
    <t>FCZ2122Z04X</t>
  </si>
  <si>
    <t>DUR-RAP04B-a9:8f:60</t>
  </si>
  <si>
    <t>FCZ2122Z04S</t>
  </si>
  <si>
    <t>DUR-RAP06A-a9:95:90</t>
  </si>
  <si>
    <t>FCZ2122Z04K</t>
  </si>
  <si>
    <t>DUR-RAP06B-a9:93:40</t>
  </si>
  <si>
    <t>FCZ2122Z04U</t>
  </si>
  <si>
    <t>DUR-RAP06C-74:79:80</t>
  </si>
  <si>
    <t>FCZ2122Z04L</t>
  </si>
  <si>
    <t>DUR-RAP08A-a9:8e:80</t>
  </si>
  <si>
    <t>FCZ2122Z04Q</t>
  </si>
  <si>
    <t>DUR-RAP08B-74:73:20</t>
  </si>
  <si>
    <t>FCZ2122Z04N</t>
  </si>
  <si>
    <t>PLZ-LAP06-4e:13:10</t>
  </si>
  <si>
    <t>FCZ2122Z047</t>
  </si>
  <si>
    <t>PLZ-LAP5-a9:87:40</t>
  </si>
  <si>
    <t>FCZ2122Z041</t>
  </si>
  <si>
    <t>PLZ-RAP11-ec:c0:e0</t>
  </si>
  <si>
    <t>FCZ1926H0AM</t>
  </si>
  <si>
    <t>PLZ-RAP12-a9:8f:90</t>
  </si>
  <si>
    <t>FCZ2122Z04C</t>
  </si>
  <si>
    <t>BFN-1ST-F&amp;R-78:22:88</t>
  </si>
  <si>
    <t>KWC220209JE</t>
  </si>
  <si>
    <t>AIR-AP1852I-E-K9 Indoor Access Point</t>
  </si>
  <si>
    <t>BFN-1ST-FIN-78:1E:20</t>
  </si>
  <si>
    <t>KWC220209FH</t>
  </si>
  <si>
    <t>BFN-GND-BAG-68:46:90</t>
  </si>
  <si>
    <t>KWC22440PH9</t>
  </si>
  <si>
    <t>BFN-GND-CAR-0A:44:E8</t>
  </si>
  <si>
    <t>KWC22400FBU</t>
  </si>
  <si>
    <t>BFN-GND-CAR-DC:3C:88</t>
  </si>
  <si>
    <t>KWC22500CLG</t>
  </si>
  <si>
    <t>BFN-GND-CON-78:03:68</t>
  </si>
  <si>
    <t>KWC220208RQ</t>
  </si>
  <si>
    <t>BFN-GND-DEP-72:4C:30</t>
  </si>
  <si>
    <t>KWC220202ZF</t>
  </si>
  <si>
    <t>BFN-GND-M&amp;B-78:1b:b8</t>
  </si>
  <si>
    <t>KWC220209DC</t>
  </si>
  <si>
    <t>BFN-MEZ-ECC-52:03:F8</t>
  </si>
  <si>
    <t>KWC212303YL</t>
  </si>
  <si>
    <t>CTI-CAR-1ST-52:5D:D8</t>
  </si>
  <si>
    <t>KWC2123066H</t>
  </si>
  <si>
    <t>CTI-CAR-GND-52:5D:88</t>
  </si>
  <si>
    <t>KWC21230667</t>
  </si>
  <si>
    <t>CTI-CTB-3RD-F0:3F:E0</t>
  </si>
  <si>
    <t>KWC21070EAY</t>
  </si>
  <si>
    <t>CTI-CTB-4TH-F0:37:B0</t>
  </si>
  <si>
    <t>KWC21070E3O</t>
  </si>
  <si>
    <t>CTI-CTB-4TH-F0:3C:58</t>
  </si>
  <si>
    <t>KWC21070E7T</t>
  </si>
  <si>
    <t>CTI-CTB-4TH-F0:3E:28</t>
  </si>
  <si>
    <t>KWC21070E9F</t>
  </si>
  <si>
    <t>CTI-CTB-4TH-F0:3E:98</t>
  </si>
  <si>
    <t>KWC21070E9T</t>
  </si>
  <si>
    <t>CTI-CTB-4TH-F0:3F:F0</t>
  </si>
  <si>
    <t>KWC21070EB0</t>
  </si>
  <si>
    <t>CTI-CTB-BAG-52:06:B8</t>
  </si>
  <si>
    <t>KWC21230411</t>
  </si>
  <si>
    <t>CTI-CTB-BAG-78:07:B0</t>
  </si>
  <si>
    <t>KWC220208VJ</t>
  </si>
  <si>
    <t>CTI-CTB-BAG-78:11:F0</t>
  </si>
  <si>
    <t>KWC2202094N</t>
  </si>
  <si>
    <t>CTi-CTB-BAG-78:22:48</t>
  </si>
  <si>
    <t>KWC220209J6</t>
  </si>
  <si>
    <t>CTI-CTB-BAG-F0:32:F8</t>
  </si>
  <si>
    <t>KWC21070DZH</t>
  </si>
  <si>
    <t>CTI-CTB-BAG-F0:3B:C8</t>
  </si>
  <si>
    <t>KWC21070E7B</t>
  </si>
  <si>
    <t>CTI-CTB-BAG-F0:3B:E0</t>
  </si>
  <si>
    <t>KWC21070E7E</t>
  </si>
  <si>
    <t>CTI-CTB-BAG-F0:3C:00</t>
  </si>
  <si>
    <t>KWC21070E7I</t>
  </si>
  <si>
    <t>CTI-CTB-BAG-F0:3C:20</t>
  </si>
  <si>
    <t>KWC21070E7M</t>
  </si>
  <si>
    <t>CTI-CTB-BAG-F0:3D:68</t>
  </si>
  <si>
    <t>KWC21070E8R</t>
  </si>
  <si>
    <t>CTI-CTB-BAG-F0:3D:F8</t>
  </si>
  <si>
    <t>KWC21070E99</t>
  </si>
  <si>
    <t>CTI-CTB-BAG-F0:3E:08</t>
  </si>
  <si>
    <t>KWC21070E9B</t>
  </si>
  <si>
    <t>CTI-CTB-BAG-F0:3E:58</t>
  </si>
  <si>
    <t>KWC21070E9L</t>
  </si>
  <si>
    <t>CTI-CTB-BAG-F0:3E:70</t>
  </si>
  <si>
    <t>KWC21070E9O</t>
  </si>
  <si>
    <t>CTI-FOX3-GND-52:05:38</t>
  </si>
  <si>
    <t>KWC212303ZP</t>
  </si>
  <si>
    <t>CTI-FOX5-1ST-78:21:40</t>
  </si>
  <si>
    <t>KWC220209I9</t>
  </si>
  <si>
    <t>CTI-INT-BAG-72:47:88</t>
  </si>
  <si>
    <t>KWC220202VA</t>
  </si>
  <si>
    <t>CTI-INT-BAG-72:4C:28</t>
  </si>
  <si>
    <t>KWC220202ZE</t>
  </si>
  <si>
    <t>CTI-INT-BAG-72:4D:C0</t>
  </si>
  <si>
    <t>KWC2202030T</t>
  </si>
  <si>
    <t>CTI-INT-BAL-52:05:18</t>
  </si>
  <si>
    <t>KWC212303ZL</t>
  </si>
  <si>
    <t>CTI-INT-BAL-52:06:00</t>
  </si>
  <si>
    <t>KWC2123040E</t>
  </si>
  <si>
    <t>CTI-INT-GND-F0:3E:78</t>
  </si>
  <si>
    <t>KWC21070E9P</t>
  </si>
  <si>
    <t>CTI-MSP-GND-78:1E:80</t>
  </si>
  <si>
    <t>KWC220209FT</t>
  </si>
  <si>
    <t>CTI-MSP-GND-78:24:C8</t>
  </si>
  <si>
    <t>KWC220209LE</t>
  </si>
  <si>
    <t>DUR-1ST-DEP-F0:35:28</t>
  </si>
  <si>
    <t>KWC21070E1F</t>
  </si>
  <si>
    <t>DUR-1ST-DEP-F0:36:C0</t>
  </si>
  <si>
    <t>KWC21070E2U</t>
  </si>
  <si>
    <t>DUR-1ST-DEP-F0:41:68</t>
  </si>
  <si>
    <t>KWC21070ECB</t>
  </si>
  <si>
    <t>DUR-1ST-DEP-F0:41:78</t>
  </si>
  <si>
    <t>KWC21070ECD</t>
  </si>
  <si>
    <t>DUR-1ST-DEP-F0:41:80</t>
  </si>
  <si>
    <t>KWC21070ECE</t>
  </si>
  <si>
    <t>DUR-1ST-DEP-F0:42:00</t>
  </si>
  <si>
    <t>KWC21070ECU</t>
  </si>
  <si>
    <t>DUR-1ST-DEP-F0:42:10</t>
  </si>
  <si>
    <t>KWC21070ECW</t>
  </si>
  <si>
    <t>DUR-1ST-DEP-F0:42:38</t>
  </si>
  <si>
    <t>KWC21070ED1</t>
  </si>
  <si>
    <t>DUR-DOM-ARR-9E:0B:70</t>
  </si>
  <si>
    <t>KWC262200AT</t>
  </si>
  <si>
    <t>DUR-DOM-ARR-F0:37:38</t>
  </si>
  <si>
    <t>KWC21070E39</t>
  </si>
  <si>
    <t>DUR-DOM-ARR-F0:37:98</t>
  </si>
  <si>
    <t>KWC21070E3L</t>
  </si>
  <si>
    <t>DUR-DOM-ARR-F0:3E:80</t>
  </si>
  <si>
    <t>KWC21070E9Q</t>
  </si>
  <si>
    <t>DUR-DOM-ARR-F0:3E:F8</t>
  </si>
  <si>
    <t>KWC21070EA5</t>
  </si>
  <si>
    <t>DUR-DOM-ARR-F6:08:F8</t>
  </si>
  <si>
    <t>KWC223203R6</t>
  </si>
  <si>
    <t>DUR-DOM-ARR-F6:09:00</t>
  </si>
  <si>
    <t>KWC223203R7</t>
  </si>
  <si>
    <t>DUR-DOM-ARR-F6:09:28</t>
  </si>
  <si>
    <t>KWC223203RC</t>
  </si>
  <si>
    <t>DUR-GND-ARR-F6:09:40</t>
  </si>
  <si>
    <t>KWC223203RF</t>
  </si>
  <si>
    <t>DUR-MSO-4TH-F0:3B:F0</t>
  </si>
  <si>
    <t>KWC21070E7G</t>
  </si>
  <si>
    <t>DUR-MSO-4TH-F0:3E:88</t>
  </si>
  <si>
    <t>KWC21070E9R</t>
  </si>
  <si>
    <t>DUR-MSO-4TH-F0:40:70</t>
  </si>
  <si>
    <t>KWC21070EBG</t>
  </si>
  <si>
    <t>DUR-MSP-GND-9E:09:00</t>
  </si>
  <si>
    <t>KWC2622008H</t>
  </si>
  <si>
    <t>DUR-MSP-GND-F6:09:38</t>
  </si>
  <si>
    <t>KWC223203RE</t>
  </si>
  <si>
    <t>DUR-SPL-F0:2C:08</t>
  </si>
  <si>
    <t>KWC21070DTB</t>
  </si>
  <si>
    <t>DUR-SPL-F0:2C:60</t>
  </si>
  <si>
    <t>KWC21070DTM</t>
  </si>
  <si>
    <t>DUR-SPL-F0:34:28</t>
  </si>
  <si>
    <t>KWC21070E0J</t>
  </si>
  <si>
    <t>DUR-SPL-F0:3D:D0</t>
  </si>
  <si>
    <t>KWC21070E94</t>
  </si>
  <si>
    <t>DUR-SPL-F0:3F:08</t>
  </si>
  <si>
    <t>KWC21070EA7</t>
  </si>
  <si>
    <t>ELS-1ST-OFF-0:3E:F0</t>
  </si>
  <si>
    <t>KWC21070EA4</t>
  </si>
  <si>
    <t>ELS-BAG-SCN-GND-9C:19:20</t>
  </si>
  <si>
    <t>KWC26220673</t>
  </si>
  <si>
    <t>ELS-GND-ARR-52:05:28</t>
  </si>
  <si>
    <t>KWC212303ZN</t>
  </si>
  <si>
    <t>ELS-GND-CAR-66:65:C8</t>
  </si>
  <si>
    <t>KWC22440MHQ</t>
  </si>
  <si>
    <t>ELS-GND-CAR-A2:18:38</t>
  </si>
  <si>
    <t>KWC2621039N</t>
  </si>
  <si>
    <t>ELS-GND-DEP-52:00:70</t>
  </si>
  <si>
    <t>KWC212303VG</t>
  </si>
  <si>
    <t>ELS-GND-DEP-F0:3F:60</t>
  </si>
  <si>
    <t>KWC21070EAI</t>
  </si>
  <si>
    <t>ELS-GND-INF-52:53:10</t>
  </si>
  <si>
    <t>KWC212305WW</t>
  </si>
  <si>
    <t>ELS-GND-SEC-F0:35:30</t>
  </si>
  <si>
    <t>KWC21070E1G</t>
  </si>
  <si>
    <t>GRJ-1ST-BRD-26:66:10</t>
  </si>
  <si>
    <t>KWC263800M5</t>
  </si>
  <si>
    <t>GRJ-BAG-GND-78:1E:30</t>
  </si>
  <si>
    <t>KWC220209FJ</t>
  </si>
  <si>
    <t>GRJ-F&amp;R-68:46:d8</t>
  </si>
  <si>
    <t>KWC22440PHJ</t>
  </si>
  <si>
    <t>GRJ-GND-ARR-0A:3C:88</t>
  </si>
  <si>
    <t>KWC22400F3Y</t>
  </si>
  <si>
    <t>GRJ-GND-ARR-68:24:F0</t>
  </si>
  <si>
    <t>KWC22440NK1</t>
  </si>
  <si>
    <t>GRJ-GND-DEP-78:12:58</t>
  </si>
  <si>
    <t>KWC22020950</t>
  </si>
  <si>
    <t>GRJ-GND-F&amp;R-66:64:c0</t>
  </si>
  <si>
    <t>KWC22440MGR</t>
  </si>
  <si>
    <t>GRJ-GND-PRK-9E:0B:A8</t>
  </si>
  <si>
    <t>KWC262200B0</t>
  </si>
  <si>
    <t>JNB-BON-48:36:F8</t>
  </si>
  <si>
    <t>KWC2121080O</t>
  </si>
  <si>
    <t>JNB-C24-1ST-52:52:88</t>
  </si>
  <si>
    <t>KWC212305WF</t>
  </si>
  <si>
    <t>JNB-C24-1ST-84:44:30</t>
  </si>
  <si>
    <t>KWC26040EEZ</t>
  </si>
  <si>
    <t>JNB-C24-GND-78:1F:D8</t>
  </si>
  <si>
    <t>KWC220209H0</t>
  </si>
  <si>
    <t>JNB-C24-GND-78:21:20</t>
  </si>
  <si>
    <t>KWC220209I5</t>
  </si>
  <si>
    <t>ORT-3RD-WES-F0:40:D8</t>
  </si>
  <si>
    <t>KWC21070EBT</t>
  </si>
  <si>
    <t>ORT-ATNS-GND-78:1E:10</t>
  </si>
  <si>
    <t>KWC220209FF</t>
  </si>
  <si>
    <t>ORT-ATNS-GND-78:21:A8</t>
  </si>
  <si>
    <t>KWC220209IM</t>
  </si>
  <si>
    <t>ORT-CTB-ARR-78:0F:A8</t>
  </si>
  <si>
    <t>KWC2202092M</t>
  </si>
  <si>
    <t>ORT-CTB-SITA-78:1D:90</t>
  </si>
  <si>
    <t>KWC220209EZ</t>
  </si>
  <si>
    <t>ORT-DOM-AMC-78:21:30</t>
  </si>
  <si>
    <t>KWC220209I7</t>
  </si>
  <si>
    <t>ORT-DOM-BAG-52:07:18</t>
  </si>
  <si>
    <t>KWC2123041D</t>
  </si>
  <si>
    <t>ORT-FA-11TH-78:0c:80</t>
  </si>
  <si>
    <t>KWC220208ZT</t>
  </si>
  <si>
    <t>ORT-FA-11th-78:1E:A8</t>
  </si>
  <si>
    <t>KWC220209FY</t>
  </si>
  <si>
    <t>ORT-FA-11TH-78:20:50</t>
  </si>
  <si>
    <t>KWC220209HF</t>
  </si>
  <si>
    <t>ORT-FA-11th-78:20:A8</t>
  </si>
  <si>
    <t>KWC220209HQ</t>
  </si>
  <si>
    <t>ORT-FA-11TH-78:21:18</t>
  </si>
  <si>
    <t>KWC220209I4</t>
  </si>
  <si>
    <t>ORT-FA-11TH-78:21:C0</t>
  </si>
  <si>
    <t>KWC220209IP</t>
  </si>
  <si>
    <t>ORT-FA-11TH-78:21:D0</t>
  </si>
  <si>
    <t>KWC220209IR</t>
  </si>
  <si>
    <t>ORT-FA-11TH-78:22:20</t>
  </si>
  <si>
    <t>KWC220209J1</t>
  </si>
  <si>
    <t>ORT-INT-3RD-78:1C:F8</t>
  </si>
  <si>
    <t>KWC220209EG</t>
  </si>
  <si>
    <t>ORT-INT-3RD-78:22:A0</t>
  </si>
  <si>
    <t>KWC220209JH</t>
  </si>
  <si>
    <t>ORT-INT-3RD-F0:3E:60</t>
  </si>
  <si>
    <t>KWC21070E9M</t>
  </si>
  <si>
    <t>ORT-INT-4TH-52:04:58</t>
  </si>
  <si>
    <t>KWC212303YX</t>
  </si>
  <si>
    <t>ORT-INT-BLD-78:1D:88</t>
  </si>
  <si>
    <t>KWC220209EY</t>
  </si>
  <si>
    <t>ORT-INT-BUS-78:1E:08</t>
  </si>
  <si>
    <t>KWC220209FE</t>
  </si>
  <si>
    <t>ORT-INT-DEP-78:21:38</t>
  </si>
  <si>
    <t>KWC220209I8</t>
  </si>
  <si>
    <t>ORT-INT-MEZ-78:59:D8</t>
  </si>
  <si>
    <t>KWC220208DK</t>
  </si>
  <si>
    <t>ORT-INT-SPL-52:07:40</t>
  </si>
  <si>
    <t>KWC2123041I</t>
  </si>
  <si>
    <t>ORT-INT-SPL-78:08:18</t>
  </si>
  <si>
    <t>KWC220208VW</t>
  </si>
  <si>
    <t>ORT-MSP-2ND-F0:3E:48</t>
  </si>
  <si>
    <t>KWC21070E9J</t>
  </si>
  <si>
    <t>ORT-MSP-3RD-F0:3D:00</t>
  </si>
  <si>
    <t>KWC21070E8E</t>
  </si>
  <si>
    <t>KIM-1ST-F&amp;R-52:03:e8</t>
  </si>
  <si>
    <t>KWC212303YJ</t>
  </si>
  <si>
    <t>KIM-1ST-OFF-78:12:78</t>
  </si>
  <si>
    <t>KWC22020954</t>
  </si>
  <si>
    <t>KIM-GND-BRD-a2:18:c8</t>
  </si>
  <si>
    <t>KWC262103A6</t>
  </si>
  <si>
    <t>KIM-GND-DEP-F0:41:08</t>
  </si>
  <si>
    <t>KWC21070EBZ</t>
  </si>
  <si>
    <t>PLZ-1ST-OFF-F0:37:78</t>
  </si>
  <si>
    <t>KWC21070E3H</t>
  </si>
  <si>
    <t>PLZ-BAS-BAG-F0:26:00</t>
  </si>
  <si>
    <t>KWC21070DNY</t>
  </si>
  <si>
    <t>PLZ-BAS-BAG-F0:36:A0</t>
  </si>
  <si>
    <t>KWC21070E2Q</t>
  </si>
  <si>
    <t>PLZ-BAS-BAG-F0:3D:D8</t>
  </si>
  <si>
    <t>KWC21070E95</t>
  </si>
  <si>
    <t>PLZ-BAS-BAG-F0:3D:F0</t>
  </si>
  <si>
    <t>KWC21070E98</t>
  </si>
  <si>
    <t>PLZ-BAS-BAG-F0:3E:18</t>
  </si>
  <si>
    <t>KWC21070E9D</t>
  </si>
  <si>
    <t>PLZ-BAS-BAG-F0:3F:38</t>
  </si>
  <si>
    <t>KWC21070EAD</t>
  </si>
  <si>
    <t>PLZ-BAS-BAG-F0:3F:90</t>
  </si>
  <si>
    <t>KWC21070EAO</t>
  </si>
  <si>
    <t>PLZ-BAS-BAG-F0:3F:A0</t>
  </si>
  <si>
    <t>KWC21070EAQ</t>
  </si>
  <si>
    <t>PLZ-BAS-BAG-F0:3F:C0</t>
  </si>
  <si>
    <t>KWC21070EAU</t>
  </si>
  <si>
    <t>PLZ-BAS-BAG-F0:40:88</t>
  </si>
  <si>
    <t>KWC21070EBJ</t>
  </si>
  <si>
    <t>PLZ-BAS-BAG-F0:40:A8</t>
  </si>
  <si>
    <t>KWC21070EBN</t>
  </si>
  <si>
    <t>PLZ-BAS-BAG-F0:40:F0</t>
  </si>
  <si>
    <t>KWC21070EBW</t>
  </si>
  <si>
    <t>PLZ-BAS-BAG-F0:41:60</t>
  </si>
  <si>
    <t>KWC21070ECA</t>
  </si>
  <si>
    <t>PLZ-BAS-BAG-FE:1E:98</t>
  </si>
  <si>
    <t>KWC2232027G</t>
  </si>
  <si>
    <t>PLZ-BAS-CR1-F0:40:10</t>
  </si>
  <si>
    <t>KWC21070EB4</t>
  </si>
  <si>
    <t>UTN-1ST-OFF-52:4C:18</t>
  </si>
  <si>
    <t>KWC212305QP</t>
  </si>
  <si>
    <t>UTN-GND-DEP-52:3D:F0</t>
  </si>
  <si>
    <t>KWC212305E4</t>
  </si>
  <si>
    <t>UTN-GND-OFF-52:56:08</t>
  </si>
  <si>
    <t>KWC212305ZJ</t>
  </si>
  <si>
    <t>CTI-DOM-BUS-12:65:BE</t>
  </si>
  <si>
    <t>FGL2236A2VK</t>
  </si>
  <si>
    <t>AIR-AP2802E-E-K9 Indoor Access Point</t>
  </si>
  <si>
    <t>CTI-DOM-BUS-B9:E6:4E</t>
  </si>
  <si>
    <t>FGL2236A2R7</t>
  </si>
  <si>
    <t>CTI-INT-DEP-6C:1A:62</t>
  </si>
  <si>
    <t>FGL2236A2R9</t>
  </si>
  <si>
    <t>CTI-INT-DEP-92:77:F6</t>
  </si>
  <si>
    <t>FGL2236A2R8</t>
  </si>
  <si>
    <t>CTI-INT-DEP-B9:E5:FA</t>
  </si>
  <si>
    <t>FGL2236A2RC</t>
  </si>
  <si>
    <t>CTI-INT-DEP-EB:71:E2</t>
  </si>
  <si>
    <t>FGL2236A2RA</t>
  </si>
  <si>
    <t>CTI-MSP1-GND-B9:EA:EC</t>
  </si>
  <si>
    <t>FGL2236A2RB</t>
  </si>
  <si>
    <t>BFN-1ST-OFF-90:FA:2A</t>
  </si>
  <si>
    <t>FDW2127D378</t>
  </si>
  <si>
    <t>AIR-AP2802I-E-K9 Indoor Access Point</t>
  </si>
  <si>
    <t>BFN-1ST-OFF-E7:10:5E</t>
  </si>
  <si>
    <t>FDW2128D45L</t>
  </si>
  <si>
    <t>BFN-Apron-E3:B0:BA</t>
  </si>
  <si>
    <t>FDW2242D1ER</t>
  </si>
  <si>
    <t>BFN-GND-ARR-E3:B1:B4</t>
  </si>
  <si>
    <t>FDW2242B152</t>
  </si>
  <si>
    <t>BFN-GND-CHK-38:EC:C4</t>
  </si>
  <si>
    <t>FDW2128D45M</t>
  </si>
  <si>
    <t>BFN-GND-CHK-38:EF:7A</t>
  </si>
  <si>
    <t>FDW2128B3VS</t>
  </si>
  <si>
    <t>BFN-GND-CHK-ed:75:82</t>
  </si>
  <si>
    <t>FDW2202D31Q</t>
  </si>
  <si>
    <t>BFN-GND-DEP-0C:8F:62</t>
  </si>
  <si>
    <t>FDW2242B14Y</t>
  </si>
  <si>
    <t>BFN-GND-DEP-A4:8B:CA</t>
  </si>
  <si>
    <t>FDW2127D357</t>
  </si>
  <si>
    <t>BFN-GND-PERMIT-9D:3C:64</t>
  </si>
  <si>
    <t>FCW2705YENT</t>
  </si>
  <si>
    <t>CTI-CTB-1ST-03:1C:30</t>
  </si>
  <si>
    <t>FDW2128D0LM</t>
  </si>
  <si>
    <t>CTI-CTB-1ST-13:D2:78</t>
  </si>
  <si>
    <t>FDW2113B024</t>
  </si>
  <si>
    <t>CTI-CTB-1ST-4B:2B:90</t>
  </si>
  <si>
    <t>FDW2128D0L0</t>
  </si>
  <si>
    <t>CTI-CTB-1ST-67:38:62</t>
  </si>
  <si>
    <t>FDW2128D0L5</t>
  </si>
  <si>
    <t>CTI-CTB-1ST-85:B7:EE</t>
  </si>
  <si>
    <t>FDW2103B2AZ</t>
  </si>
  <si>
    <t>CTI-CTB-1ST-85:BC:12</t>
  </si>
  <si>
    <t>FDW2103B2AT</t>
  </si>
  <si>
    <t>CTI-CTB-1ST-E4:5D:BE</t>
  </si>
  <si>
    <t>FDW2113B00V</t>
  </si>
  <si>
    <t>CTI-CTB-1ST-E4:77:AC</t>
  </si>
  <si>
    <t>FDW2114B1H2</t>
  </si>
  <si>
    <t>CTI-CTB-2ND-03:0D:7A</t>
  </si>
  <si>
    <t>FDW2127D35A</t>
  </si>
  <si>
    <t>CTI-CTB-2ND-4B:2B:88</t>
  </si>
  <si>
    <t>FDW2128D0L4</t>
  </si>
  <si>
    <t>CTI-CTB-2ND-67:2C:E2</t>
  </si>
  <si>
    <t>FDW2127D359</t>
  </si>
  <si>
    <t>CTI-CTB-2ND-67:36:92</t>
  </si>
  <si>
    <t>FDW2128D0GM</t>
  </si>
  <si>
    <t>CTI-CTB-4TH-4B:2B:8A</t>
  </si>
  <si>
    <t>FDW2128D0LK</t>
  </si>
  <si>
    <t>CTI-CTB-BAG-97:CC:86</t>
  </si>
  <si>
    <t>FDW2114D0ZV</t>
  </si>
  <si>
    <t>CTI-CTB-GND-91:04:EE</t>
  </si>
  <si>
    <t>FDW2128D0M4</t>
  </si>
  <si>
    <t>CTI-DEP-BAG-E4:62:8E</t>
  </si>
  <si>
    <t>FDW2113B10Q</t>
  </si>
  <si>
    <t>CTI-DOM-ARR-97:CC:A2</t>
  </si>
  <si>
    <t>FDW2114D10L</t>
  </si>
  <si>
    <t>CTI-DOM-ARR-A6:8C:D0</t>
  </si>
  <si>
    <t>FDW2113B00Y</t>
  </si>
  <si>
    <t>CTI-DOM-ARR-B7:54:34</t>
  </si>
  <si>
    <t>FDW2234D1BY</t>
  </si>
  <si>
    <t>CTI-DOM-ARR-E4:5E:CE</t>
  </si>
  <si>
    <t>FDW2113B015</t>
  </si>
  <si>
    <t>CTI-DOM-DEP-F4:6D:8E</t>
  </si>
  <si>
    <t>FDW2234B13B</t>
  </si>
  <si>
    <t>CTI-DOM-GND-38:E3:E8</t>
  </si>
  <si>
    <t>FDW2128B0KM</t>
  </si>
  <si>
    <t>CTI-F&amp;R-e4:77:ae</t>
  </si>
  <si>
    <t>FDW2114B1FZ</t>
  </si>
  <si>
    <t>CTI-F&amp;R-03:21:74</t>
  </si>
  <si>
    <t>FDW2128D45G</t>
  </si>
  <si>
    <t>CTI-INT-1ST-13:E3:EC</t>
  </si>
  <si>
    <t>FDW2114B1D5</t>
  </si>
  <si>
    <t>CTI-INT-1ST-2D:33:F4</t>
  </si>
  <si>
    <t>FDW2113B00D</t>
  </si>
  <si>
    <t>CTI-INT-1ST-4B:2B:A4</t>
  </si>
  <si>
    <t>FDW2128B0KS</t>
  </si>
  <si>
    <t>CTI-INT-1ST-91:06:C2</t>
  </si>
  <si>
    <t>FDW2128B0LU</t>
  </si>
  <si>
    <t>CTI-INT-1ST-A6:8E:A2</t>
  </si>
  <si>
    <t>FDW2113B01R</t>
  </si>
  <si>
    <t>CTI-INT-1ST-D6:3D:96</t>
  </si>
  <si>
    <t>FDW2114B1GJ</t>
  </si>
  <si>
    <t>CTI-INT-1ST-D6:40:E8</t>
  </si>
  <si>
    <t>FDW2114B1G1</t>
  </si>
  <si>
    <t>CTI-INT-1ST-E4:5D:68</t>
  </si>
  <si>
    <t>FDW2113B00S</t>
  </si>
  <si>
    <t>CTI-INT-1ST-ED:4C:16</t>
  </si>
  <si>
    <t>FDW2113B010</t>
  </si>
  <si>
    <t>CTI-INT-ARR-67:32:E8</t>
  </si>
  <si>
    <t>FDW2127B4UZ</t>
  </si>
  <si>
    <t>CTI-INT-BUS-92:5B:DA</t>
  </si>
  <si>
    <t>FDW2234D1BH</t>
  </si>
  <si>
    <t>CTI-INT-DEP-92:5B:D4</t>
  </si>
  <si>
    <t>FDW2234D1BR</t>
  </si>
  <si>
    <t>CTI-INT-DEP-F4:6D:36</t>
  </si>
  <si>
    <t>FDW2234D1BT</t>
  </si>
  <si>
    <t>CTI-INT-DEP-F4:6D:94</t>
  </si>
  <si>
    <t>FDW2234D1BU</t>
  </si>
  <si>
    <t>CTI-INT-GND-65:0C:06</t>
  </si>
  <si>
    <t>FDW2120B0DB</t>
  </si>
  <si>
    <t>CTI-INT-GND-67:38:50</t>
  </si>
  <si>
    <t>FDW2128B0KN</t>
  </si>
  <si>
    <t>CTI-INT-GND-E6:FF:3C</t>
  </si>
  <si>
    <t>FDW2128B0L6</t>
  </si>
  <si>
    <t>CTI-MSP1-DC-92:5B:D2</t>
  </si>
  <si>
    <t>FDW2234D1BP</t>
  </si>
  <si>
    <t>CTI-MSP1-GND-03:1B:BA</t>
  </si>
  <si>
    <t>FDW2128B0HF</t>
  </si>
  <si>
    <t>CTI-MSP1-GND-38:E2:22</t>
  </si>
  <si>
    <t>FDW2128D0GL</t>
  </si>
  <si>
    <t>CTI-MSP2-1ST-97:CB:4A</t>
  </si>
  <si>
    <t>FDW2114B1J5</t>
  </si>
  <si>
    <t>CTI-MSP2-1ST-A6:A2:88</t>
  </si>
  <si>
    <t>FDW2114D10P</t>
  </si>
  <si>
    <t>CTI-MSP2-2ND-E4:5F:98</t>
  </si>
  <si>
    <t>FDW2113D01W</t>
  </si>
  <si>
    <t>CTI-MSP2-2ND-E6:FF:34</t>
  </si>
  <si>
    <t>FDW2128B0L2</t>
  </si>
  <si>
    <t>CTI-MSP2-3RD-03:1C:16</t>
  </si>
  <si>
    <t>FDW2128B0LQ</t>
  </si>
  <si>
    <t>CTI-MSP2-3RD-A6:A3:34</t>
  </si>
  <si>
    <t>FDW2114B1HU</t>
  </si>
  <si>
    <t>CTI-MSP2-4TH-97:CC:96</t>
  </si>
  <si>
    <t>FDW2114B1G3</t>
  </si>
  <si>
    <t>CTI-MSP2-GND-13:E3:F4</t>
  </si>
  <si>
    <t>FDW2114D0ZJ</t>
  </si>
  <si>
    <t>CTI-MSP2-GND-38:E2:2C</t>
  </si>
  <si>
    <t>FDW2128B0KJ</t>
  </si>
  <si>
    <t>CTI-MSP2-GND-4B:2B:AC</t>
  </si>
  <si>
    <t>FDW2128D0M3</t>
  </si>
  <si>
    <t>CTI-MSP2-GND-85:BC:16</t>
  </si>
  <si>
    <t>FDW2103B2AN</t>
  </si>
  <si>
    <t>CTI-MSP2-GND-91:01:92</t>
  </si>
  <si>
    <t>FDW2127B4X7</t>
  </si>
  <si>
    <t>CTI-MSP-GND-67:38:5E</t>
  </si>
  <si>
    <t>FDW2128D0LH</t>
  </si>
  <si>
    <t>CTI-POW-03:1c:7e</t>
  </si>
  <si>
    <t>FDW2128B0LK</t>
  </si>
  <si>
    <t>CTI-SOB-1ST-03:17:B4</t>
  </si>
  <si>
    <t>FDW2127B4X4</t>
  </si>
  <si>
    <t>CTI-SOB-1ST-03:18:24</t>
  </si>
  <si>
    <t>FDW2128D0GN</t>
  </si>
  <si>
    <t>CTI-SOB-1ST-03:1A:28</t>
  </si>
  <si>
    <t>FDW2128D0M6</t>
  </si>
  <si>
    <t>CTI-SOB-1ST-38:E0:10</t>
  </si>
  <si>
    <t>FDW2127B4X2</t>
  </si>
  <si>
    <t>CTI-SOB-1ST-38:E2:C2</t>
  </si>
  <si>
    <t>FDW2128B0H9</t>
  </si>
  <si>
    <t>CTI-SOB-1ST-38:E2:CC</t>
  </si>
  <si>
    <t>FDW2128B0HA</t>
  </si>
  <si>
    <t>CTI-SOB-1ST-E6:F0:88</t>
  </si>
  <si>
    <t>FDW2127D376</t>
  </si>
  <si>
    <t>CTI-SOB-1ST-E6:F6:C0</t>
  </si>
  <si>
    <t>FDW2127D394</t>
  </si>
  <si>
    <t>CTI-SOB-2ND-03:1A:26</t>
  </si>
  <si>
    <t>FDW2128B0LP</t>
  </si>
  <si>
    <t>CTI-SOB-2ND-12:51:16</t>
  </si>
  <si>
    <t>FDW2234D1BK</t>
  </si>
  <si>
    <t>CTI-SOB-2ND-90:F9:0A</t>
  </si>
  <si>
    <t>FDW2127D373</t>
  </si>
  <si>
    <t>CTI-SOB-2ND-D6:32:CE</t>
  </si>
  <si>
    <t>FDW2113B10S</t>
  </si>
  <si>
    <t>CTI-SOB-3RD-03:1C:3E</t>
  </si>
  <si>
    <t>FDW2128B0KP</t>
  </si>
  <si>
    <t>CTI-SOB-3RD-12:50:EE</t>
  </si>
  <si>
    <t>FDW2234B13T</t>
  </si>
  <si>
    <t>CTI-SOB-3RD-38:E4:24</t>
  </si>
  <si>
    <t>FDW2128D0LW</t>
  </si>
  <si>
    <t>CTI-SOB-3RD-67:20:32</t>
  </si>
  <si>
    <t>FDW2127B1KM</t>
  </si>
  <si>
    <t>CTI-SOB-3RD-92:58:C8</t>
  </si>
  <si>
    <t>FDW2234D1B8</t>
  </si>
  <si>
    <t>CTI-SOB-3RD-F4:6D:32</t>
  </si>
  <si>
    <t>FDW2234D1BS</t>
  </si>
  <si>
    <t>CTI-SOB-GND-67:38:7A</t>
  </si>
  <si>
    <t>FDW2128B0KT</t>
  </si>
  <si>
    <t>CTI-SOB-GND-A6:A2:84</t>
  </si>
  <si>
    <t>FDW2114D11D</t>
  </si>
  <si>
    <t>CTI-SOB-GND-E4:5F:8E</t>
  </si>
  <si>
    <t>FDW2113D01V</t>
  </si>
  <si>
    <t>CTI-SOB-GND-E7:12:4C</t>
  </si>
  <si>
    <t>FDW2128D45J</t>
  </si>
  <si>
    <t>DUR-3RD-OFF-D6:2D:7A</t>
  </si>
  <si>
    <t>FDW2113B006</t>
  </si>
  <si>
    <t>DUR-3RD-OFF-DC:5F:E4</t>
  </si>
  <si>
    <t>FDW2103B2AY</t>
  </si>
  <si>
    <t>DUR-3RD-OFF-ED:4C:86</t>
  </si>
  <si>
    <t>FDW2113B0SS</t>
  </si>
  <si>
    <t>DUR-BAS-CR1-27:BE:06</t>
  </si>
  <si>
    <t>FDW2113B019</t>
  </si>
  <si>
    <t>DUR-CFR-1ST-9D:2D:AA</t>
  </si>
  <si>
    <t>FDW2103D2DW</t>
  </si>
  <si>
    <t>DUR-CFR-1ST-E4:58:F4</t>
  </si>
  <si>
    <t>FDW2112D2ML</t>
  </si>
  <si>
    <t>DUR-CFR-2ND-2A:DF:D6</t>
  </si>
  <si>
    <t>FDW2103D0QM</t>
  </si>
  <si>
    <t>DUR-CFR-2ND-A6:8C:A4</t>
  </si>
  <si>
    <t>FDW2113D011</t>
  </si>
  <si>
    <t>DUR-CFR-GND-A6:8C:D2</t>
  </si>
  <si>
    <t>FDW2113B00Q</t>
  </si>
  <si>
    <t>DUR-DOM-ARR-03:0B:A8</t>
  </si>
  <si>
    <t>FDW2127D35Z</t>
  </si>
  <si>
    <t>DUR-DOM-ARR-2D:39:E6</t>
  </si>
  <si>
    <t>FDW2114D11C</t>
  </si>
  <si>
    <t>DUR-DOM-ARR-D6:2D:14</t>
  </si>
  <si>
    <t>FDW2113D00U</t>
  </si>
  <si>
    <t>DUR-DOM-ARR-D6:32:BE</t>
  </si>
  <si>
    <t>FDW2113B10U</t>
  </si>
  <si>
    <t>DUR-DOM-ARR-D6:3D:94</t>
  </si>
  <si>
    <t>FDW2114D11E</t>
  </si>
  <si>
    <t>DUR-DOM-ARR-D6:40:DE</t>
  </si>
  <si>
    <t>FDW2114D0ZT</t>
  </si>
  <si>
    <t>DUR-DOM-ARR-D6:42:14</t>
  </si>
  <si>
    <t>FDW2114B1GR</t>
  </si>
  <si>
    <t>DUR-DOM-ARR-ED:60:26</t>
  </si>
  <si>
    <t>FDW2114B1GS</t>
  </si>
  <si>
    <t>DUR-DOM-DEP-03:0D:80</t>
  </si>
  <si>
    <t>FDW2127B35T</t>
  </si>
  <si>
    <t>DUR-DOM-DEP-03:1C:52</t>
  </si>
  <si>
    <t>FDW2128D0KQ</t>
  </si>
  <si>
    <t>DUR-DOM-DEP-12:51:F8</t>
  </si>
  <si>
    <t>FDW2234B1ZC</t>
  </si>
  <si>
    <t>DUR-DOM-DEP-2A:B4:B6</t>
  </si>
  <si>
    <t>FDW2101D0NC</t>
  </si>
  <si>
    <t>DUR-DOM-DEP-67:2C:F4</t>
  </si>
  <si>
    <t>FDW2127D361</t>
  </si>
  <si>
    <t>DUR-DOM-DEP-67:2C:FC</t>
  </si>
  <si>
    <t>FDW2127B35G</t>
  </si>
  <si>
    <t>DUR-DOM-DEP-67:37:16</t>
  </si>
  <si>
    <t>FDW2128B0K3</t>
  </si>
  <si>
    <t>DUR-DOM-DEP-92:60:AE</t>
  </si>
  <si>
    <t>FDW2234D29G</t>
  </si>
  <si>
    <t>DUR-DOM-DEP-F4:72:B6</t>
  </si>
  <si>
    <t>FDW2234D29K</t>
  </si>
  <si>
    <t>DUR-DOM-DEP-F4:72:B8</t>
  </si>
  <si>
    <t>FDW2234B1ZB</t>
  </si>
  <si>
    <t>DUR-DOM-SAA-d6:2b:ce</t>
  </si>
  <si>
    <t>FDW2113B000</t>
  </si>
  <si>
    <t>DUR-GND-ARR-A4:86:9E</t>
  </si>
  <si>
    <t>FDW2127B35U</t>
  </si>
  <si>
    <t>DUR-GND-BAG-03:0D:92</t>
  </si>
  <si>
    <t>FDW2127D35T</t>
  </si>
  <si>
    <t>DUR-GND-BAG-A6:91:72</t>
  </si>
  <si>
    <t>FDW2113B10R</t>
  </si>
  <si>
    <t>DUR-GND-RET-03:0D:88</t>
  </si>
  <si>
    <t>FDW2127B35Y</t>
  </si>
  <si>
    <t>DUR-INT-DEP-2D:33:DE</t>
  </si>
  <si>
    <t>FDW2113D00W</t>
  </si>
  <si>
    <t>DUR-INT-DEP-97:CC:8A</t>
  </si>
  <si>
    <t>FDW2114B1F8</t>
  </si>
  <si>
    <t>DUR-INT-DEP-97:CC:8E</t>
  </si>
  <si>
    <t>FDW2114D10S</t>
  </si>
  <si>
    <t>DUR-INT-DEP-A4:8B:E6</t>
  </si>
  <si>
    <t>FDW2127B35X</t>
  </si>
  <si>
    <t>DUR-INT-DEP-E4:72:AC</t>
  </si>
  <si>
    <t>FDW2114B1FH</t>
  </si>
  <si>
    <t>DUR-INT-DEP-E4:77:A0</t>
  </si>
  <si>
    <t>FDW2114B1F4</t>
  </si>
  <si>
    <t>DUR-INT-DEP-ED:4A:82</t>
  </si>
  <si>
    <t>FDW2113B00A</t>
  </si>
  <si>
    <t>DUR-MB1-GND-91:06:74</t>
  </si>
  <si>
    <t>FDW2128D0KR</t>
  </si>
  <si>
    <t>DUR-MB1-GND-A6:0E:54</t>
  </si>
  <si>
    <t>FCW2632Y0FY</t>
  </si>
  <si>
    <t>DUR-MB2-GND-13:CE:DA</t>
  </si>
  <si>
    <t>FDW2113D00B</t>
  </si>
  <si>
    <t>DUR-MB3-GND-91:06:FE</t>
  </si>
  <si>
    <t>FDW2128D0KP</t>
  </si>
  <si>
    <t>DUR-MSO-GND-15:16:74</t>
  </si>
  <si>
    <t>FDW2237B2FP</t>
  </si>
  <si>
    <t>DUR-MSO-GND-97:CC:A4</t>
  </si>
  <si>
    <t>FDW2114D10T</t>
  </si>
  <si>
    <t>DUR-OFF-3RD-ED:4A:3E</t>
  </si>
  <si>
    <t>FDW2113B00B</t>
  </si>
  <si>
    <t>ELS-1ST-BRD-03:17:C4</t>
  </si>
  <si>
    <t>FDW2127B4X8</t>
  </si>
  <si>
    <t>ELS-1ST-OFF-03:1C:3A</t>
  </si>
  <si>
    <t>FDW2128D0LG</t>
  </si>
  <si>
    <t>ELS-1ST-OFF-A2:91:8A</t>
  </si>
  <si>
    <t>FDW2246B2CS</t>
  </si>
  <si>
    <t>ELS-1ST-REC-03:0D:6A</t>
  </si>
  <si>
    <t>FDW2127D35C</t>
  </si>
  <si>
    <t>ELS-1ST-RES-91:04:D6</t>
  </si>
  <si>
    <t>FDW2128D0GK</t>
  </si>
  <si>
    <t>ELS-1ST-RES-91:06:D2</t>
  </si>
  <si>
    <t>FDW2128B0KL</t>
  </si>
  <si>
    <t>ELS-GND-ARR-B7:51:98</t>
  </si>
  <si>
    <t>FDW2234D1B7</t>
  </si>
  <si>
    <t>ELS-GND-ARR-E3:92:C8</t>
  </si>
  <si>
    <t>FDW2241B3UL</t>
  </si>
  <si>
    <t>ELS-GND-ARR-E3:B0:AC</t>
  </si>
  <si>
    <t>FDW2242D1ES</t>
  </si>
  <si>
    <t>ELS-GND-CLM-6A:27:78</t>
  </si>
  <si>
    <t>FDW2112D34Z</t>
  </si>
  <si>
    <t>ELS-GND-DEP-67:38:52</t>
  </si>
  <si>
    <t>FDW2128B0KQ</t>
  </si>
  <si>
    <t>ELS-GND-DEP-E6:FF:20</t>
  </si>
  <si>
    <t>FDW2128D0LL</t>
  </si>
  <si>
    <t>ELS-GND-SAA-90:FA:82</t>
  </si>
  <si>
    <t>FDW2127D355</t>
  </si>
  <si>
    <t>GRJ-1ST-BID-03:16:A0</t>
  </si>
  <si>
    <t>FDW2127B4V9</t>
  </si>
  <si>
    <t>GRJ-1ST-OFF-0C:8F:B2</t>
  </si>
  <si>
    <t>FDW2242B17J</t>
  </si>
  <si>
    <t>GRJ-1ST-OFF-2A:B8:06</t>
  </si>
  <si>
    <t>FDW2101B0MR</t>
  </si>
  <si>
    <t>GRJ-1ST-OFF-38:DE:BA</t>
  </si>
  <si>
    <t>FDW2127B4VR</t>
  </si>
  <si>
    <t>GRJ-1ST-OFF-38:E0:2C</t>
  </si>
  <si>
    <t>FDW2127B4XB</t>
  </si>
  <si>
    <t>GRJ-1ST-OFF-57:C5:FA</t>
  </si>
  <si>
    <t>FDW2101B0MC</t>
  </si>
  <si>
    <t>GRJ-1ST-OFF-DC:30:92</t>
  </si>
  <si>
    <t>FDW2101B0MX</t>
  </si>
  <si>
    <t>GRJ-1ST-REC-03:17:3C</t>
  </si>
  <si>
    <t>FDW2127B4V8</t>
  </si>
  <si>
    <t>GRJ-1ST-WIM-03:15:82</t>
  </si>
  <si>
    <t>FDW2127D4MQ</t>
  </si>
  <si>
    <t>GRJ-1ST-WIM-38:DE:B8</t>
  </si>
  <si>
    <t>FDW2127D4MU</t>
  </si>
  <si>
    <t>GRJ-CAR-GND-0C:8F:70</t>
  </si>
  <si>
    <t>FDW2242B14X</t>
  </si>
  <si>
    <t>GRJ-CON-GND-52:BD:76</t>
  </si>
  <si>
    <t>FDW2246D26K</t>
  </si>
  <si>
    <t>GRJ-GND-CHK-E6:FE:F2</t>
  </si>
  <si>
    <t>FDW2128B0K4</t>
  </si>
  <si>
    <t>GRJ-GND-CON-F4:F4:B2</t>
  </si>
  <si>
    <t>FDW2242D1CL</t>
  </si>
  <si>
    <t>GRJ-GND-DEP-67:37:22</t>
  </si>
  <si>
    <t>FDW2128D0KT</t>
  </si>
  <si>
    <t>GRJ-GND-DEP-67:38:70</t>
  </si>
  <si>
    <t>FDW2128D0KL</t>
  </si>
  <si>
    <t>GRJ-GND-INF-38:DE:B2</t>
  </si>
  <si>
    <t>FDW2127D4MR</t>
  </si>
  <si>
    <t>GRJ-GND-RES-52:BD:68</t>
  </si>
  <si>
    <t>FDW2246D26G</t>
  </si>
  <si>
    <t>ORT-CTB-2ND-4B:2B:B2</t>
  </si>
  <si>
    <t>FDW2128B0LJ</t>
  </si>
  <si>
    <t>ORT-CTB-2ND-67:32:CE</t>
  </si>
  <si>
    <t>FDW2127D4MG</t>
  </si>
  <si>
    <t>ORT-CTB-3RD-03:17:9E</t>
  </si>
  <si>
    <t>FDW2127B4X5</t>
  </si>
  <si>
    <t>ORT-CTB-ARR-03:15:62</t>
  </si>
  <si>
    <t>FDW2127B4VT</t>
  </si>
  <si>
    <t>ORT-CTB-MED-E6:FF:36</t>
  </si>
  <si>
    <t>FDW2128D0M2</t>
  </si>
  <si>
    <t>ORT-CTB-MEZ-E6:FF:32</t>
  </si>
  <si>
    <t>FDW2128D0LP</t>
  </si>
  <si>
    <t>ORT-DOM-AMC-03:1C:66</t>
  </si>
  <si>
    <t>FDW2128D0KN</t>
  </si>
  <si>
    <t>ORT-DOM-AMC-67:38:54</t>
  </si>
  <si>
    <t>FDW2128B0KR</t>
  </si>
  <si>
    <t>ORT-DOM-AMC-E6:F6:46</t>
  </si>
  <si>
    <t>FDW2127B37A</t>
  </si>
  <si>
    <t>ORT-DOM-ARR-03:15:6E</t>
  </si>
  <si>
    <t>FDW2127B4VS</t>
  </si>
  <si>
    <t>ORT-DOM-ARR-91:00:98</t>
  </si>
  <si>
    <t>FDW2127B4W5</t>
  </si>
  <si>
    <t>ORT-DOM-DEP-03:15:66</t>
  </si>
  <si>
    <t>FDW2127B4VP</t>
  </si>
  <si>
    <t>ORT-DOM-DEP-03:16:9C</t>
  </si>
  <si>
    <t>FDW2127B4W8</t>
  </si>
  <si>
    <t>ORT-DOM-DEP-03:17:00</t>
  </si>
  <si>
    <t>FDW2127B4VD</t>
  </si>
  <si>
    <t>ORT-DOM-DEP-38:DB:5C</t>
  </si>
  <si>
    <t>FDW2127D4ME</t>
  </si>
  <si>
    <t>ORT-DOM-DEP-67:34:24</t>
  </si>
  <si>
    <t>FDW2127D4M8</t>
  </si>
  <si>
    <t>ORT-DOM-DEP-67:34:72</t>
  </si>
  <si>
    <t>FDW2127B4VA</t>
  </si>
  <si>
    <t>ORT-DOM-DEP-E6:FD:2C</t>
  </si>
  <si>
    <t>FDW2127B4W1</t>
  </si>
  <si>
    <t>ORT-DOM-DEP-E6:FD:62</t>
  </si>
  <si>
    <t>FDW2127B4VG</t>
  </si>
  <si>
    <t>ORT-DOM-DEP-E6:FD:78</t>
  </si>
  <si>
    <t>FDW2127D4MF</t>
  </si>
  <si>
    <t>ORT-DOM-DEP-E6:FD:96</t>
  </si>
  <si>
    <t>FDW2127D4N4</t>
  </si>
  <si>
    <t>ORT-DOM-MED-e7:9f:78</t>
  </si>
  <si>
    <t>FDW2228B6GL</t>
  </si>
  <si>
    <t>ORT-DOM-MED-e7:9f:ae</t>
  </si>
  <si>
    <t>FDW2228D76Y</t>
  </si>
  <si>
    <t>ORT-DOM-RET-03:15:86</t>
  </si>
  <si>
    <t>FDW2127D4N6</t>
  </si>
  <si>
    <t>ORT-DOM-RET-03:17:02</t>
  </si>
  <si>
    <t>FDW2127B4VC</t>
  </si>
  <si>
    <t>ORT-DOM-RET-03:1B:AA</t>
  </si>
  <si>
    <t>FDW2128D0HP</t>
  </si>
  <si>
    <t>ORT-DOM-RET-03:1B:CA</t>
  </si>
  <si>
    <t>FDW2128D0JA</t>
  </si>
  <si>
    <t>ORT-DOM-RET-38:DE:B4</t>
  </si>
  <si>
    <t>FDW2127B4VM</t>
  </si>
  <si>
    <t>ORT-DOM-RET-4B:2B:5A</t>
  </si>
  <si>
    <t>FDW2128D0HW</t>
  </si>
  <si>
    <t>ORT-DOM-RET-67:32:DC</t>
  </si>
  <si>
    <t>FDW2127D4MC</t>
  </si>
  <si>
    <t>ORT-DOM-RET-67:38:0C</t>
  </si>
  <si>
    <t>FDW2128D0JM</t>
  </si>
  <si>
    <t>ORT-DOM-RET-6A:38:10</t>
  </si>
  <si>
    <t>FDW2127D4MA</t>
  </si>
  <si>
    <t>ORT-DOM-RET-91:00:56</t>
  </si>
  <si>
    <t>FDW2127B4V6</t>
  </si>
  <si>
    <t>ORT-DOM-RET-91:00:76</t>
  </si>
  <si>
    <t>FDW2127D4MW</t>
  </si>
  <si>
    <t>ORT-INT-3RD-91:04:E2</t>
  </si>
  <si>
    <t>FDW2128B0LR</t>
  </si>
  <si>
    <t>ORT-INT-3RD-E6:FD:7A</t>
  </si>
  <si>
    <t>FDW2127D4MH</t>
  </si>
  <si>
    <t>ORT-INT-4TH-4B:2B:64</t>
  </si>
  <si>
    <t>FDW2128D0HU</t>
  </si>
  <si>
    <t>ORT-INT-4TH-67:32:CC</t>
  </si>
  <si>
    <t>FDW2127B4W7</t>
  </si>
  <si>
    <t>ORT-INT-4TH-91:06:58</t>
  </si>
  <si>
    <t>FDW2128D0JS</t>
  </si>
  <si>
    <t>ORT-INT-4TH-91:06:66</t>
  </si>
  <si>
    <t>FDW2128D0HY</t>
  </si>
  <si>
    <t>ORT-INT-ARR-03:15:7A</t>
  </si>
  <si>
    <t>FDW2127D4MB</t>
  </si>
  <si>
    <t>ORT-INT-ARR-03:16:A4</t>
  </si>
  <si>
    <t>FDW2127B4VV</t>
  </si>
  <si>
    <t>ORT-INT-ARR-03:17:08</t>
  </si>
  <si>
    <t>FDW2127B4VB</t>
  </si>
  <si>
    <t>ORT-INT-ARR-67:32:FE</t>
  </si>
  <si>
    <t>FDW2127D4N0</t>
  </si>
  <si>
    <t>ORT-INT-ARR-67:37:48</t>
  </si>
  <si>
    <t>FDW2128B0HN</t>
  </si>
  <si>
    <t>ORT-INT-ARR-E6:FD:66</t>
  </si>
  <si>
    <t>FDW2127D4M7</t>
  </si>
  <si>
    <t>ORT-INT-ARR-E6:FD:74</t>
  </si>
  <si>
    <t>FDW2127B4VF</t>
  </si>
  <si>
    <t>ORT-INT-BUS-91:00:78</t>
  </si>
  <si>
    <t>FDW2127B4VH</t>
  </si>
  <si>
    <t>ORT-INT-BUS-91:00:7A</t>
  </si>
  <si>
    <t>FDW2127B4V2</t>
  </si>
  <si>
    <t>ORT-INT-BUS-91:00:86</t>
  </si>
  <si>
    <t>FDW2127B4VX</t>
  </si>
  <si>
    <t>ORT-INT-CHK-38:DE:C0</t>
  </si>
  <si>
    <t>FDW2127D4MT</t>
  </si>
  <si>
    <t>ORT-INT-CHK-4B:2A:9A</t>
  </si>
  <si>
    <t>FDW2127D4M2</t>
  </si>
  <si>
    <t>ORT-INT-CHK-E6:FD:6E</t>
  </si>
  <si>
    <t>FDW2127B4VZ</t>
  </si>
  <si>
    <t>ORT-INT-DEP-03:15:64</t>
  </si>
  <si>
    <t>FDW2127B4VJ</t>
  </si>
  <si>
    <t>ORT-INT-DEP-03:15:6A</t>
  </si>
  <si>
    <t>FDW2127B4VL</t>
  </si>
  <si>
    <t>ORT-INT-DEP-03:15:72</t>
  </si>
  <si>
    <t>FDW2127D4MP</t>
  </si>
  <si>
    <t>ORT-INT-DEP-03:15:8A</t>
  </si>
  <si>
    <t>FDW2127B4WF</t>
  </si>
  <si>
    <t>ORT-INT-DEP-03:1B:C8</t>
  </si>
  <si>
    <t>FDW2128D0JN</t>
  </si>
  <si>
    <t>ORT-INT-DEP-03:1B:D8</t>
  </si>
  <si>
    <t>FDW2128D0JK</t>
  </si>
  <si>
    <t>ORT-INT-DEP-38:DE:B6</t>
  </si>
  <si>
    <t>FDW2127D4ML</t>
  </si>
  <si>
    <t>ORT-INT-DEP-38:DE:C4</t>
  </si>
  <si>
    <t>FDW2127B4W6</t>
  </si>
  <si>
    <t>ORT-INT-DEP-38:DF:B2</t>
  </si>
  <si>
    <t>FDW2127B4VE</t>
  </si>
  <si>
    <t>ORT-INT-DEP-38:DF:B6</t>
  </si>
  <si>
    <t>FDW2127B4VW</t>
  </si>
  <si>
    <t>ORT-INT-DEP-38:E3:E0</t>
  </si>
  <si>
    <t>FDW2128B0LS</t>
  </si>
  <si>
    <t>ORT-INT-DEP-67:32:DA</t>
  </si>
  <si>
    <t>FDW2127D4M0</t>
  </si>
  <si>
    <t>ORT-INT-DEP-67:32:E0</t>
  </si>
  <si>
    <t>FDW2127B4VQ</t>
  </si>
  <si>
    <t>ORT-INT-DEP-67:32:E4</t>
  </si>
  <si>
    <t>FDW2127D4M4</t>
  </si>
  <si>
    <t>ORT-INT-DEP-67:32:F0</t>
  </si>
  <si>
    <t>FDW2127B4VK</t>
  </si>
  <si>
    <t>ORT-INT-DEP-67:32:F8</t>
  </si>
  <si>
    <t>FDW2127B4WJ</t>
  </si>
  <si>
    <t>ORT-INT-DEP-67:34:5C</t>
  </si>
  <si>
    <t>FDW2127D4M6</t>
  </si>
  <si>
    <t>ORT-INT-DEP-67:34:B2</t>
  </si>
  <si>
    <t>FDW2127D4M5</t>
  </si>
  <si>
    <t>ORT-INT-DEP-67:37:F8</t>
  </si>
  <si>
    <t>FDW2128B0HM</t>
  </si>
  <si>
    <t>ORT-INT-DEP-6A:38:0E</t>
  </si>
  <si>
    <t>FDW2127B4V3</t>
  </si>
  <si>
    <t>ORT-INT-DEP-91:00:74</t>
  </si>
  <si>
    <t>FDW2127B4VY</t>
  </si>
  <si>
    <t>ORT-INT-DEP-91:00:8C</t>
  </si>
  <si>
    <t>FDW2127D4MZ</t>
  </si>
  <si>
    <t>ORT-INT-DEP-91:00:96</t>
  </si>
  <si>
    <t>FDW2127D4MV</t>
  </si>
  <si>
    <t>ORT-INT-DEP-E6:FD:60</t>
  </si>
  <si>
    <t>FDW2127D4MD</t>
  </si>
  <si>
    <t>ORT-INT-DEP-E6:FD:68</t>
  </si>
  <si>
    <t>FDW2127D4M9</t>
  </si>
  <si>
    <t>ORT-INT-DEP-E6:FD:6C</t>
  </si>
  <si>
    <t>FDW2127D4MK</t>
  </si>
  <si>
    <t>ORT-INT-DEP-E6:FD:7C</t>
  </si>
  <si>
    <t>FDW2127B4WA</t>
  </si>
  <si>
    <t>ORT-INT-DEP-E6:FD:7E</t>
  </si>
  <si>
    <t>FDW2127D4MY</t>
  </si>
  <si>
    <t>ORT-INT-DEP-E6:FD:88</t>
  </si>
  <si>
    <t>FDW2127D4N1</t>
  </si>
  <si>
    <t>ORT-INT-DEP-E6:FD:90</t>
  </si>
  <si>
    <t>FDW2127D4N8</t>
  </si>
  <si>
    <t>ORT-INT-LDEP-67:37:24</t>
  </si>
  <si>
    <t>FDW2128D0M5</t>
  </si>
  <si>
    <t>ORT-MSP-PMO:03:1A:2A</t>
  </si>
  <si>
    <t>FDW2128D0LV</t>
  </si>
  <si>
    <t>ORT-MSP-PMO-91:07:1C</t>
  </si>
  <si>
    <t>FDW2128B0LB</t>
  </si>
  <si>
    <t>ORT-NP-DEP-4B:2A:5C</t>
  </si>
  <si>
    <t>FDW2127D4N2</t>
  </si>
  <si>
    <t>ORT-NP-DEP-91:06:56</t>
  </si>
  <si>
    <t>FDW2128D0HS</t>
  </si>
  <si>
    <t>KIM-1ST-OFF-E3:B1:A4</t>
  </si>
  <si>
    <t>FDW2242B14U</t>
  </si>
  <si>
    <t>KIM-GND-ARR-E3:89:A0</t>
  </si>
  <si>
    <t>FDW2241B3TE</t>
  </si>
  <si>
    <t>KIM-GND-F&amp;R-e6:f6:62</t>
  </si>
  <si>
    <t>FDW2127B358</t>
  </si>
  <si>
    <t>KIM-GND-M&amp;B-03:0d:8a</t>
  </si>
  <si>
    <t>FDW2127D35G</t>
  </si>
  <si>
    <t>PLZ-1ST-F&amp;R-13:d1:6e</t>
  </si>
  <si>
    <t>FDW2113B022</t>
  </si>
  <si>
    <t>PLZ-AER-1ST-CA:04:B6</t>
  </si>
  <si>
    <t>FDW2114B1HX</t>
  </si>
  <si>
    <t>PLZ-AER-BLKB-03:0D:A0</t>
  </si>
  <si>
    <t>FDW2127B37B</t>
  </si>
  <si>
    <t>PLZ-AER-BLKB-38:E0:1C</t>
  </si>
  <si>
    <t>FDW2127B4XA</t>
  </si>
  <si>
    <t>PLZ-GND-ARR-B9:F0:BC</t>
  </si>
  <si>
    <t>FDW2235B29V</t>
  </si>
  <si>
    <t>PLZ-GND-DEP-EB:7C:32</t>
  </si>
  <si>
    <t>FDW2235B29M</t>
  </si>
  <si>
    <t>PLZ-GND-M&amp;B-cc:72</t>
  </si>
  <si>
    <t>FDW2114B1D7</t>
  </si>
  <si>
    <t>UTN-1ST-OFF-67:1F:EA</t>
  </si>
  <si>
    <t>FDW2127B1JG</t>
  </si>
  <si>
    <t>UTN-1ST-OFF-67:28:FE</t>
  </si>
  <si>
    <t>FDW2127D379</t>
  </si>
  <si>
    <t>UTN-1ST-VIP-67:38:88</t>
  </si>
  <si>
    <t>FDW2128B0L0</t>
  </si>
  <si>
    <t>UTN-GND-ARR-E6:F6:8E</t>
  </si>
  <si>
    <t>FDW2127B379</t>
  </si>
  <si>
    <t>UTN-GND-CHK-A5:2B:D6</t>
  </si>
  <si>
    <t>FCW2627YA17</t>
  </si>
  <si>
    <t>UTN-GND-DEP-67:32:E6</t>
  </si>
  <si>
    <t>FDW2127B4VN</t>
  </si>
  <si>
    <t>UTN-GND-DEP-A4:8B:F4</t>
  </si>
  <si>
    <t>FDW2127D375</t>
  </si>
  <si>
    <t>UTN-GND-ENT-03:06:C8</t>
  </si>
  <si>
    <t>FDW2127B36E</t>
  </si>
  <si>
    <t>UTN-GND-FnR-91:00:8A</t>
  </si>
  <si>
    <t>FDW2127D4MX</t>
  </si>
  <si>
    <t>UTN-GND-FnR-91:00:8E</t>
  </si>
  <si>
    <t>FDW2127B4W0</t>
  </si>
  <si>
    <t>UTN-GND-MnE-67:32:DE</t>
  </si>
  <si>
    <t>FDW2127B4W9</t>
  </si>
  <si>
    <t>UTN-GND-PER-91:00:94</t>
  </si>
  <si>
    <t>FDW2127D4MS</t>
  </si>
  <si>
    <t>ORT-DOM-ARR-06:CE:2C</t>
  </si>
  <si>
    <t>FGL2052AA8A</t>
  </si>
  <si>
    <t>AIR-AP3802E-E-K9 Indoor Access Point</t>
  </si>
  <si>
    <t>ORT-DOM-ARR-33:E8:BC</t>
  </si>
  <si>
    <t>FGL2052AA7F</t>
  </si>
  <si>
    <t>ORT-DOM-ARR-4A:88:7E</t>
  </si>
  <si>
    <t>FGL2052AA6Y</t>
  </si>
  <si>
    <t>ORT-DOM-ARR-4A:88:82</t>
  </si>
  <si>
    <t>FGL2052AA6S</t>
  </si>
  <si>
    <t>ORT-DOM-CHK-5E:19:64</t>
  </si>
  <si>
    <t>FGL2052AA6V</t>
  </si>
  <si>
    <t>ORT-DOM-CR3-4A:98:B0</t>
  </si>
  <si>
    <t>FGL2052AA7Q</t>
  </si>
  <si>
    <t>ORT-DOM-DEP-06:C2:B6</t>
  </si>
  <si>
    <t>FGL2052AA7L</t>
  </si>
  <si>
    <t>ORT-DOM-DEP-06:CD:24</t>
  </si>
  <si>
    <t>FGL2052AA87</t>
  </si>
  <si>
    <t>ORT-DOM-DEP-06:CD:D0</t>
  </si>
  <si>
    <t>FGL2052AA81</t>
  </si>
  <si>
    <t>ORT-DOM-DEP-06:CD:D6</t>
  </si>
  <si>
    <t>FGL2052AA8B</t>
  </si>
  <si>
    <t>ORT-DOM-DEP-06:CD:DC</t>
  </si>
  <si>
    <t>FGL2052AA80</t>
  </si>
  <si>
    <t>ORT-DOM-DEP-06:CE:7C</t>
  </si>
  <si>
    <t>FGL2052AA89</t>
  </si>
  <si>
    <t>ORT-DOM-DEP-26:05:32</t>
  </si>
  <si>
    <t>FGL2052AA6N</t>
  </si>
  <si>
    <t>ORT-DOM-DEP-26:24:B8</t>
  </si>
  <si>
    <t>FGL2052AA7H</t>
  </si>
  <si>
    <t>ORT-DOM-DEP-33:E8:A4</t>
  </si>
  <si>
    <t>FGL2052AAEC</t>
  </si>
  <si>
    <t>ORT-DOM-DEP-33:E8:B2</t>
  </si>
  <si>
    <t>FGL2052AA7C</t>
  </si>
  <si>
    <t>ORT-DOM-DEP-33:E8:B8</t>
  </si>
  <si>
    <t>FGL2052AA7W</t>
  </si>
  <si>
    <t>ORT-DOM-DEP-33:E8:BE</t>
  </si>
  <si>
    <t>FGL2052AA7G</t>
  </si>
  <si>
    <t>ORT-DOM-DEP-33:E8:DA</t>
  </si>
  <si>
    <t>FGL2052AA7B</t>
  </si>
  <si>
    <t>ORT-DOM-DEP-33:E8:DE</t>
  </si>
  <si>
    <t>FGL2052AA7V</t>
  </si>
  <si>
    <t>ORT-DOM-DEP-33:E8:E8</t>
  </si>
  <si>
    <t>FGL2052AA7D</t>
  </si>
  <si>
    <t>ORT-DOM-DEP-33:E8:F8</t>
  </si>
  <si>
    <t>FGL2052AA7S</t>
  </si>
  <si>
    <t>ORT-DOM-DEP-5E:16:F6</t>
  </si>
  <si>
    <t>FGL2052AA7M</t>
  </si>
  <si>
    <t>ORT-DOM-RET-06:CD:CC</t>
  </si>
  <si>
    <t>FGL2052AA86</t>
  </si>
  <si>
    <t>ORT-DOM-RET-06:CE:86</t>
  </si>
  <si>
    <t>FGL2052AA83</t>
  </si>
  <si>
    <t>ORT-DOM-RET-33:E8:94</t>
  </si>
  <si>
    <t>FGL2052AA7A</t>
  </si>
  <si>
    <t>ORT-DOM-RET-33:E8:AE</t>
  </si>
  <si>
    <t>FGL2052AA7Y</t>
  </si>
  <si>
    <t>ORT-DOM-RET-33:E8:C0</t>
  </si>
  <si>
    <t>FGL2052AA8D</t>
  </si>
  <si>
    <t>ORT-DOM-RET-4A:9B:90</t>
  </si>
  <si>
    <t>FGL2052AA6P</t>
  </si>
  <si>
    <t>ORT-INT-3RD-06:CD:4E</t>
  </si>
  <si>
    <t>FGL2052AA82</t>
  </si>
  <si>
    <t>ORT-INT-3RD-06:CE:C2</t>
  </si>
  <si>
    <t>FGL2052AA7R</t>
  </si>
  <si>
    <t>ORT-INT-3RD-26:05:16</t>
  </si>
  <si>
    <t>FGL2052AA73</t>
  </si>
  <si>
    <t>ORT-INT-3RD-4A:88:CE</t>
  </si>
  <si>
    <t>FGL2052AA74</t>
  </si>
  <si>
    <t>ORT-INT-3RD-5E:19:76</t>
  </si>
  <si>
    <t>FGL2052AA7P</t>
  </si>
  <si>
    <t>ORT-INT-3RD-A9:8D:FA</t>
  </si>
  <si>
    <t>FGL2052AA6U</t>
  </si>
  <si>
    <t>ORT-INT-ARR-06:CF:5C</t>
  </si>
  <si>
    <t>FGL2052AA78</t>
  </si>
  <si>
    <t>ORT-INT-ARR-26:24:82</t>
  </si>
  <si>
    <t>FGL2052AA6W</t>
  </si>
  <si>
    <t>ORT-INT-ARR-33:E8:D2</t>
  </si>
  <si>
    <t>FGL2052AA7X</t>
  </si>
  <si>
    <t>ORT-INT-ARR-A9:A0:92</t>
  </si>
  <si>
    <t>FGL2052AA7J</t>
  </si>
  <si>
    <t>ORT-INT-CHK-06:97:BC</t>
  </si>
  <si>
    <t>FGL2052AA6Z</t>
  </si>
  <si>
    <t>ORT-INT-CHK-06:CD:1A</t>
  </si>
  <si>
    <t>FGL2052AA88</t>
  </si>
  <si>
    <t>ORT-INT-CHK-06:CD:50</t>
  </si>
  <si>
    <t>FGL2052AA8C</t>
  </si>
  <si>
    <t>ORT-INT-CHK-06:CD:D8</t>
  </si>
  <si>
    <t>FGL2052AA7Z</t>
  </si>
  <si>
    <t>ORT-INT-CHK-33:E9:D4</t>
  </si>
  <si>
    <t>FGL2052AA76</t>
  </si>
  <si>
    <t>ORT-INT-CHK-4A:88:72</t>
  </si>
  <si>
    <t>FGL2052AA6T</t>
  </si>
  <si>
    <t>ORT-INT-MEZ-06:97:DA</t>
  </si>
  <si>
    <t>FGL2052AA7K</t>
  </si>
  <si>
    <t>ORT-INT-MEZ-A9:C2:EE</t>
  </si>
  <si>
    <t>FGL2052AA72</t>
  </si>
  <si>
    <t>ORT-INT-SAA-33:EA:00</t>
  </si>
  <si>
    <t>FGL2052AA8E</t>
  </si>
  <si>
    <t>ORT-INT-UMEZ-06:CE:04</t>
  </si>
  <si>
    <t>FGL2052AA79</t>
  </si>
  <si>
    <t>ORT-INT-UMEZ-06:CF:46</t>
  </si>
  <si>
    <t>FGL2052AA71</t>
  </si>
  <si>
    <t>ORT-INT-UMEZ-26:04:CC</t>
  </si>
  <si>
    <t>FGL2052AA75</t>
  </si>
  <si>
    <t>ORT-INT-UMEZ-33:E8:EE</t>
  </si>
  <si>
    <t>FGL2052AA7E</t>
  </si>
  <si>
    <t>ORT-INT-UMEZ-33:E9:B2</t>
  </si>
  <si>
    <t>FGL2052AA77</t>
  </si>
  <si>
    <t>ORT-MSP-1ST-5E:18:24</t>
  </si>
  <si>
    <t>FGL2052AA84</t>
  </si>
  <si>
    <t>ORT-NP-GND-06:CD:2C</t>
  </si>
  <si>
    <t>FGL2052AA85</t>
  </si>
  <si>
    <t>ORT-TRH-3RD-4A:88:60</t>
  </si>
  <si>
    <t>FGL2052AA6X</t>
  </si>
  <si>
    <t>ORT-CTB-TRH:A6:09:10</t>
  </si>
  <si>
    <t>KWC20280AA2</t>
  </si>
  <si>
    <t>AIR-CAP702W-E-K9 Indoor Access Point</t>
  </si>
  <si>
    <t>ORT-CTB-TRH:A8:58:F8</t>
  </si>
  <si>
    <t>KWC20280ASZ</t>
  </si>
  <si>
    <t>ORT-CTB-TRH:A8:5B:A0</t>
  </si>
  <si>
    <t>KWC20280AVC</t>
  </si>
  <si>
    <t>ORT-CTB-TRH-A6.09:A8</t>
  </si>
  <si>
    <t>KWC20280AAL</t>
  </si>
  <si>
    <t>ORT-CTB-TRH-A6:08:40</t>
  </si>
  <si>
    <t>KWC20280A9C</t>
  </si>
  <si>
    <t>ORT-CTB-TRH-A6:08:70</t>
  </si>
  <si>
    <t>KWC20280A9I</t>
  </si>
  <si>
    <t>ORT-CTB-TRH-A6:08:C0</t>
  </si>
  <si>
    <t>KWC20280A9S</t>
  </si>
  <si>
    <t>ORT-CTB-TRH-A6:08:C8</t>
  </si>
  <si>
    <t>KWC20280A9T</t>
  </si>
  <si>
    <t>ORT-CTB-TRH-A6:08:E0</t>
  </si>
  <si>
    <t>KWC20280A9W</t>
  </si>
  <si>
    <t>ORT-CTB-TRH-A6:08:E8</t>
  </si>
  <si>
    <t>KWC20280A9X</t>
  </si>
  <si>
    <t>ORT-CTB-TRH-A6:08:F8</t>
  </si>
  <si>
    <t>KWC20280A9Z</t>
  </si>
  <si>
    <t>ORT-CTB-TRH-A6:09:18</t>
  </si>
  <si>
    <t>KWC20280AA3</t>
  </si>
  <si>
    <t>ORT-CTB-TRH-A6:09:28</t>
  </si>
  <si>
    <t>KWC20280AA5</t>
  </si>
  <si>
    <t>ORT-CTB-TRH-A6:09:40</t>
  </si>
  <si>
    <t>KWC20280AA8</t>
  </si>
  <si>
    <t>ORT-CTB-TRH-A6:09:58</t>
  </si>
  <si>
    <t>KWC20280AAB</t>
  </si>
  <si>
    <t>ORT-CTB-TRH-A6:09:78</t>
  </si>
  <si>
    <t>KWC20280AAF</t>
  </si>
  <si>
    <t>ORT-CTB-TRH-A6:09:80</t>
  </si>
  <si>
    <t>KWC20280AAG</t>
  </si>
  <si>
    <t>ORT-CTB-TRH-A6:09:88</t>
  </si>
  <si>
    <t>KWC20280AAH</t>
  </si>
  <si>
    <t>ORT-CTB-TRH-A8:23:B0</t>
  </si>
  <si>
    <t>KWC202802CH</t>
  </si>
  <si>
    <t>ORT-CTB-TRH-A8:25:C0</t>
  </si>
  <si>
    <t>KWC202802EB</t>
  </si>
  <si>
    <t>ORT-CTB-TRH-A8:29:E0</t>
  </si>
  <si>
    <t>KWC202802HZ</t>
  </si>
  <si>
    <t>ORT-CTB-TRH-A8:2A:E0</t>
  </si>
  <si>
    <t>KWC202802IV</t>
  </si>
  <si>
    <t>ORT-CTB-TRH-A8:2D:00</t>
  </si>
  <si>
    <t>KWC202802KR</t>
  </si>
  <si>
    <t>ORT-CTB-TRH-A8:2F:F8</t>
  </si>
  <si>
    <t>KWC202802NE</t>
  </si>
  <si>
    <t>ORT-CTB-TRH-A8:30:30</t>
  </si>
  <si>
    <t>KWC202802NL</t>
  </si>
  <si>
    <t>ORT-CTB-TRH-A8:30:58</t>
  </si>
  <si>
    <t>KWC202802NQ</t>
  </si>
  <si>
    <t>ORT-CTB-TRH-A8:3E:B0</t>
  </si>
  <si>
    <t>KWC202809FALSE</t>
  </si>
  <si>
    <t>ORT-CTB-TRH-A8:3E:C8</t>
  </si>
  <si>
    <t>KWC202809NR</t>
  </si>
  <si>
    <t>ORT-CTB-TRH-A8:3E:F8</t>
  </si>
  <si>
    <t>KWC202809NX</t>
  </si>
  <si>
    <t>ORT-CTB-TRH-A8:4F:80</t>
  </si>
  <si>
    <t>KWC20280AKK</t>
  </si>
  <si>
    <t>ORT-CTB-TRH-A8:52:B0</t>
  </si>
  <si>
    <t>KWC20280ANE</t>
  </si>
  <si>
    <t>ORT-CTB-TRH-A8:58:48</t>
  </si>
  <si>
    <t>KWC20280ASD</t>
  </si>
  <si>
    <t>ORT-CTB-TRH-A8:58:70</t>
  </si>
  <si>
    <t>KWC20280ASI</t>
  </si>
  <si>
    <t>ORT-CTB-TRH-A8:58:F0</t>
  </si>
  <si>
    <t>KWC20280ASY</t>
  </si>
  <si>
    <t>ORT-CTB-TRH-A8:59:30</t>
  </si>
  <si>
    <t>KWC20280AT6</t>
  </si>
  <si>
    <t>ORT-CTB-TRH-A8:59:78</t>
  </si>
  <si>
    <t>KWC20280ATF</t>
  </si>
  <si>
    <t>ORT-CTB-TRH-A8:59:98</t>
  </si>
  <si>
    <t>KWC20280ATJ</t>
  </si>
  <si>
    <t>ORT-CTB-TRH-A8:59:A0</t>
  </si>
  <si>
    <t>KWC20280ATK</t>
  </si>
  <si>
    <t>ORT-CTB-TRH-A8:59:B0</t>
  </si>
  <si>
    <t>KWC20280ATM</t>
  </si>
  <si>
    <t>ORT-CTB-TRH-A8:59:D0</t>
  </si>
  <si>
    <t>KWC20280ATQ</t>
  </si>
  <si>
    <t>ORT-CTB-TRH-A8:59:F8</t>
  </si>
  <si>
    <t>KWC20280ATV</t>
  </si>
  <si>
    <t>ORT-CTB-TRH-A8:5A:00</t>
  </si>
  <si>
    <t>KWC20280ATW</t>
  </si>
  <si>
    <t>ORT-CTB-TRH-A8:5A:20</t>
  </si>
  <si>
    <t>KWC20280AU0</t>
  </si>
  <si>
    <t>ORT-CTB-TRH-A8:5A:50</t>
  </si>
  <si>
    <t>KWC20280AU6</t>
  </si>
  <si>
    <t>ORT-CTB-TRH-A8:5A:68</t>
  </si>
  <si>
    <t>KWC20280AU9</t>
  </si>
  <si>
    <t>ORT-CTB-TRH-A8:5A:70</t>
  </si>
  <si>
    <t>KWC20280AUA</t>
  </si>
  <si>
    <t>ORT-CTB-TRH-A8:5A:78</t>
  </si>
  <si>
    <t>KWC20280AUB</t>
  </si>
  <si>
    <t>ORT-CTB-TRH-A8:5A:88</t>
  </si>
  <si>
    <t>KWC20280AUD</t>
  </si>
  <si>
    <t>ORT-CTB-TRH-A8:5A:90</t>
  </si>
  <si>
    <t>KWC20280AUE</t>
  </si>
  <si>
    <t>ORT-CTB-TRH-A8:5A:98</t>
  </si>
  <si>
    <t>KWC20280AUF</t>
  </si>
  <si>
    <t>ORT-CTB-TRH-A8:5A:B8</t>
  </si>
  <si>
    <t>KWC20280AUJ</t>
  </si>
  <si>
    <t>ORT-CTB-TRH-A8:5A:F8</t>
  </si>
  <si>
    <t>KWC20280AUR</t>
  </si>
  <si>
    <t>ORT-CTB-TRH-A8:5B:08</t>
  </si>
  <si>
    <t>KWC20280AUT</t>
  </si>
  <si>
    <t>ORT-CTB-TRH-A8:5B:10</t>
  </si>
  <si>
    <t>KWC20280AUU</t>
  </si>
  <si>
    <t>ORT-CTB-TRH-A8:5B:20</t>
  </si>
  <si>
    <t>KWC20280AUW</t>
  </si>
  <si>
    <t>ORT-CTB-TRH-A8:5B:40</t>
  </si>
  <si>
    <t>KWC20280AV0</t>
  </si>
  <si>
    <t>ORT-CTB-TRH-A8:5B:70</t>
  </si>
  <si>
    <t>KWC20280AV6</t>
  </si>
  <si>
    <t>ORT-CTB-TRH-A8:5B:78</t>
  </si>
  <si>
    <t>KWC20280AV7</t>
  </si>
  <si>
    <t>ORT-CTB-TRH-A8:5B:80</t>
  </si>
  <si>
    <t>KWC20280AV8</t>
  </si>
  <si>
    <t>ORT-CTB-TRH-A8:5B:88</t>
  </si>
  <si>
    <t>KWC20280AV9</t>
  </si>
  <si>
    <t>ORT-CTB-TRH-A8:5B:98</t>
  </si>
  <si>
    <t>KWC20280AVB</t>
  </si>
  <si>
    <t>ORT-CTB-TRH-A8:5B:A8</t>
  </si>
  <si>
    <t>KWC20280AVD</t>
  </si>
  <si>
    <t>ORT-CTB-TRH-A8:5B:B0</t>
  </si>
  <si>
    <t>KWC20280AVE</t>
  </si>
  <si>
    <t>ORT-CTB-TRH-A8:5B:C0</t>
  </si>
  <si>
    <t>KWC20280AVG</t>
  </si>
  <si>
    <t>ORT-CTB-TRH-A8:5B:C8</t>
  </si>
  <si>
    <t>KWC20280AVH</t>
  </si>
  <si>
    <t>ORT-CTB-TRH-A8:5B:D0</t>
  </si>
  <si>
    <t>KWC20280AVI</t>
  </si>
  <si>
    <t>ORT-CTB-TRH-A8:5B:E0</t>
  </si>
  <si>
    <t>KWC20280AVK</t>
  </si>
  <si>
    <t>ORT-CTB-TRH-A8:5B:E8</t>
  </si>
  <si>
    <t>KWC20280AVL</t>
  </si>
  <si>
    <t>ORT-CTB-TRH-A8:5C:10</t>
  </si>
  <si>
    <t>KWC20280AVQ</t>
  </si>
  <si>
    <t>ORT-CTB-TRH-A8:5C:18</t>
  </si>
  <si>
    <t>KWC20280AVR</t>
  </si>
  <si>
    <t>ORT-CTB-TRH-A8:5C:28</t>
  </si>
  <si>
    <t>KWC20280AVT</t>
  </si>
  <si>
    <t>ORT-CTB-TRH-A8:5D:28</t>
  </si>
  <si>
    <t>KWC20280AWP</t>
  </si>
  <si>
    <t>ORT-CTB-TRH-A8:5F:78</t>
  </si>
  <si>
    <t>KWC20280AYR</t>
  </si>
  <si>
    <t>ORT-CTB-TRH-A8:5F:90</t>
  </si>
  <si>
    <t>KWC20280AYU</t>
  </si>
  <si>
    <t>ORT-CTB-TRH-A8:5F:B0</t>
  </si>
  <si>
    <t>KWC20280AYY</t>
  </si>
  <si>
    <t>ORT-CTB-TRH-A8:5F:D0</t>
  </si>
  <si>
    <t>KWC20280AZ2</t>
  </si>
  <si>
    <t>ORT-CTB-TRH-A8:5F:F8</t>
  </si>
  <si>
    <t>KWC20280AZ7</t>
  </si>
  <si>
    <t>ORT-CTB-TRH-A8:60:20</t>
  </si>
  <si>
    <t>KWC20280AZC</t>
  </si>
  <si>
    <t>ORT-CTB-TRH-A8:60:50</t>
  </si>
  <si>
    <t>KWC20280AZI</t>
  </si>
  <si>
    <t>ORT-CTB-TRH-A8:61:E8</t>
  </si>
  <si>
    <t>KWC20280B0X</t>
  </si>
  <si>
    <t>ORT-CTB-TRH-A8:62:90</t>
  </si>
  <si>
    <t>KWC20280B1I</t>
  </si>
  <si>
    <t>ORT-CTB-TRH-A8:62:A8</t>
  </si>
  <si>
    <t>KWC20280B1L</t>
  </si>
  <si>
    <t>ORT-CTB-TRH-A8:62:E0</t>
  </si>
  <si>
    <t>KWC20280B1S</t>
  </si>
  <si>
    <t>ORT-CTB-TRH-A8:62:F8</t>
  </si>
  <si>
    <t>KWC20280B1V</t>
  </si>
  <si>
    <t>ORT-CTB-TRH-A8:63:08</t>
  </si>
  <si>
    <t>KWC20280B1X</t>
  </si>
  <si>
    <t>CTI-DOM-ARR-2D:B5:54</t>
  </si>
  <si>
    <t>FCW2824Y08M</t>
  </si>
  <si>
    <t>C9115AXI-E Indoor Access Point</t>
  </si>
  <si>
    <t>CTI-DOM-BAG-2D:90:60</t>
  </si>
  <si>
    <t>FCW2824Y04K</t>
  </si>
  <si>
    <t>CTI-DOM-BAG-2D:A0:4C</t>
  </si>
  <si>
    <t>FCW2824Y0L0</t>
  </si>
  <si>
    <t>CTI-DOM-BAG-2D:A3:78</t>
  </si>
  <si>
    <t>FCW2824Y0XN</t>
  </si>
  <si>
    <t>CTI-CAR-F0:9F:DC</t>
  </si>
  <si>
    <t>FCW2508PB4Y</t>
  </si>
  <si>
    <t>C9120AXI-E Indoor Access Point</t>
  </si>
  <si>
    <t>CTI-CAR-F0:FF:8C</t>
  </si>
  <si>
    <t>FCW2508PB84</t>
  </si>
  <si>
    <t>CTI-CAR-F1:52:98</t>
  </si>
  <si>
    <t>FCW2508PB7N</t>
  </si>
  <si>
    <t>CTI-CAR-F1:53:B0</t>
  </si>
  <si>
    <t>FCW2508PB7T</t>
  </si>
  <si>
    <t>CTI-CTB-2ND-2E:11:F0</t>
  </si>
  <si>
    <t>FCW2508PTMS</t>
  </si>
  <si>
    <t>CTI-CTB-2ND-2E:34:34</t>
  </si>
  <si>
    <t>FCW2509P179</t>
  </si>
  <si>
    <t>CTI-CTB-2ND-F0:7C:00</t>
  </si>
  <si>
    <t>FCW2508PSPS</t>
  </si>
  <si>
    <t>CTI-CTB-2ND-F0:C6:08</t>
  </si>
  <si>
    <t>FCW2508PBGJ</t>
  </si>
  <si>
    <t>CTI-CTB-2ND-F1:30:F8</t>
  </si>
  <si>
    <t>FCW2508PBGL</t>
  </si>
  <si>
    <t>CTI-CTB-2ND-F1:4D:94</t>
  </si>
  <si>
    <t>FCW2508PB82</t>
  </si>
  <si>
    <t>CTI-CTB-2ND-F1:54:E0</t>
  </si>
  <si>
    <t>FCW2508PBGB</t>
  </si>
  <si>
    <t>CTI-CTB-2ND-F1:DD:B0</t>
  </si>
  <si>
    <t>FCW2508PTBP</t>
  </si>
  <si>
    <t>CTI-CTB-3RD-2E:39:F8</t>
  </si>
  <si>
    <t>FCW2509P177</t>
  </si>
  <si>
    <t>CTI-CTB-3RD-2E:3F:5C</t>
  </si>
  <si>
    <t>FCW2509P174</t>
  </si>
  <si>
    <t>CTI-CTB-3RD-F0:7F:B4</t>
  </si>
  <si>
    <t>FCW2508PSN4</t>
  </si>
  <si>
    <t>CTI-CTB-3RD-F0:96:64</t>
  </si>
  <si>
    <t>FCW2508PT9E</t>
  </si>
  <si>
    <t>CTI-CTB-3RD-F1:DC:0C</t>
  </si>
  <si>
    <t>FCW2508PSTY</t>
  </si>
  <si>
    <t>CTI-CTB-GND-F0:AE:08</t>
  </si>
  <si>
    <t>FCW2508PB5E</t>
  </si>
  <si>
    <t>CTI-CTB-GND-F0:B0:14</t>
  </si>
  <si>
    <t>FCW2508PTED</t>
  </si>
  <si>
    <t>CTI-CTB-GND-F1:05:2C</t>
  </si>
  <si>
    <t>FCW2508PBKT</t>
  </si>
  <si>
    <t>CTI-CTB-GND-F1:53:40</t>
  </si>
  <si>
    <t>FCW2508PB47</t>
  </si>
  <si>
    <t>CTI-CTB-GND-F1:60:CC</t>
  </si>
  <si>
    <t>FCW2508PBM9</t>
  </si>
  <si>
    <t>CTI-DOM-GND-F0:AF:28</t>
  </si>
  <si>
    <t>FCW2508PB57</t>
  </si>
  <si>
    <t>CTI-DOM-GND-F1:2E:84</t>
  </si>
  <si>
    <t>FCW2508PBN2</t>
  </si>
  <si>
    <t>CTI-DOM-GND-F1:53:EC</t>
  </si>
  <si>
    <t>FCW2508PB89</t>
  </si>
  <si>
    <t>CTI-DOM-GND-F1:54:54</t>
  </si>
  <si>
    <t>FCW2508PB4V</t>
  </si>
  <si>
    <t>CTI-DOM-GND-F1:57:20</t>
  </si>
  <si>
    <t>FCW2508PB7M</t>
  </si>
  <si>
    <t>CTI-DOM-GND-F1:5F:4C</t>
  </si>
  <si>
    <t>FCW2508PBQE</t>
  </si>
  <si>
    <t>CTI-INT-1ST-2E:0F:34</t>
  </si>
  <si>
    <t>FCW2508PTL7</t>
  </si>
  <si>
    <t>CTI-INT-1ST-2E:10:E0</t>
  </si>
  <si>
    <t>FCW2508PTJF</t>
  </si>
  <si>
    <t>CTI-INT-1ST-2E:16:48</t>
  </si>
  <si>
    <t>FCW2508PTM2</t>
  </si>
  <si>
    <t>CTI-INT-1ST-F0:B1:58</t>
  </si>
  <si>
    <t>FCW2508PTGP</t>
  </si>
  <si>
    <t>CTI-INT-2ND-F0:AC:A8</t>
  </si>
  <si>
    <t>FCW2508PB3A</t>
  </si>
  <si>
    <t>CTI-INT-2ND-F0:BF:38</t>
  </si>
  <si>
    <t>FCW2508PB5H</t>
  </si>
  <si>
    <t>CTI-INT-2ND-F0:DF:40</t>
  </si>
  <si>
    <t>FCW2508PB6L</t>
  </si>
  <si>
    <t>CTI-INT-2ND-F1:3B:E0</t>
  </si>
  <si>
    <t>FCW2508PB4E</t>
  </si>
  <si>
    <t>CTI-INT-ARR-12E:0A:B0</t>
  </si>
  <si>
    <t>FCW2508PTG1</t>
  </si>
  <si>
    <t>CTI-INT-ARR-2E.12:C0</t>
  </si>
  <si>
    <t>FCW2508PTLG</t>
  </si>
  <si>
    <t>CTI-INT-ARR-2E:14:90</t>
  </si>
  <si>
    <t>FCW2508PTJE</t>
  </si>
  <si>
    <t>CTI-INT-BUS-F0:B3:50</t>
  </si>
  <si>
    <t>FCW2508PTLY</t>
  </si>
  <si>
    <t>CTI-INT-DEP-F1:57:64</t>
  </si>
  <si>
    <t>FCW2508PB8F</t>
  </si>
  <si>
    <t>CTI-INT-GND-2E:05:AC</t>
  </si>
  <si>
    <t>FCW2508PTGS</t>
  </si>
  <si>
    <t>CTI-INT-GND-2E:13:94</t>
  </si>
  <si>
    <t>FCW2508PTGG</t>
  </si>
  <si>
    <t>CTI-INT-GND-87:F6:74</t>
  </si>
  <si>
    <t>FCW2508PBGV</t>
  </si>
  <si>
    <t>CTI-INT-GND-F0.FBA4</t>
  </si>
  <si>
    <t>FCW2508PTFY</t>
  </si>
  <si>
    <t>CTI-INT-GND-F0:9D:EC</t>
  </si>
  <si>
    <t>FCW2508PTHA</t>
  </si>
  <si>
    <t>CTI-INT-GND-F1:D2:D8</t>
  </si>
  <si>
    <t>FCW2508PTKZ</t>
  </si>
  <si>
    <t>CTI-INT-GND-F1:E2:88</t>
  </si>
  <si>
    <t>FCW2508PTE7</t>
  </si>
  <si>
    <t>DUR-1ST-DEP-2E:3A:20</t>
  </si>
  <si>
    <t>FCW2509P186</t>
  </si>
  <si>
    <t>DUR-1ST-DEP-2E:3E:7C</t>
  </si>
  <si>
    <t>FCW2509P19V</t>
  </si>
  <si>
    <t>DUR-1ST-DEP-2E:3F:10</t>
  </si>
  <si>
    <t>FCW2509P18Q</t>
  </si>
  <si>
    <t>DUR-1ST-DEP-F1:5D:88</t>
  </si>
  <si>
    <t>FCW2508PBFT</t>
  </si>
  <si>
    <t>DUR-GND-ARR-F1:35:DC</t>
  </si>
  <si>
    <t>FCW2508PB5C</t>
  </si>
  <si>
    <t>DUR-GND-CAR-F0:B1:54</t>
  </si>
  <si>
    <t>FCW2508PBHZ</t>
  </si>
  <si>
    <t>DUR-GND-CAR-F1:28:D4</t>
  </si>
  <si>
    <t>FCW2508PBFZ</t>
  </si>
  <si>
    <t>DUR-GND-CAR-F1:29:FC</t>
  </si>
  <si>
    <t>FCW2508PBHW</t>
  </si>
  <si>
    <t>DUR-GND-CAR-F1:2D:F0</t>
  </si>
  <si>
    <t>FCW2508PBJ4</t>
  </si>
  <si>
    <t>DUR-GND-CAR-F1:2E:98</t>
  </si>
  <si>
    <t>FCW2508PBKX</t>
  </si>
  <si>
    <t>DUR-GND-CAR-F1:2E:D8</t>
  </si>
  <si>
    <t>FCW2508PBKL</t>
  </si>
  <si>
    <t>DUR-GND-CAR-F1:2F:08</t>
  </si>
  <si>
    <t>FCW2508PBL5</t>
  </si>
  <si>
    <t>DUR-GND-CAR-F1:30:7C</t>
  </si>
  <si>
    <t>FCW2508PBHS</t>
  </si>
  <si>
    <t>DUR-GND-CAR-F1:4D:A4</t>
  </si>
  <si>
    <t>FCW2508PBN8</t>
  </si>
  <si>
    <t>DUR-GND-CAR-F1:4E:2C</t>
  </si>
  <si>
    <t>FCW2508PBNF</t>
  </si>
  <si>
    <t>DUR-INT-ARR-F1:58:08</t>
  </si>
  <si>
    <t>FCW2508PB7X</t>
  </si>
  <si>
    <t>DUR-INT-DEP-F0:B8:44</t>
  </si>
  <si>
    <t>FCW2508PB7J</t>
  </si>
  <si>
    <t>DUR-INT-DEP-F1:55:FC</t>
  </si>
  <si>
    <t>FCW2508PB54</t>
  </si>
  <si>
    <t>ORT-CTB-2ND-2E.33:D0</t>
  </si>
  <si>
    <t>FCW2508PU3J</t>
  </si>
  <si>
    <t>ORT-CTB-2ND-2E:37:7C</t>
  </si>
  <si>
    <t>FCW2508PU35</t>
  </si>
  <si>
    <t>ORT-CTB-2ND-2E:3B:70</t>
  </si>
  <si>
    <t>FCW2509P16U</t>
  </si>
  <si>
    <t>ORT-CTB-2ND-2E:4A:30</t>
  </si>
  <si>
    <t>FCW2508PU3D</t>
  </si>
  <si>
    <t>ORT-CTB-2ND-F1.5B:40</t>
  </si>
  <si>
    <t>FCW2508PBQF</t>
  </si>
  <si>
    <t>ORT-CTB-2ND-F1:39:9C</t>
  </si>
  <si>
    <t>FCW2508PU4G</t>
  </si>
  <si>
    <t>ORT-CTB-3RD-2E:4E:14</t>
  </si>
  <si>
    <t>FCW2508PU2W</t>
  </si>
  <si>
    <t>ORT-CTB-3RD-F1:61:30</t>
  </si>
  <si>
    <t>FCW2508PBR0</t>
  </si>
  <si>
    <t>ORT-CTB-4th-F1:56:F8</t>
  </si>
  <si>
    <t>FCW2508PBJM</t>
  </si>
  <si>
    <t>ORT-CTB-ARR-2E:10:08</t>
  </si>
  <si>
    <t>FCW2508PTKH</t>
  </si>
  <si>
    <t>ORT-CTB-ARR-F0:9A:A0</t>
  </si>
  <si>
    <t>FCW2508PT59</t>
  </si>
  <si>
    <t>ORT-CTB-ARR-F1:29:C0</t>
  </si>
  <si>
    <t>FCW2508PBFQ</t>
  </si>
  <si>
    <t>ORT-CTB-ARR-F1:2B:2C</t>
  </si>
  <si>
    <t>FCW2508PBL7</t>
  </si>
  <si>
    <t>ORT-CTB-ARR-F1:2D:68</t>
  </si>
  <si>
    <t>FCW2508PBQP</t>
  </si>
  <si>
    <t>ORT-CTB-ARR-F1:2D:F4</t>
  </si>
  <si>
    <t>FCW2508PBLE</t>
  </si>
  <si>
    <t>ORT-CTB-ARR-F1:31:5C</t>
  </si>
  <si>
    <t>FCW2508PBGK</t>
  </si>
  <si>
    <t>ORT-CTB-ARR-F1:54:40</t>
  </si>
  <si>
    <t>FCW2508PB5B</t>
  </si>
  <si>
    <t>ORT-CTB-ARR-F1:61:A0</t>
  </si>
  <si>
    <t>FCW2508PBQ5</t>
  </si>
  <si>
    <t>ORT-CTB-ARR-F1:C4:7C</t>
  </si>
  <si>
    <t>FCW2508PNDH</t>
  </si>
  <si>
    <t>ORT-CTB-RET-2E:17:50</t>
  </si>
  <si>
    <t>FCW2508PNEL</t>
  </si>
  <si>
    <t>ORT-CTB-RET-87:FB:5C</t>
  </si>
  <si>
    <t>FCW2508PBG6</t>
  </si>
  <si>
    <t>ORT-CTB-RET-F1:D3:B0</t>
  </si>
  <si>
    <t>FCW2508PNFY</t>
  </si>
  <si>
    <t>ORT-DOM-ARR-2E:0A:D4</t>
  </si>
  <si>
    <t>FCW2508PTME</t>
  </si>
  <si>
    <t>ORT-DOM-ARR-2E:11:04</t>
  </si>
  <si>
    <t>FCW2508PTK5</t>
  </si>
  <si>
    <t>ORT-DOM-ARR-2E:13:00</t>
  </si>
  <si>
    <t>FCW2508PTGE</t>
  </si>
  <si>
    <t>ORT-DOM-ARR-2E:15:84</t>
  </si>
  <si>
    <t>FCW2508PTLQ</t>
  </si>
  <si>
    <t>ORT-DOM-ARR-2E:15:D8</t>
  </si>
  <si>
    <t>FCW2508PTKU</t>
  </si>
  <si>
    <t>ORT-DOM-ARR-F0:9E:20</t>
  </si>
  <si>
    <t>FCW2508PTEV</t>
  </si>
  <si>
    <t>ORT-DOM-ARR-F0:AF:00</t>
  </si>
  <si>
    <t>FCW2508PTML</t>
  </si>
  <si>
    <t>ORT-DOM-ARR-F0:B0:80</t>
  </si>
  <si>
    <t>FCW2508PTEG</t>
  </si>
  <si>
    <t>ORT-DOM-ARR-F0:B1:68</t>
  </si>
  <si>
    <t>FCW2508PTDJ</t>
  </si>
  <si>
    <t>ORT-DOM-ARR-F1:58:DC</t>
  </si>
  <si>
    <t>FCW2508PBHA</t>
  </si>
  <si>
    <t>ORT-DOM-ARR-F1:CA:54</t>
  </si>
  <si>
    <t>FCW2508PND1</t>
  </si>
  <si>
    <t>ORT-DOM-ARR-F1:D5:3C</t>
  </si>
  <si>
    <t>FCW2508PNFQ</t>
  </si>
  <si>
    <t>ORT-DOM-ARR-F1:DD:74</t>
  </si>
  <si>
    <t>FCW2508PTNR</t>
  </si>
  <si>
    <t>ORT-DOM-CHK-2E:43:34</t>
  </si>
  <si>
    <t>FCW2508PU2V</t>
  </si>
  <si>
    <t>ORT-DOM-CHK-2E:47:34</t>
  </si>
  <si>
    <t>FCW2508PU4L</t>
  </si>
  <si>
    <t>ORT-DOM-CHK-F0:5E:C8</t>
  </si>
  <si>
    <t>FCW2508PSY3</t>
  </si>
  <si>
    <t>ORT-DOM-CHK-F0:7B:A4</t>
  </si>
  <si>
    <t>FCW2508PSY5</t>
  </si>
  <si>
    <t>ORT-DOM-CHK-F1:54:D4</t>
  </si>
  <si>
    <t>FCW2508PB3B</t>
  </si>
  <si>
    <t>ORT-DOM-CHK-F1:56:E4</t>
  </si>
  <si>
    <t>FCW2508PBHU</t>
  </si>
  <si>
    <t>ORT-DOM-CHK-F1:5B:B0</t>
  </si>
  <si>
    <t>FCW2508PBL6</t>
  </si>
  <si>
    <t>ORT-DOM-CHK-F1:72:3C</t>
  </si>
  <si>
    <t>FCW2508PBH5</t>
  </si>
  <si>
    <t>ORT-DOM-DEP-2E:36:5C</t>
  </si>
  <si>
    <t>FCW2508PSYC</t>
  </si>
  <si>
    <t>ORT-DOM-DEP-2E:37:60</t>
  </si>
  <si>
    <t>FCW2508PSY4</t>
  </si>
  <si>
    <t>ORT-DOM-DEP-F0:59:CC</t>
  </si>
  <si>
    <t>FCW2508PSZB</t>
  </si>
  <si>
    <t>ORT-DOM-DEP-F0:82:10</t>
  </si>
  <si>
    <t>FCW2508PSY7</t>
  </si>
  <si>
    <t>ORT-DOM-DEP-F0:96:0C</t>
  </si>
  <si>
    <t>FCW2508PT24</t>
  </si>
  <si>
    <t>ORT-DOM-DEP-F0:97:14</t>
  </si>
  <si>
    <t>FCW2508PT1U</t>
  </si>
  <si>
    <t>ORT-DOM-DEP-F0:AD:24</t>
  </si>
  <si>
    <t>FCW2508PB39</t>
  </si>
  <si>
    <t>ORT-DOM-DEP-F0:B2:CC</t>
  </si>
  <si>
    <t>FCW2508PB3N</t>
  </si>
  <si>
    <t>ORT-DOM-DEP-F0:BC:38</t>
  </si>
  <si>
    <t>FCW2508PB7G</t>
  </si>
  <si>
    <t>ORT-DOM-DEP-F0:F2:BC</t>
  </si>
  <si>
    <t>FCW2508PB44</t>
  </si>
  <si>
    <t>ORT-DOM-DEP-F0:FA:60</t>
  </si>
  <si>
    <t>FCW2508PB88</t>
  </si>
  <si>
    <t>ORT-DOM-DEP-F0:FB:50</t>
  </si>
  <si>
    <t>FCW2508PB7U</t>
  </si>
  <si>
    <t>ORT-DOM-DEP-F1:2E:60</t>
  </si>
  <si>
    <t>FCW2508PBMZ</t>
  </si>
  <si>
    <t>ORT-DOM-DEP-F1:2E:C0</t>
  </si>
  <si>
    <t>FCW2508PBGT</t>
  </si>
  <si>
    <t>ORT-DOM-DEP-F1:2E:E4</t>
  </si>
  <si>
    <t>FCW2508PBQT</t>
  </si>
  <si>
    <t>ORT-DOM-DEP-F1:37:AC</t>
  </si>
  <si>
    <t>FCW2508PB3H</t>
  </si>
  <si>
    <t>ORT-DOM-DEP-F1:4F:E8</t>
  </si>
  <si>
    <t>FCW2508PB5Q</t>
  </si>
  <si>
    <t>ORT-DOM-DEP-F1:53:C0</t>
  </si>
  <si>
    <t>FCW2508PB7S</t>
  </si>
  <si>
    <t>ORT-DOM-DEP-F1:55:E4</t>
  </si>
  <si>
    <t>FCW2508PBNR</t>
  </si>
  <si>
    <t>ORT-DOM-DEP-F1:58:18</t>
  </si>
  <si>
    <t>FCW2508PBL4</t>
  </si>
  <si>
    <t>ORT-DOM-DEP-F1:58:30</t>
  </si>
  <si>
    <t>FCW2508PB7C</t>
  </si>
  <si>
    <t>ORT-DOM-DEP-F1:70:E0</t>
  </si>
  <si>
    <t>FCW2508PB4D</t>
  </si>
  <si>
    <t>ORT-DOM-DEP-F1:72:BC</t>
  </si>
  <si>
    <t>FCW2508PB3G</t>
  </si>
  <si>
    <t>ORT-DOM-DEP-F1:DD:1C</t>
  </si>
  <si>
    <t>FCW2508PT2D</t>
  </si>
  <si>
    <t>ORT-DOM-DEP-F1:E3:04</t>
  </si>
  <si>
    <t>FCW2508PSRC</t>
  </si>
  <si>
    <t>ORT-DOM-RET-2E:10:64</t>
  </si>
  <si>
    <t>FCW2508PNGS</t>
  </si>
  <si>
    <t>ORT-DOM-RET-F0:05:9C</t>
  </si>
  <si>
    <t>FCW2508PBQQ</t>
  </si>
  <si>
    <t>ORT-DOM-RET-F0:AF:B0</t>
  </si>
  <si>
    <t>FCW2508PB55</t>
  </si>
  <si>
    <t>ORT-DOM-RET-F1:2B:E8</t>
  </si>
  <si>
    <t>FCW2508PBQV</t>
  </si>
  <si>
    <t>ORT-DOM-RET-F1:C3:58</t>
  </si>
  <si>
    <t>FCW2508PNCX</t>
  </si>
  <si>
    <t>ORT-DOM-RET-F1:CF:70</t>
  </si>
  <si>
    <t>FCW2508PNFE</t>
  </si>
  <si>
    <t>ORT-DOM-RET-F1:EB:08</t>
  </si>
  <si>
    <t>FCW2508PNDD</t>
  </si>
  <si>
    <t>ORT-DOM-RET-F1:F0:38</t>
  </si>
  <si>
    <t>FCW2508PNCJ</t>
  </si>
  <si>
    <t>ORT-INT-ARR-F1:2F:10</t>
  </si>
  <si>
    <t>FCW2508PBP7</t>
  </si>
  <si>
    <t>ORT-INT-ARR-F1:31:2C</t>
  </si>
  <si>
    <t>FCW2508PBKQ</t>
  </si>
  <si>
    <t>ORT-INT-CHK-2E:15:1C</t>
  </si>
  <si>
    <t>FCW2508PTM8</t>
  </si>
  <si>
    <t>ORT-INT-CHK-2E:17:40</t>
  </si>
  <si>
    <t>FCW2508PTL0</t>
  </si>
  <si>
    <t>ORT-INT-CHK-2E:42:4C</t>
  </si>
  <si>
    <t>FCW2508PU41</t>
  </si>
  <si>
    <t>ORT-INT-CHK-2E:48:E8</t>
  </si>
  <si>
    <t>FCW2508PU3E</t>
  </si>
  <si>
    <t>ORT-INT-CHK-87:A1:14</t>
  </si>
  <si>
    <t>FCW2508PBNB</t>
  </si>
  <si>
    <t>ORT-INT-CHK-87:DF:A0</t>
  </si>
  <si>
    <t>FCW2508PSPQ</t>
  </si>
  <si>
    <t>ORT-INT-CHK-F0:9E:F0</t>
  </si>
  <si>
    <t>FCW2508PBJX</t>
  </si>
  <si>
    <t>ORT-INT-CHK-F1:3D:CC</t>
  </si>
  <si>
    <t>FCW2508PU33</t>
  </si>
  <si>
    <t>ORT-INT-CHK-F1:4F:F8</t>
  </si>
  <si>
    <t>FCW2508PB5T</t>
  </si>
  <si>
    <t>ORT-INT-CHK-F1:56:84</t>
  </si>
  <si>
    <t>FCW2508PB94</t>
  </si>
  <si>
    <t>ORT-INT-CHK-F1:56:B0</t>
  </si>
  <si>
    <t>FCW2508PBQK</t>
  </si>
  <si>
    <t>ORT-INT-CHK-F1:57:A4</t>
  </si>
  <si>
    <t>FCW2508PBQR</t>
  </si>
  <si>
    <t>ORT-INT-CHK-F1:5A:F0</t>
  </si>
  <si>
    <t>FCW2508PBG9</t>
  </si>
  <si>
    <t>ORT-INT-CHK-F1:5E:6C</t>
  </si>
  <si>
    <t>FCW2508PBN6</t>
  </si>
  <si>
    <t>ORT-INT-DEP-2E:0F:5C</t>
  </si>
  <si>
    <t>FCW2508PTGA</t>
  </si>
  <si>
    <t>ORT-INT-DEP-87:C9:50</t>
  </si>
  <si>
    <t>FCW2508PBGC</t>
  </si>
  <si>
    <t>ORT-INT-DEP-87:F5:DC</t>
  </si>
  <si>
    <t>FCW2508PBHM</t>
  </si>
  <si>
    <t>ORT-INT-DEP-F0:98:A4</t>
  </si>
  <si>
    <t>FCW2508PT71</t>
  </si>
  <si>
    <t>ORT-INT-DEP-F0:9E:28</t>
  </si>
  <si>
    <t>FCW2508PTDB</t>
  </si>
  <si>
    <t>ORT-INT-DEP-F0:AC:68</t>
  </si>
  <si>
    <t>FCW2508PBH3</t>
  </si>
  <si>
    <t>ORT-INT-DEP-F1:28:4C</t>
  </si>
  <si>
    <t>FCW2508PBG5</t>
  </si>
  <si>
    <t>ORT-INT-DEP-F1:29:CC</t>
  </si>
  <si>
    <t>FCW2508PBGE</t>
  </si>
  <si>
    <t>ORT-INT-DEP-F1:2E:00</t>
  </si>
  <si>
    <t>FCW2508PBGF</t>
  </si>
  <si>
    <t>ORT-INT-DEP-F1:2F:90</t>
  </si>
  <si>
    <t>FCW2508PBN9</t>
  </si>
  <si>
    <t>ORT-INT-DEP-F1:30:34</t>
  </si>
  <si>
    <t>FCW2508PBN4</t>
  </si>
  <si>
    <t>ORT-INT-DEP-F1:39:AC</t>
  </si>
  <si>
    <t>FCW2508PBGZ</t>
  </si>
  <si>
    <t>ORT-INT-DEP-F1:3C:68</t>
  </si>
  <si>
    <t>FCW2508PBN5</t>
  </si>
  <si>
    <t>ORT-INT-DEP-F1:3D:24</t>
  </si>
  <si>
    <t>FCW2508PBQU</t>
  </si>
  <si>
    <t>ORT-INT-DEP-F1:53:84</t>
  </si>
  <si>
    <t>FCW2508PBQG</t>
  </si>
  <si>
    <t>ORT-INT-DEP-F1:F9:D0</t>
  </si>
  <si>
    <t>FCW2508PS4K</t>
  </si>
  <si>
    <t>ORT-INT-GAU-F1:E6:88</t>
  </si>
  <si>
    <t>FCW2508PT4U</t>
  </si>
  <si>
    <t>ORT-MSP1-1ST-2E:0E:A8</t>
  </si>
  <si>
    <t>FCW2508PTGY</t>
  </si>
  <si>
    <t>ORT-MSP1-1ST-F1:14:08</t>
  </si>
  <si>
    <t>FCW2508P88L</t>
  </si>
  <si>
    <t>ORT-MSP1-1ST-F1:C7:9C</t>
  </si>
  <si>
    <t>FCW2508PPYC</t>
  </si>
  <si>
    <t>ORT-MSP1-1ST-F1:D5:14</t>
  </si>
  <si>
    <t>FCW2508PTHQ</t>
  </si>
  <si>
    <t>ORT-MSP1-2E:11:C8</t>
  </si>
  <si>
    <t>FCW2508PTM7</t>
  </si>
  <si>
    <t>ORT-MSP1-2ND-2E:12:98</t>
  </si>
  <si>
    <t>FCW2508PTH1</t>
  </si>
  <si>
    <t>ORT-MSP1-2ND-2E:15:9C</t>
  </si>
  <si>
    <t>FCW2508PTH9</t>
  </si>
  <si>
    <t>ORT-MSP1-2ND-2E:16:D8</t>
  </si>
  <si>
    <t>FCW2508PTKT</t>
  </si>
  <si>
    <t>ORT-MSP1-2ND-F0:7A:4C</t>
  </si>
  <si>
    <t>FCW2508P93D</t>
  </si>
  <si>
    <t>ORT-MSP1-2ND-F1:32:74</t>
  </si>
  <si>
    <t>FCW2508PBJ7</t>
  </si>
  <si>
    <t>ORT-MSP1-3RD-2E:12:38</t>
  </si>
  <si>
    <t>FCW2508PTMD</t>
  </si>
  <si>
    <t>ORT-MSP1-3RD-F0:D6:10</t>
  </si>
  <si>
    <t>FCW2508P7QA</t>
  </si>
  <si>
    <t>ORT-MSP1-4th-F0:7C:7C</t>
  </si>
  <si>
    <t>FCW2508P8TP</t>
  </si>
  <si>
    <t>ORT-MSP1-4TH-F1:52:D0</t>
  </si>
  <si>
    <t>FCW2508PBKV</t>
  </si>
  <si>
    <t>ORT-MSP1-4TH-F1:56:68</t>
  </si>
  <si>
    <t>FCW2508PBL9</t>
  </si>
  <si>
    <t>ORT-MSP1-GND-2E:3A:50</t>
  </si>
  <si>
    <t>FCW2509P17K</t>
  </si>
  <si>
    <t>ORT-MSP1-GND-2E:3C:E8</t>
  </si>
  <si>
    <t>FCW2509P18G</t>
  </si>
  <si>
    <t>ORT-MSP1-GND-2E:3D:38</t>
  </si>
  <si>
    <t>FCW2509P17P</t>
  </si>
  <si>
    <t>ORT-MSP1-GND-2E:3F:3C</t>
  </si>
  <si>
    <t>FCW2509P17N</t>
  </si>
  <si>
    <t>ORT-MSP1-GND-2E:3F:58</t>
  </si>
  <si>
    <t>FCW2509P17J</t>
  </si>
  <si>
    <t>ORT-MSP1-GND-F0:78:E8</t>
  </si>
  <si>
    <t>FCW2508P8UW</t>
  </si>
  <si>
    <t>ORT-MSP2-1ST-2E:13:48</t>
  </si>
  <si>
    <t>FCW2508PTHL</t>
  </si>
  <si>
    <t>ORT-MSP2-1ST-F0:5A:A0</t>
  </si>
  <si>
    <t>FCW2508PSU4</t>
  </si>
  <si>
    <t>ORT-MSP2-1ST-F0:BD:18</t>
  </si>
  <si>
    <t>FCW2508PBGG</t>
  </si>
  <si>
    <t>ORT-MSP2-1ST-F1:2B:F4</t>
  </si>
  <si>
    <t>FCW2508PB3K</t>
  </si>
  <si>
    <t>ORT-MSP2-2ND-F0:C1:D0</t>
  </si>
  <si>
    <t>FCW2508P840</t>
  </si>
  <si>
    <t>ORT-MSP2-2ND-F1:53:D8</t>
  </si>
  <si>
    <t>FCW2508PB87</t>
  </si>
  <si>
    <t>ORT-MSP2-2ND-F1:D6:D0</t>
  </si>
  <si>
    <t>FCW2508PTG7</t>
  </si>
  <si>
    <t>ORT-MSP2-3RD:F1:58:EC</t>
  </si>
  <si>
    <t>FCW2508PBGH</t>
  </si>
  <si>
    <t>ORT-MSP2-3RD-F0:7C:C8</t>
  </si>
  <si>
    <t>FCW2508PSN3</t>
  </si>
  <si>
    <t>ORT-MSP2-3RD-F1:31:3C</t>
  </si>
  <si>
    <t>FCW2508PBJ0</t>
  </si>
  <si>
    <t>ORT-MSP2-3RD-F1:37:E4</t>
  </si>
  <si>
    <t>FCW2508PBFD</t>
  </si>
  <si>
    <t>ORT-MSP2-4TH-2E:11:E0</t>
  </si>
  <si>
    <t>FCW2508PTGD</t>
  </si>
  <si>
    <t>ORT-MSP2-4TH-F0:58:54</t>
  </si>
  <si>
    <t>FCW2508PSU8</t>
  </si>
  <si>
    <t>ORT-MSP2-4TH-F0:B5:54</t>
  </si>
  <si>
    <t>FCW2508PB60</t>
  </si>
  <si>
    <t>ORT-MSP2-4TH-F1:3C:BC</t>
  </si>
  <si>
    <t>FCW2508PB3D</t>
  </si>
  <si>
    <t>ORT-MSP2-GND-F0:FB:5C</t>
  </si>
  <si>
    <t>FCW2508P3SU</t>
  </si>
  <si>
    <t>ORT-MSP2-GND-F1:E1:CC</t>
  </si>
  <si>
    <t>FCW2508PTEN</t>
  </si>
  <si>
    <t>ORT-MSP2-L-1-2E:32:28</t>
  </si>
  <si>
    <t>FCW2509P16Y</t>
  </si>
  <si>
    <t>ORT-MSP2-L-1-F1:15:D4</t>
  </si>
  <si>
    <t>FCW2508P910</t>
  </si>
  <si>
    <t>ORT-MSP2-L-2-87:4E:74</t>
  </si>
  <si>
    <t>FCW2508P8WH</t>
  </si>
  <si>
    <t>ORT-MSP2-L-2-F1:2C:50</t>
  </si>
  <si>
    <t>FCW2508P9A8</t>
  </si>
  <si>
    <t>ORT-MSP2-L-2-F1:D4:1C</t>
  </si>
  <si>
    <t>FCW2508PTHG</t>
  </si>
  <si>
    <t>ORT-MSP-BUS:2E:10:5C</t>
  </si>
  <si>
    <t>FCW2508PTG4</t>
  </si>
  <si>
    <t>ORT-MSP-BUS-F1:E4:08</t>
  </si>
  <si>
    <t>FCW2508PTDU</t>
  </si>
  <si>
    <t>ORT-MSP-F1:2C:68</t>
  </si>
  <si>
    <t>FCW2508PBLJ</t>
  </si>
  <si>
    <t>ORT-MSP-F1:D5:64</t>
  </si>
  <si>
    <t>FCW2508PTE0</t>
  </si>
  <si>
    <t>ORT-WP-FL3-48:97:F8</t>
  </si>
  <si>
    <t>FCW2542YPHF</t>
  </si>
  <si>
    <t>ORT-WP-FL3-48:C1:64</t>
  </si>
  <si>
    <t>FCW2542YPAS</t>
  </si>
  <si>
    <t>ORT-WP-FL3-48:EE:7C</t>
  </si>
  <si>
    <t>FCW2542YPHA</t>
  </si>
  <si>
    <t>ORT-WP-FL3-49:43:CC</t>
  </si>
  <si>
    <t>FCW2542YPJF</t>
  </si>
  <si>
    <t>ORT-WP-FL3-49:45:2C</t>
  </si>
  <si>
    <t>FCW2542YPGT</t>
  </si>
  <si>
    <t>ORT-WP-FL3-49:4C:C4</t>
  </si>
  <si>
    <t>FCW2542YPAG</t>
  </si>
  <si>
    <t>ORT-WP-FL3-49:53:BC</t>
  </si>
  <si>
    <t>FCW2542YPHK</t>
  </si>
  <si>
    <t>ORT-WP-FL3-49:5B:B8</t>
  </si>
  <si>
    <t>FCW2542YPJB</t>
  </si>
  <si>
    <t>ORT-WP-FL3-49:61:2C</t>
  </si>
  <si>
    <t>FCW2542YPUX</t>
  </si>
  <si>
    <t>ORT-WP-FL3-49:6F:64</t>
  </si>
  <si>
    <t>FCW2542YPLN</t>
  </si>
  <si>
    <t>ORT-WP-FL3-49:76:C4</t>
  </si>
  <si>
    <t>FCW2542YP93</t>
  </si>
  <si>
    <t>ORT-WP-FL3-49:7F:7C</t>
  </si>
  <si>
    <t>FCW2542YPGY</t>
  </si>
  <si>
    <t>ORT-WP-FL4-48:FF:90</t>
  </si>
  <si>
    <t>FCW2542YPJ1</t>
  </si>
  <si>
    <t>ORT-WP-FL4-49:32:F4</t>
  </si>
  <si>
    <t>FCW2542YPAA</t>
  </si>
  <si>
    <t>ORT-WP-FL4-49:48:F4</t>
  </si>
  <si>
    <t>FCW2542YPJ8</t>
  </si>
  <si>
    <t>ORT-WP-FL4-49:5A:8C</t>
  </si>
  <si>
    <t>FCW2542YPU5</t>
  </si>
  <si>
    <t>ORT-WP-FL4-49:64:38</t>
  </si>
  <si>
    <t>FCW2542YPR0</t>
  </si>
  <si>
    <t>ORT-WP-FL4-49:76:7C</t>
  </si>
  <si>
    <t>FCW2542YP90</t>
  </si>
  <si>
    <t>ORT-WP-FL4-49:79:58</t>
  </si>
  <si>
    <t>FCW2542YPAY</t>
  </si>
  <si>
    <t>ORT-WP-FL4-49:83:90</t>
  </si>
  <si>
    <t>FCW2542YPPR</t>
  </si>
  <si>
    <t>ORT-WP-FL4-49:88:50</t>
  </si>
  <si>
    <t>FCW2542YPPM</t>
  </si>
  <si>
    <t>ORT-WP-FL4-63:47:FC</t>
  </si>
  <si>
    <t>FCW2542YPUR</t>
  </si>
  <si>
    <t>ORT-WP-FL5-48:C1:54</t>
  </si>
  <si>
    <t>FCW2542YPE9</t>
  </si>
  <si>
    <t>ORT-WP-FL5-49:36:74</t>
  </si>
  <si>
    <t>FCW2542YPPZ</t>
  </si>
  <si>
    <t>ORT-WP-FL5-49:50:00</t>
  </si>
  <si>
    <t>FCW2542YPFE</t>
  </si>
  <si>
    <t>ORT-WP-FL5-49:57:64</t>
  </si>
  <si>
    <t>FCW2542YPQD</t>
  </si>
  <si>
    <t>ORT-WP-FL5-49:63:78</t>
  </si>
  <si>
    <t>FCW2542YPEQ</t>
  </si>
  <si>
    <t>ORT-WP-FL5-49:66:D4</t>
  </si>
  <si>
    <t>FCW2542YPPY</t>
  </si>
  <si>
    <t>ORT-WP-FL5-49:70:90</t>
  </si>
  <si>
    <t>FCW2542YPDW</t>
  </si>
  <si>
    <t>ORT-WP-FL5-49:75:B0</t>
  </si>
  <si>
    <t>FCW2542YPSZ</t>
  </si>
  <si>
    <t>ORT-WP-FL5-49:76:74</t>
  </si>
  <si>
    <t>FCW2542YPPQ</t>
  </si>
  <si>
    <t>ORT-WP-FL6-48:87:3C</t>
  </si>
  <si>
    <t>FCW2542YPFZ</t>
  </si>
  <si>
    <t>ORT-WP-FL6-48:F4:58</t>
  </si>
  <si>
    <t>FCW2542YPMP</t>
  </si>
  <si>
    <t>ORT-WP-FL6-49:29:FC</t>
  </si>
  <si>
    <t>FCW2542YPDR</t>
  </si>
  <si>
    <t>ORT-WP-FL6-49:2F:28</t>
  </si>
  <si>
    <t>FCW2542YP6A</t>
  </si>
  <si>
    <t>ORT-WP-FL6-49:49:8C</t>
  </si>
  <si>
    <t>FCW2542YPEZ</t>
  </si>
  <si>
    <t>ORT-WP-FL6-49:4E:3C</t>
  </si>
  <si>
    <t>FCW2542YPFM</t>
  </si>
  <si>
    <t>ORT-WP-FL6-49:4F:6C</t>
  </si>
  <si>
    <t>FCW2542YPQ1</t>
  </si>
  <si>
    <t>ORT-WP-FL6-49:67:B8</t>
  </si>
  <si>
    <t>FCW2542YPPS</t>
  </si>
  <si>
    <t>ORT-WP-FL6-49:6E:54</t>
  </si>
  <si>
    <t>FCW2542YPQU</t>
  </si>
  <si>
    <t>ORT-WP-FL7-45:98:80</t>
  </si>
  <si>
    <t>FCW2542YPDA</t>
  </si>
  <si>
    <t>ORT-WP-FL7-48:AD:C8</t>
  </si>
  <si>
    <t>FCW2542YPHT</t>
  </si>
  <si>
    <t>ORT-WP-FL7-49:0C:48</t>
  </si>
  <si>
    <t>FCW2542YPH7</t>
  </si>
  <si>
    <t>ORT-WP-FL7-49:18:F0</t>
  </si>
  <si>
    <t>FCW2542YPHY</t>
  </si>
  <si>
    <t>ORT-WP-FL7-49:2E:0C</t>
  </si>
  <si>
    <t>FCW2542YPHP</t>
  </si>
  <si>
    <t>ORT-WP-FL7-49:2E:88</t>
  </si>
  <si>
    <t>FCW2542YPGG</t>
  </si>
  <si>
    <t>ORT-WP-FL7-49:56:C0</t>
  </si>
  <si>
    <t>FCW2542YPHW</t>
  </si>
  <si>
    <t>ORT-WP-FL7-49:58:10</t>
  </si>
  <si>
    <t>FCW2542YPFQ</t>
  </si>
  <si>
    <t>ORT-WP-FL7-49:69:70</t>
  </si>
  <si>
    <t>FCW2542YPKR</t>
  </si>
  <si>
    <t>ORT-WP-FL8-49:1F:98</t>
  </si>
  <si>
    <t>FCW2542YPB4</t>
  </si>
  <si>
    <t>ORT-WP-FL8-49:36:04</t>
  </si>
  <si>
    <t>FCW2542YPGC</t>
  </si>
  <si>
    <t>ORT-WP-FL8-49:45:74</t>
  </si>
  <si>
    <t>FCW2542YPJM</t>
  </si>
  <si>
    <t>ORT-WP-FL8-49:58:0C</t>
  </si>
  <si>
    <t>FCW2542YPJC</t>
  </si>
  <si>
    <t>ORT-WP-FL8-49:58:28</t>
  </si>
  <si>
    <t>FCW2542YPAN</t>
  </si>
  <si>
    <t>ORT-WP-FL8-49:5C:58</t>
  </si>
  <si>
    <t>FCW2542YPHN</t>
  </si>
  <si>
    <t>ORT-WP-FL8-49:5C:AC</t>
  </si>
  <si>
    <t>FCW2542YPA4</t>
  </si>
  <si>
    <t>ORT-WP-FL8-49:5D:4C</t>
  </si>
  <si>
    <t>FCW2542YPCB</t>
  </si>
  <si>
    <t>ORT-WP-FL8-49:5F:78</t>
  </si>
  <si>
    <t>FCW2542YPB6</t>
  </si>
  <si>
    <t>ORT-WP-FL8-49:65:54</t>
  </si>
  <si>
    <t>FCW2542YPH8</t>
  </si>
  <si>
    <t>ORT-WP-FL8-49:79:E8</t>
  </si>
  <si>
    <t>FCW2542YPBM</t>
  </si>
  <si>
    <t>ORT-WP-FL8-F4:59:64</t>
  </si>
  <si>
    <t>FCW2542YPJ2</t>
  </si>
  <si>
    <t>ORT-ICC-87:84:50</t>
  </si>
  <si>
    <t>FGL2825LB2P</t>
  </si>
  <si>
    <t>C9124AXE-ROW Indoor Access Point</t>
  </si>
  <si>
    <t>ORT-ICC-87:8C:54</t>
  </si>
  <si>
    <t>FGL2825LARE</t>
  </si>
  <si>
    <t>ORT-ICC-87:8C:D8</t>
  </si>
  <si>
    <t>FGL2825LARB</t>
  </si>
  <si>
    <t>ORT-ICC-87:8C:F8</t>
  </si>
  <si>
    <t>FGL2825LAYC</t>
  </si>
  <si>
    <t>ORT-ICC-87:8D:0C</t>
  </si>
  <si>
    <t>FGL2825LAR6</t>
  </si>
  <si>
    <t>ORT-ICC-87:8D:2C</t>
  </si>
  <si>
    <t>FGL2825LAR7</t>
  </si>
  <si>
    <t>ORT-ICC-87:8D:88</t>
  </si>
  <si>
    <t>FGL2825LARD</t>
  </si>
  <si>
    <t>ORT-ICC-87:8D:98</t>
  </si>
  <si>
    <t>FGL2825LAYE</t>
  </si>
  <si>
    <t>ELS-BAG-SCN-14:8C:80</t>
  </si>
  <si>
    <t>FGL2648L9MD</t>
  </si>
  <si>
    <t>C9124AXI-E Indoor Access Point</t>
  </si>
  <si>
    <t>ELS-BAG-SCN-GND-14:88:BC</t>
  </si>
  <si>
    <t>FGL2648L9SB</t>
  </si>
  <si>
    <t>DOM-ARR-14:6E:A0</t>
  </si>
  <si>
    <t>FGL2648L9S8</t>
  </si>
  <si>
    <t>DOM-ARR-14:76:C4</t>
  </si>
  <si>
    <t>FGL2648L9LN</t>
  </si>
  <si>
    <t>ORT-DOM-14:8C:94</t>
  </si>
  <si>
    <t>FGL2648L9S3</t>
  </si>
  <si>
    <t>ORT-F&amp;R-14:83:28</t>
  </si>
  <si>
    <t>FGL2648L9MQ</t>
  </si>
  <si>
    <t>ORT-INT-ARR-14:8D:54</t>
  </si>
  <si>
    <t>FGL2648L9U1</t>
  </si>
  <si>
    <t>ORT-INT-RDB-14:63:F0</t>
  </si>
  <si>
    <t>FGL2648L9MT</t>
  </si>
  <si>
    <t>ORT-INT-RDW-14:8D:88</t>
  </si>
  <si>
    <t>FGL2648L9S5</t>
  </si>
  <si>
    <t>ORT-LAP04AN-14:80:88</t>
  </si>
  <si>
    <t>FGL2648L9R6</t>
  </si>
  <si>
    <t>ORT-LAP06AN-14:90:18</t>
  </si>
  <si>
    <t>FGL2648L9SF</t>
  </si>
  <si>
    <t>ORT-LAP07A-14:90:B0</t>
  </si>
  <si>
    <t>FGL2648L9U6</t>
  </si>
  <si>
    <t>ORT-LAP13A-14:8D:90</t>
  </si>
  <si>
    <t>FGL2648L9R8</t>
  </si>
  <si>
    <t>ORT-MSP-14:4B:2C</t>
  </si>
  <si>
    <t>FGL2648L9KU</t>
  </si>
  <si>
    <t>ORT-RAP01AR-14:85:24</t>
  </si>
  <si>
    <t>FGL2648L9KY</t>
  </si>
  <si>
    <t>ORT-RAP03C-14:8E:34</t>
  </si>
  <si>
    <t>FGL2648L9MB</t>
  </si>
  <si>
    <t>ORT-RAP06E-14:86:AC</t>
  </si>
  <si>
    <t>FGL2648L9LM</t>
  </si>
  <si>
    <t>ORT-RAP07C-14:8F:4C</t>
  </si>
  <si>
    <t>FGL2648L9RE</t>
  </si>
  <si>
    <t>ORT-RAP09D-14:8D:C0</t>
  </si>
  <si>
    <t>FGL2648L9MA</t>
  </si>
  <si>
    <t>ORT-RAP09E-14:8B:24</t>
  </si>
  <si>
    <t>FGL2648L9R9</t>
  </si>
  <si>
    <t>ORT-RAP-E1-14:7E:30</t>
  </si>
  <si>
    <t>FGL2648L9R7</t>
  </si>
  <si>
    <t>KIM-GND-BAG-14:8D:6C</t>
  </si>
  <si>
    <t>FGL2648L9MW</t>
  </si>
  <si>
    <t>PLZ-RAP03-14:8E:3C</t>
  </si>
  <si>
    <t>FGL2648L9M8</t>
  </si>
  <si>
    <t>PLZ-RAP04-14:86:5C</t>
  </si>
  <si>
    <t>FGL2648L9LK</t>
  </si>
  <si>
    <t>ORT-ICC-GND-15:49:60</t>
  </si>
  <si>
    <t>FGL2651L5Y1</t>
  </si>
  <si>
    <t>CTI-CTB-2ND-25:93:10</t>
  </si>
  <si>
    <t>FGL2848L3E8</t>
  </si>
  <si>
    <t>CW9164I-ROW Indoor Access Point</t>
  </si>
  <si>
    <t>CTI-CTB-2ND-26:17:C0</t>
  </si>
  <si>
    <t>FGL2848L3GH</t>
  </si>
  <si>
    <t>CTI-CTB-2ND-26:1C:A0</t>
  </si>
  <si>
    <t>FGL2848L3H2</t>
  </si>
  <si>
    <t>CTI-CTB-2ND-26:32:A0</t>
  </si>
  <si>
    <t>FGL2848L3P7</t>
  </si>
  <si>
    <t>CTI-CTB-2ND-26:34:D0</t>
  </si>
  <si>
    <t>FGL2848L3UA</t>
  </si>
  <si>
    <t>CTI-CTB-2ND-26:41:B0</t>
  </si>
  <si>
    <t>FGL2848L3VP</t>
  </si>
  <si>
    <t>CTI-CTB-2ND-26:44:C0</t>
  </si>
  <si>
    <t>FGL2848L3V8</t>
  </si>
  <si>
    <t>CTI-CTB-2ND-26:4E:60</t>
  </si>
  <si>
    <t>FGL2848L3SQ</t>
  </si>
  <si>
    <t>CTI-CTB-2ND-F0-26:19:00</t>
  </si>
  <si>
    <t>FGL2848L3G8</t>
  </si>
  <si>
    <t>CTI-CTB-3RD-25:91:30</t>
  </si>
  <si>
    <t>FGL2848L3EJ</t>
  </si>
  <si>
    <t>CTI-CTB-3RD-26:19:D0</t>
  </si>
  <si>
    <t>FGL2848L3HF</t>
  </si>
  <si>
    <t>CTI-CTB-3RD-26:1A:00</t>
  </si>
  <si>
    <t>FGL2848L3DT</t>
  </si>
  <si>
    <t>CTI-CTB-3RD-26:2C:50</t>
  </si>
  <si>
    <t>FGL2848L3KN</t>
  </si>
  <si>
    <t>CTI-CTB-3RD-26:35:C0</t>
  </si>
  <si>
    <t>FGL2848L3P6</t>
  </si>
  <si>
    <t>CTI-CTB-3RD-26:36:20</t>
  </si>
  <si>
    <t>FGL2848L3P5</t>
  </si>
  <si>
    <t>CTI-CTB-3RD-26:39:00</t>
  </si>
  <si>
    <t>FGL2848L3LR</t>
  </si>
  <si>
    <t>CTI-CTB-3RD-26:40:D0</t>
  </si>
  <si>
    <t>FGL2848L3M6</t>
  </si>
  <si>
    <t>CTI-CTB-3RD-26:53:00</t>
  </si>
  <si>
    <t>FGL2848L3VQ</t>
  </si>
  <si>
    <t>CTI-CTB-3RD-26:53:20</t>
  </si>
  <si>
    <t>FGL2848L3V4</t>
  </si>
  <si>
    <t>CTI-CTB-4TH-26:37:C0</t>
  </si>
  <si>
    <t>FGL2848L3WA</t>
  </si>
  <si>
    <t>CTI-CTB-4TH-26:40:40</t>
  </si>
  <si>
    <t>FGL2848L3R0</t>
  </si>
  <si>
    <t>CTI-CTB-BAG-26:3C:70</t>
  </si>
  <si>
    <t>FGL2848L3QL</t>
  </si>
  <si>
    <t>CTI-CTB-GND-25:9A:30</t>
  </si>
  <si>
    <t>FGL2848L3EW</t>
  </si>
  <si>
    <t>CTI-CTB-GND-25:A0:50</t>
  </si>
  <si>
    <t>FGL2848L3FJ</t>
  </si>
  <si>
    <t>CTI-CTB-GND-26.:32:B0</t>
  </si>
  <si>
    <t>FGL2848L3PC</t>
  </si>
  <si>
    <t>CTI-CTB-GND-26:19:40</t>
  </si>
  <si>
    <t>FGL2848L3GT</t>
  </si>
  <si>
    <t>CTI-CTB-GND-26:19:F0</t>
  </si>
  <si>
    <t>FGL2848L3N9</t>
  </si>
  <si>
    <t>CTI-CTB-GND-26:1D:70</t>
  </si>
  <si>
    <t>FGL2848L3LC</t>
  </si>
  <si>
    <t>CTI-CTB-GND-26:1E:F0</t>
  </si>
  <si>
    <t>FGL2848L3H5</t>
  </si>
  <si>
    <t>CTI-CTB-GND-26:34:F0</t>
  </si>
  <si>
    <t>FGL2848L3TH</t>
  </si>
  <si>
    <t>CTI-DOM-2ND-25:92:90</t>
  </si>
  <si>
    <t>FGL2848L3EC</t>
  </si>
  <si>
    <t>CTI-DOM-2ND-25:AC:D0</t>
  </si>
  <si>
    <t>FGL2848L3FH</t>
  </si>
  <si>
    <t>CTI-DOM-2ND-26:1C:20</t>
  </si>
  <si>
    <t>FGL2848L3JG</t>
  </si>
  <si>
    <t>CTI-DOM-2ND-26:1F:60</t>
  </si>
  <si>
    <t>FGL2848L3HG</t>
  </si>
  <si>
    <t>CTI-DOM-2ND-26:1F:B0</t>
  </si>
  <si>
    <t>FGL2848L3LB</t>
  </si>
  <si>
    <t>CTI-DOM-2ND-26:41:50</t>
  </si>
  <si>
    <t>FGL2848L3M1</t>
  </si>
  <si>
    <t>CTI-DOM-2ND-26:42:90</t>
  </si>
  <si>
    <t>FGL2848L3WC</t>
  </si>
  <si>
    <t>CTI-DOM-2ND-26:46:90</t>
  </si>
  <si>
    <t>FGL2848L3T7</t>
  </si>
  <si>
    <t>CTI-DOM-2ND-26:49:80</t>
  </si>
  <si>
    <t>FGL2848L3QQ</t>
  </si>
  <si>
    <t>CTI-DOM-2ND-26:51:50</t>
  </si>
  <si>
    <t>FGL2848L3LW</t>
  </si>
  <si>
    <t>CTI-DOM-ARR-26:37:00</t>
  </si>
  <si>
    <t>FGL2848L3VG</t>
  </si>
  <si>
    <t>CTI-DOM-ARR-26:40:10</t>
  </si>
  <si>
    <t>FGL2848L3MB</t>
  </si>
  <si>
    <t>CTI-DOM-ARR-26:42:30</t>
  </si>
  <si>
    <t>FGL2848L3QM</t>
  </si>
  <si>
    <t>CTI-DOM-ARR-26:45:40</t>
  </si>
  <si>
    <t>FGL2848L3QG</t>
  </si>
  <si>
    <t>CTI-DOM-BUS-26:19:A0</t>
  </si>
  <si>
    <t>FGL2848L3L7</t>
  </si>
  <si>
    <t>CTI-DOM-BUS-26:1C:F0</t>
  </si>
  <si>
    <t>FGL2848L3J0</t>
  </si>
  <si>
    <t>CTI-DOM-BUS-26:1D:00</t>
  </si>
  <si>
    <t>FGL2848L3JQ</t>
  </si>
  <si>
    <t>CTI-DOM-BUS-26:20:70</t>
  </si>
  <si>
    <t>FGL2848L3E0</t>
  </si>
  <si>
    <t>CTI-DOM-BUS-26:3A:F0</t>
  </si>
  <si>
    <t>FGL2848L3MQ</t>
  </si>
  <si>
    <t>CTI-DOM-DEP-25:97:80</t>
  </si>
  <si>
    <t>FGL2848L3ET</t>
  </si>
  <si>
    <t>CTI-DOM-DEP-26:17:50</t>
  </si>
  <si>
    <t>FGL2848L3HB</t>
  </si>
  <si>
    <t>CTI-DOM-DEP-26:24:20</t>
  </si>
  <si>
    <t>FGL2848L3LK</t>
  </si>
  <si>
    <t>CTI-DOM-DEP-26:46:00</t>
  </si>
  <si>
    <t>FGL2848L3QW</t>
  </si>
  <si>
    <t>CTI-DOM-DEP-26:4E:A0</t>
  </si>
  <si>
    <t>FGL2848L3LP</t>
  </si>
  <si>
    <t>CTI-DOM-GND-26:42:60</t>
  </si>
  <si>
    <t>FGL2848L3NK</t>
  </si>
  <si>
    <t>CTI-DOM-GND-26:4F:80</t>
  </si>
  <si>
    <t>FGL2848L3M3</t>
  </si>
  <si>
    <t>CTI-INT-ARR-25:92:A0</t>
  </si>
  <si>
    <t>FGL2848L3EL</t>
  </si>
  <si>
    <t>CTI-INT-ARR-25:93:00</t>
  </si>
  <si>
    <t>FGL2848L3CP</t>
  </si>
  <si>
    <t>CTI-INT-ARR-26:1B:90</t>
  </si>
  <si>
    <t>FGL2848L3HP</t>
  </si>
  <si>
    <t>CTI-INT-ARR-26:1C:D0</t>
  </si>
  <si>
    <t>FGL2848L3PL</t>
  </si>
  <si>
    <t>CTI-INT-ARR-26:1E:C0</t>
  </si>
  <si>
    <t>FGL2848L3B6</t>
  </si>
  <si>
    <t>CTI-INT-ARR-26:52:10</t>
  </si>
  <si>
    <t>FGL2848L3V3</t>
  </si>
  <si>
    <t>CTI-INT-BAL-26:31:D0</t>
  </si>
  <si>
    <t>FGL2848L3LX</t>
  </si>
  <si>
    <t>CTI-INT-BAL-26:33:E0</t>
  </si>
  <si>
    <t>FGL2848L3UM</t>
  </si>
  <si>
    <t>CTI-INT-BUS-26.2BC0</t>
  </si>
  <si>
    <t>FGL2848L3KK</t>
  </si>
  <si>
    <t>CTI-INT-BUS-26:18:A0</t>
  </si>
  <si>
    <t>FGL2848L3BM</t>
  </si>
  <si>
    <t>CTI-INT-DEP-25:91:50</t>
  </si>
  <si>
    <t>FGL2848L3EG</t>
  </si>
  <si>
    <t>CTI-INT-DEP-26:1B:E0</t>
  </si>
  <si>
    <t>FGL2848L3HT</t>
  </si>
  <si>
    <t>CTI-INT-DEP-26:1D:40</t>
  </si>
  <si>
    <t>FGL2848L3PN</t>
  </si>
  <si>
    <t>CTI-INT-DEP-26:34:B0</t>
  </si>
  <si>
    <t>FGL2848L3TJ</t>
  </si>
  <si>
    <t>CTI-INT-DEP-26:3B:40</t>
  </si>
  <si>
    <t>FGL2848L3RL</t>
  </si>
  <si>
    <t>CTI-INT-GND-26:1F:A0</t>
  </si>
  <si>
    <t>FGL2848L3H0</t>
  </si>
  <si>
    <t>CTI-INT-GND-26:34:20</t>
  </si>
  <si>
    <t>FGL2848L3NN</t>
  </si>
  <si>
    <t>CTI-INT-GND-26:37:80</t>
  </si>
  <si>
    <t>FGL2848L3PH</t>
  </si>
  <si>
    <t>CTI-INT-GND-26:37:F0</t>
  </si>
  <si>
    <t>FGL2848L3SL</t>
  </si>
  <si>
    <t>CTI-SOB-GND-25:AD:80</t>
  </si>
  <si>
    <t>FGL2848L3E9</t>
  </si>
  <si>
    <t>PLZ-1ST-DEP-25:AA:E0</t>
  </si>
  <si>
    <t>FGL2848L3XB</t>
  </si>
  <si>
    <t>PLZ-1ST-DEP-26:21:10</t>
  </si>
  <si>
    <t>FGL2848L49K</t>
  </si>
  <si>
    <t>PLZ-1ST-ECC-25:A8:10</t>
  </si>
  <si>
    <t>FGL2848L3XE</t>
  </si>
  <si>
    <t>PLZ-1ST-ECC-26:53:70</t>
  </si>
  <si>
    <t>FGL2848L3V5</t>
  </si>
  <si>
    <t>PLZ-1ST-HAN-25:B9:20</t>
  </si>
  <si>
    <t>FGL2848L3X8</t>
  </si>
  <si>
    <t>PLZ-1ST-HAN-25:B9:80</t>
  </si>
  <si>
    <t>FGL2848L3XA</t>
  </si>
  <si>
    <t>PLZ-1ST-PUB-26:39:60</t>
  </si>
  <si>
    <t>FGL2848L3X5</t>
  </si>
  <si>
    <t>PLZ-1ST-WIM-25:99:50</t>
  </si>
  <si>
    <t>FGL2848L3CS</t>
  </si>
  <si>
    <t>PLZ-1ST-WIM-26:36:C0</t>
  </si>
  <si>
    <t>FGL2848L3SV</t>
  </si>
  <si>
    <t>PLZ-AER-1ST-25:96:10</t>
  </si>
  <si>
    <t>FGL2848L3XC</t>
  </si>
  <si>
    <t>PLZ-AER-1ST-25:B2:10</t>
  </si>
  <si>
    <t>FGL2848L4ME</t>
  </si>
  <si>
    <t>PLZ-AER-1ST-25:b2:70</t>
  </si>
  <si>
    <t>FGL2848L3X6</t>
  </si>
  <si>
    <t>PLZ-AER-1ST-25:b2:d0</t>
  </si>
  <si>
    <t>FGL2848L3X7</t>
  </si>
  <si>
    <t>PLZ-AER-1ST-26:16:60</t>
  </si>
  <si>
    <t>FGL2848L3B8</t>
  </si>
  <si>
    <t>PLZ-AER-1ST-26:36:E0</t>
  </si>
  <si>
    <t>FGL2848L3UF</t>
  </si>
  <si>
    <t>PLZ-FandR-AIT-25:AA:00</t>
  </si>
  <si>
    <t>FGL2848L3XD</t>
  </si>
  <si>
    <t>PLZ-GND-ARR-25:a6:b0</t>
  </si>
  <si>
    <t>FGL2848L3W7</t>
  </si>
  <si>
    <t>PLZ-GND-ARR-25:a8:60</t>
  </si>
  <si>
    <t>FGL2848L3W8</t>
  </si>
  <si>
    <t>PLZ-GND-ARR-25:ad:f0</t>
  </si>
  <si>
    <t>FGL2848L4MK</t>
  </si>
  <si>
    <t>PLZ-GND-ARR-25:ae:20</t>
  </si>
  <si>
    <t>FGL2848L4MG</t>
  </si>
  <si>
    <t>PLZ-GND-ARR-25:b9:40</t>
  </si>
  <si>
    <t>FGL2848L3X9</t>
  </si>
  <si>
    <t>PLZ-GND-ARR-26:2D:70</t>
  </si>
  <si>
    <t>FGL2848L3FX</t>
  </si>
  <si>
    <t>PLZ-GND-ARR-26:41:D0</t>
  </si>
  <si>
    <t>FGL2848L3S6</t>
  </si>
  <si>
    <t>PLZ-GND-CAR-26:1C:50</t>
  </si>
  <si>
    <t>FGL2848L3J1</t>
  </si>
  <si>
    <t>PLZ-GND-CAR-26:45:10</t>
  </si>
  <si>
    <t>FGL2848L3T1</t>
  </si>
  <si>
    <t>PLZ-GND-DEP-25:AD:90</t>
  </si>
  <si>
    <t>FGL2848L4MF</t>
  </si>
  <si>
    <t>PLZ-GND-DEP-25:AE:00</t>
  </si>
  <si>
    <t>FGL2848L4MD</t>
  </si>
  <si>
    <t>PLZ-GND-DEP-25:BC:60</t>
  </si>
  <si>
    <t>FGL2848L3FR</t>
  </si>
  <si>
    <t>PLZ-GND-DEP-26:14:60</t>
  </si>
  <si>
    <t>FGL2848L499</t>
  </si>
  <si>
    <t>PLZ-GND-DEP-26:14:A0</t>
  </si>
  <si>
    <t>FGL2848L49L</t>
  </si>
  <si>
    <t>PLZ-GND-DEP-26:16:90</t>
  </si>
  <si>
    <t>FGL2848L49C</t>
  </si>
  <si>
    <t>PLZ-GND-DEP-26:19:50</t>
  </si>
  <si>
    <t>FGL2848L49H</t>
  </si>
  <si>
    <t>PLZ-GND-DEP-26:1A:80</t>
  </si>
  <si>
    <t>FGL2848L3J8</t>
  </si>
  <si>
    <t>PLZ-GND-DEP-26:1B:20</t>
  </si>
  <si>
    <t>FGL2848L3JH</t>
  </si>
  <si>
    <t>PLZ-GND-DEP-26:1B:F0</t>
  </si>
  <si>
    <t>FGL2848L3BF</t>
  </si>
  <si>
    <t>PLZ-GND-DEP-26:1C:00</t>
  </si>
  <si>
    <t>FGL2848L3AS</t>
  </si>
  <si>
    <t>PLZ-GND-DEP-26:1C:40</t>
  </si>
  <si>
    <t>FGL2848L3D3</t>
  </si>
  <si>
    <t>PLZ-GND-DEP-26:1E:20</t>
  </si>
  <si>
    <t>FGL2848L3AV</t>
  </si>
  <si>
    <t>PLZ-GND-DEP-26:1F:40</t>
  </si>
  <si>
    <t>FGL2848L49E</t>
  </si>
  <si>
    <t>PLZ-GND-DEP-26:25:F0</t>
  </si>
  <si>
    <t>FGL2848L3AW</t>
  </si>
  <si>
    <t>PLZ-GND-DEP-26:38:20</t>
  </si>
  <si>
    <t>FGL2848L3RZ</t>
  </si>
  <si>
    <t>PLZ-GND-DEP-26:46:E0</t>
  </si>
  <si>
    <t>FGL2848L3RS</t>
  </si>
  <si>
    <t>PLZ-GND-DEP-26:4A:E0</t>
  </si>
  <si>
    <t>FGL2848L3RX</t>
  </si>
  <si>
    <t>PLZ-GND-DEP-26:4B:50</t>
  </si>
  <si>
    <t>FGL2848L3SH</t>
  </si>
  <si>
    <t>PLZ-GND-INT-26:45:C0</t>
  </si>
  <si>
    <t>FGL2848L3SF</t>
  </si>
  <si>
    <t xml:space="preserve">Annexure C
Resource Hourly Rates
</t>
  </si>
  <si>
    <t>Year 1</t>
  </si>
  <si>
    <t>Year 2</t>
  </si>
  <si>
    <t>Year 3</t>
  </si>
  <si>
    <t>Year 4</t>
  </si>
  <si>
    <t>Year 5</t>
  </si>
  <si>
    <t>Resouce Certification Level / Purpose</t>
  </si>
  <si>
    <t>Business Hours Hourly Rate - Y1</t>
  </si>
  <si>
    <t>After Hours Hourly Rate - Y1</t>
  </si>
  <si>
    <t>Weekend and Public Holidays Hourly Rate - Y1</t>
  </si>
  <si>
    <t>Business Hours Hourly Rate - Y2</t>
  </si>
  <si>
    <t>After Hours Hourly Rate - Y2</t>
  </si>
  <si>
    <t>Weekend and Public Holidays Hourly Rate - Y2</t>
  </si>
  <si>
    <t>Business Hours Hourly Rate - Y3</t>
  </si>
  <si>
    <t>After Hours Hourly Rate - Y3</t>
  </si>
  <si>
    <t>Weekend and Public Holidays Hourly Rate - Y3</t>
  </si>
  <si>
    <t>Business Hours Hourly Rate - Y4</t>
  </si>
  <si>
    <t>After Hours Hourly Rate - Y4</t>
  </si>
  <si>
    <t>Weekend and Public Holidays Hourly Rate - Y4</t>
  </si>
  <si>
    <t>Business Hours Hourly Rate - Y5</t>
  </si>
  <si>
    <t>After Hours Hourly Rate - Y5</t>
  </si>
  <si>
    <t>Weekend and Public Holidays Hourly Rate - Y5</t>
  </si>
  <si>
    <t>Riverbed RIOS 2nd line technician</t>
  </si>
  <si>
    <t>Riverbed</t>
  </si>
  <si>
    <t>Riverbed RIOS 3rd line technician</t>
  </si>
  <si>
    <t>Checkpoint Certified Security Expert</t>
  </si>
  <si>
    <t>Checkpoint Certified Security Associate</t>
  </si>
  <si>
    <t>Total Maintenance - Hardware</t>
  </si>
  <si>
    <t>Resourse</t>
  </si>
  <si>
    <t>HCIA - Datacom</t>
  </si>
  <si>
    <t>NA</t>
  </si>
  <si>
    <t>CCIE - Routing and Switching</t>
  </si>
  <si>
    <t>CCIE - Collaboration</t>
  </si>
  <si>
    <t>CCIE - Service Provider</t>
  </si>
  <si>
    <t>CCIE - Wireless</t>
  </si>
  <si>
    <t>CCIE - Data Centre</t>
  </si>
  <si>
    <t>CCNP - Routing and Switching</t>
  </si>
  <si>
    <t>CCNP - Wireless</t>
  </si>
  <si>
    <t>CCNP - Collaboration</t>
  </si>
  <si>
    <t>CCNP - Data Centre</t>
  </si>
  <si>
    <t>CCCNP - Routing and Switching</t>
  </si>
  <si>
    <t>CCNA - Wireless</t>
  </si>
  <si>
    <t>CCNA - Collaboration</t>
  </si>
  <si>
    <t>CCNA - Industrial</t>
  </si>
  <si>
    <t>Voice Communications Administrator</t>
  </si>
  <si>
    <t>Wireless Communications Administrator</t>
  </si>
  <si>
    <t xml:space="preserve">Huawei </t>
  </si>
  <si>
    <t>HCIE - Datacom</t>
  </si>
  <si>
    <t>HCIE - WLAN</t>
  </si>
  <si>
    <t>(F)
Y1 Cost</t>
  </si>
  <si>
    <t>(H)
Y3 Cost</t>
  </si>
  <si>
    <t>(G)
Y2 Cost</t>
  </si>
  <si>
    <t>(I)
Y4 Cost</t>
  </si>
  <si>
    <t>(J)
Y5 Cost</t>
  </si>
  <si>
    <t>(K)
TOTAL Excluding VAT - Y1
(A*F)</t>
  </si>
  <si>
    <t>(L)
TOTAL Excluding VAT - Y2
(B*G)</t>
  </si>
  <si>
    <t>(M)
TOTAL Excluding VAT - Y3
(C*H)</t>
  </si>
  <si>
    <t>(N)
TOTAL Excluding VAT - Y4
(D*I)</t>
  </si>
  <si>
    <t>(O)
TOTAL Excluding VAT - Y5
(E*J)</t>
  </si>
  <si>
    <t>IPT Work Package  - Supply and install telephone brackets to secure phones</t>
  </si>
  <si>
    <t>IPT Work Package  - Supply and install IP Telephones</t>
  </si>
  <si>
    <t>IPT Work Package - Supply and install a high-spec server for the IP Telephony environment</t>
  </si>
  <si>
    <t>IPT Work Package - Supply and install SIP Voice Gateways for IP Telephony environment</t>
  </si>
  <si>
    <t>Tota Resourses - Fixed hours</t>
  </si>
  <si>
    <t>TOTAL CAPEX</t>
  </si>
  <si>
    <t>TOTAL OPEX</t>
  </si>
  <si>
    <t>Excluding VAT</t>
  </si>
  <si>
    <t>Including VAT</t>
  </si>
  <si>
    <t>EX</t>
  </si>
  <si>
    <t xml:space="preserve">Annexure C
Resources - Fixed Hours
</t>
  </si>
  <si>
    <t>Annexure C
Detailed Supply Pricing</t>
  </si>
  <si>
    <t>There is no guarantee that all requested technician types or the full number of hours will be required. Usage will depend on actual on-site needs.</t>
  </si>
  <si>
    <t>(H)
Base landed Price in USD
For US sourced items - Y1</t>
  </si>
  <si>
    <t>(I)
ZAR Price (for local sourced items) Excluding VAT - Y1</t>
  </si>
  <si>
    <t>(J)
Base landed Price in USD
For US sourced items - Y2</t>
  </si>
  <si>
    <t>(K)
ZAR Price (for local sourced items) Excluding VAT - Y2</t>
  </si>
  <si>
    <t>(L)
Base landed Price in USD
For US sourced items - Y3</t>
  </si>
  <si>
    <t>(M)
ZAR Price (for local sourced items) Excluding VAT - Y3</t>
  </si>
  <si>
    <t>(N)
Base landed Price in USD
For US sourced items - Y4</t>
  </si>
  <si>
    <t>(O)
ZAR Price (for local sourced items) Excluding VAT - Y4</t>
  </si>
  <si>
    <t>(P)
Base landed Price in USD
For US sourced items - Y5</t>
  </si>
  <si>
    <t>(Q)
ZAR Price (for local sourced items) Excluding VAT - Y5</t>
  </si>
  <si>
    <t>(R)
Exchange rate</t>
  </si>
  <si>
    <t>(S)
Total Cost Y1
((H*R)+I)*A</t>
  </si>
  <si>
    <t>(T)
Total Cost Y2
((J*R)+K)*B</t>
  </si>
  <si>
    <t>(U)
Total Cost Y3
((L*R)+M)*C</t>
  </si>
  <si>
    <t>(V)
Total Cost Y4
((N*R)+O)*D</t>
  </si>
  <si>
    <t>(W)
Total Cost Y5
((P*R)+Q)*E</t>
  </si>
  <si>
    <t>(X)
Markup %</t>
  </si>
  <si>
    <t>(A)
Y1</t>
  </si>
  <si>
    <t>(B)
Y2</t>
  </si>
  <si>
    <t>(C)
Y3</t>
  </si>
  <si>
    <t>(D)
Y4</t>
  </si>
  <si>
    <t>(E)
Y5</t>
  </si>
  <si>
    <t>(Y)
Total Cost Excluding VAT
(S+T+U+V+W)*(1+X)</t>
  </si>
  <si>
    <t>Licneses may not be procured for all years, depending on when the device will be replaced.</t>
  </si>
  <si>
    <t>Libra licenses must be quoted in Rands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</si>
</sst>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-&quot;R&quot;* #,##0.00_-;\-&quot;R&quot;* #,##0.00_-;_-&quot;R&quot;* &quot;-&quot;??_-;_-@_-"/>
    <numFmt numFmtId="164" formatCode="_(&quot;$&quot;* #,##0.00_);_(&quot;$&quot;* \(#,##0.00\);_(&quot;$&quot;* &quot;-&quot;??_);_(@_)"/>
    <numFmt numFmtId="165" formatCode="_ &quot;R&quot;\ * #,##0.00_ ;_ &quot;R&quot;\ * \-#,##0.00_ ;_ &quot;R&quot;\ * &quot;-&quot;??_ ;_ @_ "/>
    <numFmt numFmtId="166" formatCode="_-[$R-1C09]* #,##0.00_-;\-[$R-1C09]* #,##0.00_-;_-[$R-1C09]* &quot;-&quot;??_-;_-@_-"/>
    <numFmt numFmtId="167" formatCode="_-[$$-409]* #,##0.00_ ;_-[$$-409]* \-#,##0.00\ ;_-[$$-409]* &quot;-&quot;??_ ;_-@_ "/>
    <numFmt numFmtId="168" formatCode="_([$$-409]* #,##0.00_);_([$$-409]* \(#,##0.00\);_([$$-409]* &quot;-&quot;??_);_(@_)"/>
    <numFmt numFmtId="171" formatCode="&quot;R&quot;#,##0.00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rgb="FF002060"/>
      <name val="Arial"/>
      <family val="2"/>
    </font>
    <font>
      <b/>
      <sz val="10"/>
      <color theme="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20"/>
      <color theme="1"/>
      <name val="Arial"/>
      <family val="2"/>
    </font>
    <font>
      <b/>
      <u/>
      <sz val="12"/>
      <color theme="1"/>
      <name val="Arial"/>
      <family val="2"/>
    </font>
    <font>
      <b/>
      <sz val="10"/>
      <color theme="0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  <scheme val="minor"/>
    </font>
    <font>
      <b/>
      <sz val="10"/>
      <color rgb="FFFF0000"/>
      <name val="Arial"/>
      <family val="2"/>
    </font>
    <font>
      <sz val="8"/>
      <color theme="1"/>
      <name val="Calibri"/>
      <family val="2"/>
      <scheme val="minor"/>
    </font>
    <font>
      <b/>
      <u/>
      <sz val="16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sz val="11"/>
      <color rgb="FF92D050"/>
      <name val="Calibri"/>
      <family val="2"/>
      <scheme val="minor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sz val="11"/>
      <color rgb="FF000000"/>
      <name val="Calibri"/>
      <family val="2"/>
      <scheme val="minor"/>
    </font>
    <font>
      <sz val="11"/>
      <color theme="9" tint="-0.499984740745262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color theme="1"/>
      <name val="Arial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4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theme="4"/>
      </patternFill>
    </fill>
  </fills>
  <borders count="5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thick">
        <color theme="0"/>
      </top>
      <bottom/>
      <diagonal/>
    </border>
    <border>
      <left style="thin">
        <color theme="0"/>
      </left>
      <right style="thin">
        <color theme="0"/>
      </right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69">
    <xf numFmtId="0" fontId="0" fillId="0" borderId="0"/>
    <xf numFmtId="0" fontId="4" fillId="0" borderId="0" applyNumberFormat="0" applyFill="0" applyBorder="0" applyAlignment="0" applyProtection="0"/>
    <xf numFmtId="0" fontId="5" fillId="0" borderId="1" applyNumberFormat="0" applyFill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4" applyNumberFormat="0" applyAlignment="0" applyProtection="0"/>
    <xf numFmtId="0" fontId="12" fillId="6" borderId="5" applyNumberFormat="0" applyAlignment="0" applyProtection="0"/>
    <xf numFmtId="0" fontId="13" fillId="6" borderId="4" applyNumberFormat="0" applyAlignment="0" applyProtection="0"/>
    <xf numFmtId="0" fontId="14" fillId="0" borderId="6" applyNumberFormat="0" applyFill="0" applyAlignment="0" applyProtection="0"/>
    <xf numFmtId="0" fontId="15" fillId="7" borderId="7" applyNumberFormat="0" applyAlignment="0" applyProtection="0"/>
    <xf numFmtId="0" fontId="16" fillId="0" borderId="0" applyNumberFormat="0" applyFill="0" applyBorder="0" applyAlignment="0" applyProtection="0"/>
    <xf numFmtId="0" fontId="3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19" fillId="32" borderId="0" applyNumberFormat="0" applyBorder="0" applyAlignment="0" applyProtection="0"/>
    <xf numFmtId="44" fontId="3" fillId="0" borderId="0" applyFont="0" applyFill="0" applyBorder="0" applyAlignment="0" applyProtection="0"/>
    <xf numFmtId="0" fontId="24" fillId="0" borderId="0"/>
    <xf numFmtId="164" fontId="3" fillId="0" borderId="0" applyFont="0" applyFill="0" applyBorder="0" applyAlignment="0" applyProtection="0"/>
    <xf numFmtId="0" fontId="24" fillId="0" borderId="0"/>
    <xf numFmtId="9" fontId="3" fillId="0" borderId="0" applyFont="0" applyFill="0" applyBorder="0" applyAlignment="0" applyProtection="0"/>
    <xf numFmtId="9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0" borderId="0"/>
    <xf numFmtId="0" fontId="40" fillId="0" borderId="0"/>
    <xf numFmtId="0" fontId="41" fillId="0" borderId="0">
      <alignment vertical="top"/>
    </xf>
    <xf numFmtId="165" fontId="41" fillId="0" borderId="0" applyFont="0" applyFill="0" applyBorder="0" applyAlignment="0" applyProtection="0">
      <alignment vertical="top"/>
    </xf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4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57">
    <xf numFmtId="0" fontId="0" fillId="0" borderId="0" xfId="0"/>
    <xf numFmtId="0" fontId="0" fillId="0" borderId="0" xfId="0" applyAlignment="1">
      <alignment wrapText="1"/>
    </xf>
    <xf numFmtId="0" fontId="21" fillId="0" borderId="0" xfId="0" applyFont="1"/>
    <xf numFmtId="0" fontId="22" fillId="0" borderId="12" xfId="0" applyFont="1" applyBorder="1" applyAlignment="1">
      <alignment horizontal="center" vertical="top" wrapText="1"/>
    </xf>
    <xf numFmtId="0" fontId="22" fillId="0" borderId="0" xfId="0" applyFont="1" applyAlignment="1">
      <alignment horizontal="center" vertical="top" wrapText="1"/>
    </xf>
    <xf numFmtId="0" fontId="21" fillId="0" borderId="0" xfId="0" applyFont="1" applyAlignment="1">
      <alignment horizontal="left" vertical="top" wrapText="1"/>
    </xf>
    <xf numFmtId="0" fontId="24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66" fontId="28" fillId="0" borderId="0" xfId="42" applyNumberFormat="1" applyFont="1" applyFill="1" applyBorder="1" applyAlignment="1" applyProtection="1">
      <alignment vertical="center"/>
    </xf>
    <xf numFmtId="0" fontId="24" fillId="0" borderId="0" xfId="0" applyFont="1" applyAlignment="1">
      <alignment horizontal="left" vertical="center" wrapText="1"/>
    </xf>
    <xf numFmtId="0" fontId="26" fillId="34" borderId="0" xfId="0" applyFont="1" applyFill="1" applyAlignment="1">
      <alignment horizontal="center" vertical="center" wrapText="1"/>
    </xf>
    <xf numFmtId="0" fontId="22" fillId="35" borderId="0" xfId="0" applyFont="1" applyFill="1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top"/>
    </xf>
    <xf numFmtId="166" fontId="0" fillId="0" borderId="0" xfId="44" applyNumberFormat="1" applyFont="1" applyFill="1" applyAlignment="1" applyProtection="1">
      <alignment vertical="top"/>
    </xf>
    <xf numFmtId="166" fontId="23" fillId="0" borderId="0" xfId="43" applyNumberFormat="1" applyFont="1" applyAlignment="1">
      <alignment horizontal="left"/>
    </xf>
    <xf numFmtId="166" fontId="0" fillId="0" borderId="0" xfId="0" applyNumberFormat="1"/>
    <xf numFmtId="166" fontId="0" fillId="33" borderId="0" xfId="0" applyNumberFormat="1" applyFill="1" applyProtection="1">
      <protection locked="0"/>
    </xf>
    <xf numFmtId="0" fontId="15" fillId="34" borderId="16" xfId="0" applyFont="1" applyFill="1" applyBorder="1" applyAlignment="1">
      <alignment horizontal="center" vertical="center" wrapText="1"/>
    </xf>
    <xf numFmtId="167" fontId="0" fillId="33" borderId="0" xfId="0" applyNumberFormat="1" applyFill="1" applyProtection="1">
      <protection locked="0"/>
    </xf>
    <xf numFmtId="0" fontId="0" fillId="33" borderId="0" xfId="0" applyFill="1" applyProtection="1">
      <protection locked="0"/>
    </xf>
    <xf numFmtId="0" fontId="15" fillId="34" borderId="0" xfId="0" applyFont="1" applyFill="1" applyAlignment="1">
      <alignment horizontal="center" vertical="center"/>
    </xf>
    <xf numFmtId="0" fontId="15" fillId="34" borderId="0" xfId="0" applyFont="1" applyFill="1" applyAlignment="1">
      <alignment horizontal="center" vertical="center" wrapText="1"/>
    </xf>
    <xf numFmtId="167" fontId="15" fillId="34" borderId="0" xfId="0" applyNumberFormat="1" applyFont="1" applyFill="1" applyAlignment="1">
      <alignment horizontal="center" vertical="center" wrapText="1"/>
    </xf>
    <xf numFmtId="166" fontId="15" fillId="34" borderId="0" xfId="0" applyNumberFormat="1" applyFont="1" applyFill="1" applyAlignment="1">
      <alignment horizontal="center" vertical="center" wrapText="1"/>
    </xf>
    <xf numFmtId="44" fontId="0" fillId="0" borderId="0" xfId="42" applyFont="1" applyProtection="1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4" fontId="0" fillId="0" borderId="0" xfId="42" applyFont="1" applyFill="1" applyBorder="1" applyProtection="1"/>
    <xf numFmtId="0" fontId="15" fillId="34" borderId="18" xfId="0" applyFont="1" applyFill="1" applyBorder="1" applyAlignment="1">
      <alignment horizontal="center" vertical="center"/>
    </xf>
    <xf numFmtId="0" fontId="15" fillId="34" borderId="17" xfId="0" applyFont="1" applyFill="1" applyBorder="1" applyAlignment="1">
      <alignment horizontal="center" vertical="center" wrapText="1"/>
    </xf>
    <xf numFmtId="0" fontId="15" fillId="34" borderId="18" xfId="0" applyFont="1" applyFill="1" applyBorder="1" applyAlignment="1">
      <alignment horizontal="center" vertical="center" wrapText="1"/>
    </xf>
    <xf numFmtId="2" fontId="15" fillId="34" borderId="16" xfId="0" applyNumberFormat="1" applyFont="1" applyFill="1" applyBorder="1" applyAlignment="1">
      <alignment horizontal="center" vertical="center" wrapText="1"/>
    </xf>
    <xf numFmtId="2" fontId="0" fillId="0" borderId="0" xfId="42" applyNumberFormat="1" applyFont="1" applyFill="1" applyBorder="1" applyAlignment="1" applyProtection="1">
      <alignment horizontal="center"/>
    </xf>
    <xf numFmtId="166" fontId="15" fillId="34" borderId="12" xfId="42" applyNumberFormat="1" applyFont="1" applyFill="1" applyBorder="1" applyAlignment="1" applyProtection="1">
      <alignment horizontal="center" vertical="center" wrapText="1"/>
    </xf>
    <xf numFmtId="166" fontId="28" fillId="33" borderId="10" xfId="0" applyNumberFormat="1" applyFont="1" applyFill="1" applyBorder="1" applyProtection="1">
      <protection locked="0"/>
    </xf>
    <xf numFmtId="9" fontId="15" fillId="34" borderId="0" xfId="46" applyFont="1" applyFill="1" applyBorder="1" applyAlignment="1" applyProtection="1">
      <alignment horizontal="center" vertical="center" wrapText="1"/>
    </xf>
    <xf numFmtId="0" fontId="29" fillId="0" borderId="0" xfId="0" applyFont="1" applyAlignment="1">
      <alignment horizontal="left" vertical="center" wrapText="1"/>
    </xf>
    <xf numFmtId="166" fontId="29" fillId="0" borderId="0" xfId="0" applyNumberFormat="1" applyFont="1" applyAlignment="1">
      <alignment horizontal="left" vertical="center" wrapText="1"/>
    </xf>
    <xf numFmtId="0" fontId="15" fillId="34" borderId="19" xfId="0" applyFont="1" applyFill="1" applyBorder="1" applyAlignment="1">
      <alignment horizontal="center" vertical="center" wrapText="1"/>
    </xf>
    <xf numFmtId="2" fontId="22" fillId="0" borderId="0" xfId="0" applyNumberFormat="1" applyFont="1" applyAlignment="1">
      <alignment horizontal="center" vertical="center" wrapText="1"/>
    </xf>
    <xf numFmtId="0" fontId="0" fillId="0" borderId="0" xfId="44" applyNumberFormat="1" applyFont="1" applyFill="1" applyAlignment="1" applyProtection="1">
      <alignment horizontal="center" vertical="center"/>
    </xf>
    <xf numFmtId="0" fontId="0" fillId="0" borderId="0" xfId="0" applyAlignment="1">
      <alignment vertical="center" wrapText="1"/>
    </xf>
    <xf numFmtId="166" fontId="28" fillId="0" borderId="0" xfId="0" applyNumberFormat="1" applyFont="1" applyAlignment="1">
      <alignment vertical="center" wrapText="1"/>
    </xf>
    <xf numFmtId="168" fontId="28" fillId="33" borderId="0" xfId="0" applyNumberFormat="1" applyFont="1" applyFill="1" applyAlignment="1" applyProtection="1">
      <alignment vertical="center" wrapText="1"/>
      <protection locked="0"/>
    </xf>
    <xf numFmtId="166" fontId="28" fillId="33" borderId="0" xfId="0" applyNumberFormat="1" applyFont="1" applyFill="1" applyAlignment="1" applyProtection="1">
      <alignment vertical="center" wrapText="1"/>
      <protection locked="0"/>
    </xf>
    <xf numFmtId="9" fontId="28" fillId="33" borderId="0" xfId="46" applyFont="1" applyFill="1" applyBorder="1" applyAlignment="1" applyProtection="1">
      <alignment horizontal="center" vertical="center" wrapText="1"/>
      <protection locked="0"/>
    </xf>
    <xf numFmtId="0" fontId="18" fillId="39" borderId="0" xfId="0" applyFont="1" applyFill="1" applyProtection="1">
      <protection locked="0"/>
    </xf>
    <xf numFmtId="166" fontId="28" fillId="33" borderId="23" xfId="0" applyNumberFormat="1" applyFont="1" applyFill="1" applyBorder="1" applyProtection="1">
      <protection locked="0"/>
    </xf>
    <xf numFmtId="166" fontId="28" fillId="33" borderId="24" xfId="0" applyNumberFormat="1" applyFont="1" applyFill="1" applyBorder="1" applyProtection="1">
      <protection locked="0"/>
    </xf>
    <xf numFmtId="166" fontId="28" fillId="33" borderId="20" xfId="0" applyNumberFormat="1" applyFont="1" applyFill="1" applyBorder="1" applyProtection="1">
      <protection locked="0"/>
    </xf>
    <xf numFmtId="166" fontId="28" fillId="33" borderId="21" xfId="0" applyNumberFormat="1" applyFont="1" applyFill="1" applyBorder="1" applyProtection="1">
      <protection locked="0"/>
    </xf>
    <xf numFmtId="166" fontId="28" fillId="33" borderId="22" xfId="0" applyNumberFormat="1" applyFont="1" applyFill="1" applyBorder="1" applyProtection="1">
      <protection locked="0"/>
    </xf>
    <xf numFmtId="3" fontId="34" fillId="33" borderId="0" xfId="0" applyNumberFormat="1" applyFont="1" applyFill="1" applyAlignment="1" applyProtection="1">
      <alignment horizontal="center" vertical="center" wrapText="1"/>
      <protection locked="0"/>
    </xf>
    <xf numFmtId="0" fontId="28" fillId="33" borderId="0" xfId="0" applyFont="1" applyFill="1" applyAlignment="1" applyProtection="1">
      <alignment horizontal="center" vertical="center" wrapText="1"/>
      <protection locked="0"/>
    </xf>
    <xf numFmtId="0" fontId="28" fillId="33" borderId="0" xfId="0" applyFont="1" applyFill="1" applyAlignment="1" applyProtection="1">
      <alignment horizontal="center" vertical="center" wrapText="1" shrinkToFit="1"/>
      <protection locked="0"/>
    </xf>
    <xf numFmtId="0" fontId="35" fillId="33" borderId="0" xfId="0" applyFont="1" applyFill="1" applyAlignment="1" applyProtection="1">
      <alignment horizontal="center" vertical="center" wrapText="1"/>
      <protection locked="0"/>
    </xf>
    <xf numFmtId="0" fontId="25" fillId="0" borderId="0" xfId="0" applyFont="1" applyAlignment="1">
      <alignment horizontal="left" vertical="top" wrapText="1"/>
    </xf>
    <xf numFmtId="166" fontId="24" fillId="0" borderId="0" xfId="42" applyNumberFormat="1" applyFont="1" applyFill="1" applyBorder="1" applyAlignment="1" applyProtection="1">
      <alignment horizontal="left" vertical="center" wrapText="1"/>
    </xf>
    <xf numFmtId="0" fontId="26" fillId="34" borderId="12" xfId="0" applyFont="1" applyFill="1" applyBorder="1" applyAlignment="1">
      <alignment horizontal="center" vertical="center" wrapText="1"/>
    </xf>
    <xf numFmtId="0" fontId="26" fillId="34" borderId="15" xfId="0" applyFont="1" applyFill="1" applyBorder="1" applyAlignment="1">
      <alignment horizontal="center" vertical="center" wrapText="1"/>
    </xf>
    <xf numFmtId="0" fontId="26" fillId="34" borderId="16" xfId="0" applyFont="1" applyFill="1" applyBorder="1" applyAlignment="1">
      <alignment horizontal="center" vertical="center" wrapText="1"/>
    </xf>
    <xf numFmtId="44" fontId="24" fillId="0" borderId="0" xfId="42" applyFont="1" applyFill="1" applyAlignment="1" applyProtection="1">
      <alignment horizontal="left" vertical="center" wrapText="1"/>
    </xf>
    <xf numFmtId="166" fontId="28" fillId="33" borderId="0" xfId="42" applyNumberFormat="1" applyFont="1" applyFill="1" applyBorder="1" applyAlignment="1" applyProtection="1">
      <alignment vertical="center"/>
      <protection locked="0"/>
    </xf>
    <xf numFmtId="0" fontId="43" fillId="33" borderId="0" xfId="0" applyFont="1" applyFill="1" applyProtection="1">
      <protection locked="0"/>
    </xf>
    <xf numFmtId="0" fontId="0" fillId="0" borderId="0" xfId="0" applyAlignment="1">
      <alignment horizontal="left"/>
    </xf>
    <xf numFmtId="166" fontId="0" fillId="0" borderId="0" xfId="0" applyNumberFormat="1" applyAlignment="1">
      <alignment horizontal="center"/>
    </xf>
    <xf numFmtId="0" fontId="45" fillId="0" borderId="0" xfId="43" applyFont="1" applyAlignment="1">
      <alignment horizontal="center"/>
    </xf>
    <xf numFmtId="0" fontId="44" fillId="0" borderId="0" xfId="43" applyFont="1" applyAlignment="1">
      <alignment horizontal="center"/>
    </xf>
    <xf numFmtId="167" fontId="45" fillId="0" borderId="0" xfId="43" applyNumberFormat="1" applyFont="1" applyAlignment="1">
      <alignment horizontal="center"/>
    </xf>
    <xf numFmtId="166" fontId="45" fillId="0" borderId="0" xfId="43" applyNumberFormat="1" applyFont="1" applyAlignment="1">
      <alignment horizontal="center"/>
    </xf>
    <xf numFmtId="44" fontId="45" fillId="0" borderId="0" xfId="42" applyFont="1" applyFill="1" applyAlignment="1" applyProtection="1">
      <alignment horizontal="center"/>
    </xf>
    <xf numFmtId="167" fontId="0" fillId="0" borderId="0" xfId="0" applyNumberFormat="1" applyAlignment="1">
      <alignment horizontal="center"/>
    </xf>
    <xf numFmtId="44" fontId="3" fillId="0" borderId="0" xfId="42" applyFont="1" applyAlignment="1" applyProtection="1">
      <alignment horizontal="center"/>
    </xf>
    <xf numFmtId="0" fontId="46" fillId="0" borderId="0" xfId="0" applyFont="1"/>
    <xf numFmtId="0" fontId="28" fillId="0" borderId="0" xfId="0" applyFont="1" applyAlignment="1">
      <alignment horizontal="center" vertical="center" wrapText="1"/>
    </xf>
    <xf numFmtId="1" fontId="0" fillId="0" borderId="0" xfId="0" applyNumberFormat="1"/>
    <xf numFmtId="0" fontId="23" fillId="0" borderId="0" xfId="43" applyFont="1" applyAlignment="1">
      <alignment horizontal="left"/>
    </xf>
    <xf numFmtId="0" fontId="31" fillId="0" borderId="0" xfId="43" applyFont="1" applyAlignment="1">
      <alignment horizontal="left"/>
    </xf>
    <xf numFmtId="0" fontId="18" fillId="0" borderId="0" xfId="0" applyFont="1"/>
    <xf numFmtId="0" fontId="0" fillId="0" borderId="38" xfId="0" applyBorder="1"/>
    <xf numFmtId="0" fontId="0" fillId="0" borderId="39" xfId="0" applyBorder="1"/>
    <xf numFmtId="0" fontId="20" fillId="0" borderId="38" xfId="0" applyFont="1" applyBorder="1" applyAlignment="1">
      <alignment horizontal="center" vertical="top" wrapText="1"/>
    </xf>
    <xf numFmtId="0" fontId="20" fillId="0" borderId="0" xfId="0" applyFont="1" applyAlignment="1">
      <alignment horizontal="center" vertical="top" wrapText="1"/>
    </xf>
    <xf numFmtId="0" fontId="20" fillId="0" borderId="39" xfId="0" applyFont="1" applyBorder="1" applyAlignment="1">
      <alignment horizontal="center" vertical="top" wrapText="1"/>
    </xf>
    <xf numFmtId="44" fontId="0" fillId="0" borderId="0" xfId="42" applyFont="1" applyBorder="1" applyProtection="1"/>
    <xf numFmtId="44" fontId="0" fillId="0" borderId="39" xfId="42" applyFont="1" applyFill="1" applyBorder="1" applyAlignment="1" applyProtection="1">
      <alignment horizontal="right" vertical="top"/>
    </xf>
    <xf numFmtId="0" fontId="0" fillId="0" borderId="40" xfId="0" applyBorder="1"/>
    <xf numFmtId="44" fontId="0" fillId="0" borderId="41" xfId="0" applyNumberFormat="1" applyBorder="1"/>
    <xf numFmtId="44" fontId="0" fillId="0" borderId="42" xfId="0" applyNumberFormat="1" applyBorder="1"/>
    <xf numFmtId="0" fontId="0" fillId="0" borderId="47" xfId="0" applyBorder="1" applyAlignment="1">
      <alignment wrapText="1"/>
    </xf>
    <xf numFmtId="0" fontId="0" fillId="0" borderId="46" xfId="0" applyBorder="1" applyAlignment="1">
      <alignment wrapText="1"/>
    </xf>
    <xf numFmtId="0" fontId="0" fillId="0" borderId="46" xfId="0" applyBorder="1" applyAlignment="1">
      <alignment horizontal="center" vertical="center" wrapText="1"/>
    </xf>
    <xf numFmtId="0" fontId="0" fillId="0" borderId="46" xfId="0" applyBorder="1" applyAlignment="1">
      <alignment horizontal="center" wrapText="1"/>
    </xf>
    <xf numFmtId="0" fontId="33" fillId="0" borderId="0" xfId="0" applyFont="1" applyAlignment="1">
      <alignment horizontal="left" vertical="center" wrapText="1"/>
    </xf>
    <xf numFmtId="3" fontId="34" fillId="0" borderId="0" xfId="0" applyNumberFormat="1" applyFont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33" fillId="0" borderId="0" xfId="0" applyFont="1" applyAlignment="1">
      <alignment vertical="center" wrapText="1"/>
    </xf>
    <xf numFmtId="0" fontId="35" fillId="0" borderId="0" xfId="0" applyFont="1" applyAlignment="1">
      <alignment vertical="center" wrapText="1"/>
    </xf>
    <xf numFmtId="0" fontId="28" fillId="0" borderId="0" xfId="0" applyFont="1" applyAlignment="1">
      <alignment horizontal="center" vertical="center" wrapText="1" shrinkToFit="1"/>
    </xf>
    <xf numFmtId="0" fontId="35" fillId="0" borderId="0" xfId="0" applyFont="1" applyAlignment="1">
      <alignment horizontal="left" vertical="center" wrapText="1" shrinkToFit="1"/>
    </xf>
    <xf numFmtId="0" fontId="3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46" fillId="0" borderId="0" xfId="0" applyFont="1" applyAlignment="1">
      <alignment wrapText="1"/>
    </xf>
    <xf numFmtId="166" fontId="22" fillId="35" borderId="0" xfId="0" applyNumberFormat="1" applyFont="1" applyFill="1" applyAlignment="1">
      <alignment horizontal="center" vertical="center" wrapText="1"/>
    </xf>
    <xf numFmtId="167" fontId="0" fillId="0" borderId="0" xfId="0" applyNumberFormat="1" applyProtection="1">
      <protection locked="0"/>
    </xf>
    <xf numFmtId="0" fontId="48" fillId="33" borderId="0" xfId="0" applyFont="1" applyFill="1" applyAlignment="1" applyProtection="1">
      <alignment horizontal="center" vertical="center" wrapText="1"/>
      <protection locked="0"/>
    </xf>
    <xf numFmtId="166" fontId="28" fillId="0" borderId="0" xfId="0" applyNumberFormat="1" applyFont="1" applyAlignment="1">
      <alignment horizontal="center" vertical="center" wrapText="1"/>
    </xf>
    <xf numFmtId="44" fontId="0" fillId="0" borderId="0" xfId="66" applyFont="1" applyAlignment="1">
      <alignment wrapText="1"/>
    </xf>
    <xf numFmtId="0" fontId="28" fillId="37" borderId="43" xfId="0" applyFont="1" applyFill="1" applyBorder="1" applyAlignment="1">
      <alignment horizontal="left" vertical="center" wrapText="1"/>
    </xf>
    <xf numFmtId="0" fontId="28" fillId="38" borderId="43" xfId="0" applyFont="1" applyFill="1" applyBorder="1" applyAlignment="1">
      <alignment horizontal="left" vertical="center" wrapText="1"/>
    </xf>
    <xf numFmtId="0" fontId="28" fillId="37" borderId="45" xfId="0" applyFont="1" applyFill="1" applyBorder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1" fillId="0" borderId="0" xfId="0" applyFont="1"/>
    <xf numFmtId="44" fontId="1" fillId="0" borderId="0" xfId="66" applyFont="1" applyAlignment="1" applyProtection="1">
      <alignment wrapText="1"/>
    </xf>
    <xf numFmtId="0" fontId="1" fillId="0" borderId="0" xfId="44" applyNumberFormat="1" applyFont="1" applyFill="1" applyAlignment="1" applyProtection="1">
      <alignment horizontal="center" vertical="center"/>
    </xf>
    <xf numFmtId="166" fontId="1" fillId="0" borderId="0" xfId="44" applyNumberFormat="1" applyFont="1" applyFill="1" applyAlignment="1" applyProtection="1">
      <alignment horizontal="center" vertical="top"/>
    </xf>
    <xf numFmtId="166" fontId="1" fillId="0" borderId="0" xfId="44" applyNumberFormat="1" applyFont="1" applyFill="1" applyAlignment="1" applyProtection="1">
      <alignment horizontal="center" vertical="center"/>
    </xf>
    <xf numFmtId="44" fontId="1" fillId="0" borderId="0" xfId="42" applyFont="1" applyFill="1" applyAlignment="1" applyProtection="1">
      <alignment horizontal="center" vertical="top"/>
    </xf>
    <xf numFmtId="0" fontId="49" fillId="0" borderId="0" xfId="0" applyFont="1" applyAlignment="1">
      <alignment vertical="center"/>
    </xf>
    <xf numFmtId="0" fontId="49" fillId="0" borderId="0" xfId="0" applyFont="1" applyAlignment="1">
      <alignment vertical="center" wrapText="1"/>
    </xf>
    <xf numFmtId="0" fontId="47" fillId="0" borderId="0" xfId="0" applyFont="1" applyAlignment="1">
      <alignment horizontal="center" vertical="center" wrapText="1"/>
    </xf>
    <xf numFmtId="2" fontId="0" fillId="0" borderId="44" xfId="42" applyNumberFormat="1" applyFont="1" applyFill="1" applyBorder="1" applyAlignment="1" applyProtection="1">
      <alignment horizontal="center"/>
    </xf>
    <xf numFmtId="0" fontId="0" fillId="0" borderId="44" xfId="0" applyBorder="1"/>
    <xf numFmtId="0" fontId="32" fillId="45" borderId="48" xfId="0" applyFont="1" applyFill="1" applyBorder="1" applyAlignment="1">
      <alignment horizontal="center" vertical="center" wrapText="1"/>
    </xf>
    <xf numFmtId="166" fontId="32" fillId="45" borderId="49" xfId="0" applyNumberFormat="1" applyFont="1" applyFill="1" applyBorder="1" applyAlignment="1">
      <alignment horizontal="center" vertical="center" wrapText="1"/>
    </xf>
    <xf numFmtId="166" fontId="32" fillId="45" borderId="50" xfId="0" applyNumberFormat="1" applyFont="1" applyFill="1" applyBorder="1" applyAlignment="1">
      <alignment horizontal="center" vertical="center" wrapText="1"/>
    </xf>
    <xf numFmtId="0" fontId="15" fillId="34" borderId="17" xfId="0" applyFont="1" applyFill="1" applyBorder="1" applyAlignment="1">
      <alignment horizontal="center" vertical="top" wrapText="1"/>
    </xf>
    <xf numFmtId="44" fontId="0" fillId="0" borderId="0" xfId="0" applyNumberFormat="1"/>
    <xf numFmtId="0" fontId="16" fillId="0" borderId="0" xfId="0" applyFont="1"/>
    <xf numFmtId="44" fontId="0" fillId="0" borderId="0" xfId="0" applyNumberFormat="1" applyAlignment="1">
      <alignment wrapText="1"/>
    </xf>
    <xf numFmtId="44" fontId="0" fillId="0" borderId="0" xfId="0" applyNumberFormat="1" applyAlignment="1">
      <alignment horizontal="center"/>
    </xf>
    <xf numFmtId="0" fontId="0" fillId="37" borderId="44" xfId="0" applyFill="1" applyBorder="1"/>
    <xf numFmtId="0" fontId="0" fillId="38" borderId="44" xfId="0" applyFill="1" applyBorder="1"/>
    <xf numFmtId="0" fontId="0" fillId="0" borderId="44" xfId="0" applyBorder="1" applyAlignment="1">
      <alignment wrapText="1"/>
    </xf>
    <xf numFmtId="0" fontId="0" fillId="0" borderId="44" xfId="0" applyBorder="1" applyAlignment="1">
      <alignment horizontal="center"/>
    </xf>
    <xf numFmtId="0" fontId="0" fillId="38" borderId="44" xfId="0" applyFill="1" applyBorder="1" applyAlignment="1">
      <alignment wrapText="1"/>
    </xf>
    <xf numFmtId="0" fontId="0" fillId="38" borderId="44" xfId="0" applyFill="1" applyBorder="1" applyAlignment="1">
      <alignment horizontal="center"/>
    </xf>
    <xf numFmtId="0" fontId="0" fillId="37" borderId="44" xfId="0" applyFill="1" applyBorder="1" applyAlignment="1">
      <alignment wrapText="1"/>
    </xf>
    <xf numFmtId="0" fontId="0" fillId="37" borderId="44" xfId="0" applyFill="1" applyBorder="1" applyAlignment="1">
      <alignment horizontal="center"/>
    </xf>
    <xf numFmtId="0" fontId="28" fillId="0" borderId="51" xfId="0" applyFont="1" applyBorder="1"/>
    <xf numFmtId="0" fontId="28" fillId="0" borderId="52" xfId="0" applyFont="1" applyBorder="1" applyAlignment="1">
      <alignment horizontal="center" vertical="center"/>
    </xf>
    <xf numFmtId="44" fontId="0" fillId="33" borderId="0" xfId="42" applyFont="1" applyFill="1" applyProtection="1">
      <protection locked="0"/>
    </xf>
    <xf numFmtId="0" fontId="23" fillId="0" borderId="0" xfId="43" applyFont="1"/>
    <xf numFmtId="0" fontId="15" fillId="34" borderId="0" xfId="0" applyFont="1" applyFill="1"/>
    <xf numFmtId="0" fontId="0" fillId="33" borderId="0" xfId="0" applyFill="1"/>
    <xf numFmtId="0" fontId="43" fillId="33" borderId="0" xfId="0" applyFont="1" applyFill="1"/>
    <xf numFmtId="0" fontId="28" fillId="0" borderId="0" xfId="0" applyFont="1"/>
    <xf numFmtId="0" fontId="37" fillId="0" borderId="0" xfId="0" applyFont="1" applyAlignment="1">
      <alignment horizontal="left" vertical="top" wrapText="1"/>
    </xf>
    <xf numFmtId="0" fontId="36" fillId="0" borderId="0" xfId="0" applyFont="1" applyAlignment="1">
      <alignment horizontal="center" vertical="top" wrapText="1"/>
    </xf>
    <xf numFmtId="0" fontId="36" fillId="0" borderId="0" xfId="0" applyFont="1" applyAlignment="1">
      <alignment vertical="top" wrapText="1"/>
    </xf>
    <xf numFmtId="0" fontId="32" fillId="0" borderId="0" xfId="0" applyFont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36" borderId="28" xfId="0" applyFont="1" applyFill="1" applyBorder="1" applyAlignment="1">
      <alignment horizontal="center" vertical="center" wrapText="1"/>
    </xf>
    <xf numFmtId="0" fontId="32" fillId="36" borderId="16" xfId="0" applyFont="1" applyFill="1" applyBorder="1" applyAlignment="1">
      <alignment horizontal="center" vertical="center" wrapText="1"/>
    </xf>
    <xf numFmtId="0" fontId="32" fillId="36" borderId="29" xfId="0" applyFont="1" applyFill="1" applyBorder="1" applyAlignment="1">
      <alignment horizontal="center" vertical="center" wrapText="1"/>
    </xf>
    <xf numFmtId="0" fontId="28" fillId="0" borderId="30" xfId="0" applyFont="1" applyBorder="1"/>
    <xf numFmtId="0" fontId="28" fillId="0" borderId="33" xfId="0" applyFont="1" applyBorder="1" applyAlignment="1">
      <alignment horizontal="center" vertical="center"/>
    </xf>
    <xf numFmtId="0" fontId="28" fillId="0" borderId="31" xfId="0" applyFont="1" applyBorder="1"/>
    <xf numFmtId="0" fontId="28" fillId="0" borderId="34" xfId="0" applyFont="1" applyBorder="1" applyAlignment="1">
      <alignment horizontal="center" vertical="center"/>
    </xf>
    <xf numFmtId="0" fontId="49" fillId="0" borderId="43" xfId="0" applyFont="1" applyBorder="1" applyAlignment="1">
      <alignment horizontal="left" vertical="center"/>
    </xf>
    <xf numFmtId="166" fontId="29" fillId="0" borderId="0" xfId="0" applyNumberFormat="1" applyFont="1" applyAlignment="1">
      <alignment horizontal="center" vertical="center" wrapText="1"/>
    </xf>
    <xf numFmtId="0" fontId="50" fillId="0" borderId="0" xfId="0" applyFont="1"/>
    <xf numFmtId="0" fontId="15" fillId="0" borderId="3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39" xfId="0" applyFont="1" applyBorder="1" applyAlignment="1">
      <alignment horizontal="center" vertical="center" wrapText="1"/>
    </xf>
    <xf numFmtId="0" fontId="51" fillId="0" borderId="0" xfId="0" applyFont="1"/>
    <xf numFmtId="44" fontId="51" fillId="0" borderId="0" xfId="0" applyNumberFormat="1" applyFont="1"/>
    <xf numFmtId="0" fontId="0" fillId="37" borderId="44" xfId="0" applyFill="1" applyBorder="1" applyAlignment="1">
      <alignment vertical="top"/>
    </xf>
    <xf numFmtId="0" fontId="0" fillId="37" borderId="44" xfId="0" applyFill="1" applyBorder="1" applyAlignment="1">
      <alignment vertical="top" wrapText="1"/>
    </xf>
    <xf numFmtId="0" fontId="0" fillId="37" borderId="44" xfId="0" applyFill="1" applyBorder="1" applyAlignment="1">
      <alignment horizontal="center" vertical="top"/>
    </xf>
    <xf numFmtId="167" fontId="0" fillId="33" borderId="0" xfId="0" applyNumberFormat="1" applyFill="1" applyAlignment="1" applyProtection="1">
      <alignment vertical="top"/>
      <protection locked="0"/>
    </xf>
    <xf numFmtId="2" fontId="0" fillId="0" borderId="0" xfId="42" applyNumberFormat="1" applyFont="1" applyFill="1" applyBorder="1" applyAlignment="1" applyProtection="1">
      <alignment horizontal="center" vertical="top"/>
    </xf>
    <xf numFmtId="44" fontId="0" fillId="0" borderId="0" xfId="42" applyFont="1" applyFill="1" applyBorder="1" applyAlignment="1" applyProtection="1">
      <alignment vertical="top"/>
    </xf>
    <xf numFmtId="0" fontId="0" fillId="33" borderId="0" xfId="0" applyFill="1" applyAlignment="1" applyProtection="1">
      <alignment vertical="top"/>
      <protection locked="0"/>
    </xf>
    <xf numFmtId="44" fontId="0" fillId="0" borderId="46" xfId="42" applyFont="1" applyBorder="1" applyAlignment="1">
      <alignment wrapText="1"/>
    </xf>
    <xf numFmtId="44" fontId="15" fillId="34" borderId="0" xfId="42" applyFont="1" applyFill="1" applyAlignment="1">
      <alignment horizontal="center" vertical="center" wrapText="1"/>
    </xf>
    <xf numFmtId="44" fontId="28" fillId="0" borderId="0" xfId="42" applyFont="1" applyAlignment="1">
      <alignment horizontal="center" vertical="center" wrapText="1"/>
    </xf>
    <xf numFmtId="44" fontId="0" fillId="0" borderId="0" xfId="42" applyFont="1" applyAlignment="1">
      <alignment wrapText="1"/>
    </xf>
    <xf numFmtId="9" fontId="0" fillId="0" borderId="46" xfId="46" applyFont="1" applyBorder="1" applyAlignment="1">
      <alignment wrapText="1"/>
    </xf>
    <xf numFmtId="9" fontId="0" fillId="0" borderId="0" xfId="46" applyFont="1" applyAlignment="1">
      <alignment wrapText="1"/>
    </xf>
    <xf numFmtId="167" fontId="0" fillId="0" borderId="46" xfId="0" applyNumberFormat="1" applyBorder="1" applyAlignment="1">
      <alignment wrapText="1"/>
    </xf>
    <xf numFmtId="167" fontId="28" fillId="33" borderId="0" xfId="0" applyNumberFormat="1" applyFont="1" applyFill="1" applyAlignment="1" applyProtection="1">
      <alignment vertical="center" wrapText="1"/>
      <protection locked="0"/>
    </xf>
    <xf numFmtId="167" fontId="0" fillId="0" borderId="0" xfId="0" applyNumberFormat="1" applyAlignment="1">
      <alignment wrapText="1"/>
    </xf>
    <xf numFmtId="0" fontId="23" fillId="0" borderId="25" xfId="43" applyFont="1" applyBorder="1" applyAlignment="1">
      <alignment horizontal="left"/>
    </xf>
    <xf numFmtId="0" fontId="23" fillId="0" borderId="26" xfId="43" applyFont="1" applyBorder="1" applyAlignment="1">
      <alignment horizontal="left"/>
    </xf>
    <xf numFmtId="0" fontId="23" fillId="0" borderId="27" xfId="43" applyFont="1" applyBorder="1" applyAlignment="1">
      <alignment horizontal="left"/>
    </xf>
    <xf numFmtId="0" fontId="38" fillId="0" borderId="35" xfId="0" applyFont="1" applyBorder="1" applyAlignment="1">
      <alignment horizontal="center" vertical="center" wrapText="1"/>
    </xf>
    <xf numFmtId="0" fontId="38" fillId="0" borderId="36" xfId="0" applyFont="1" applyBorder="1" applyAlignment="1">
      <alignment horizontal="center" vertical="center" wrapText="1"/>
    </xf>
    <xf numFmtId="0" fontId="38" fillId="0" borderId="37" xfId="0" applyFont="1" applyBorder="1" applyAlignment="1">
      <alignment horizontal="center" vertical="center" wrapText="1"/>
    </xf>
    <xf numFmtId="0" fontId="38" fillId="0" borderId="38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39" xfId="0" applyFont="1" applyBorder="1" applyAlignment="1">
      <alignment horizontal="center" vertical="center" wrapText="1"/>
    </xf>
    <xf numFmtId="0" fontId="38" fillId="0" borderId="40" xfId="0" applyFont="1" applyBorder="1" applyAlignment="1">
      <alignment horizontal="center" vertical="center" wrapText="1"/>
    </xf>
    <xf numFmtId="0" fontId="38" fillId="0" borderId="41" xfId="0" applyFont="1" applyBorder="1" applyAlignment="1">
      <alignment horizontal="center" vertical="center" wrapText="1"/>
    </xf>
    <xf numFmtId="0" fontId="38" fillId="0" borderId="42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wrapText="1"/>
    </xf>
    <xf numFmtId="0" fontId="23" fillId="0" borderId="20" xfId="0" applyFont="1" applyBorder="1" applyAlignment="1">
      <alignment horizontal="left" vertical="top" wrapText="1"/>
    </xf>
    <xf numFmtId="0" fontId="23" fillId="0" borderId="21" xfId="0" applyFont="1" applyBorder="1" applyAlignment="1">
      <alignment horizontal="left" vertical="top" wrapText="1"/>
    </xf>
    <xf numFmtId="0" fontId="23" fillId="0" borderId="22" xfId="0" applyFont="1" applyBorder="1" applyAlignment="1">
      <alignment horizontal="left" vertical="top" wrapText="1"/>
    </xf>
    <xf numFmtId="0" fontId="23" fillId="0" borderId="23" xfId="0" applyFont="1" applyBorder="1" applyAlignment="1">
      <alignment horizontal="left" vertical="top" wrapText="1"/>
    </xf>
    <xf numFmtId="0" fontId="23" fillId="0" borderId="10" xfId="0" applyFont="1" applyBorder="1" applyAlignment="1">
      <alignment horizontal="left" vertical="top" wrapText="1"/>
    </xf>
    <xf numFmtId="0" fontId="23" fillId="0" borderId="24" xfId="0" applyFont="1" applyBorder="1" applyAlignment="1">
      <alignment horizontal="left" vertical="top" wrapText="1"/>
    </xf>
    <xf numFmtId="0" fontId="23" fillId="0" borderId="23" xfId="0" applyFont="1" applyBorder="1" applyAlignment="1">
      <alignment horizontal="left"/>
    </xf>
    <xf numFmtId="0" fontId="23" fillId="0" borderId="10" xfId="0" applyFont="1" applyBorder="1" applyAlignment="1">
      <alignment horizontal="left"/>
    </xf>
    <xf numFmtId="0" fontId="23" fillId="0" borderId="24" xfId="0" applyFont="1" applyBorder="1" applyAlignment="1">
      <alignment horizontal="left"/>
    </xf>
    <xf numFmtId="0" fontId="38" fillId="0" borderId="35" xfId="0" applyFont="1" applyBorder="1" applyAlignment="1">
      <alignment horizontal="center" wrapText="1"/>
    </xf>
    <xf numFmtId="0" fontId="38" fillId="0" borderId="36" xfId="0" applyFont="1" applyBorder="1" applyAlignment="1">
      <alignment horizontal="center"/>
    </xf>
    <xf numFmtId="0" fontId="38" fillId="0" borderId="37" xfId="0" applyFont="1" applyBorder="1" applyAlignment="1">
      <alignment horizontal="center"/>
    </xf>
    <xf numFmtId="0" fontId="38" fillId="0" borderId="38" xfId="0" applyFont="1" applyBorder="1" applyAlignment="1">
      <alignment horizontal="center"/>
    </xf>
    <xf numFmtId="0" fontId="38" fillId="0" borderId="0" xfId="0" applyFont="1" applyAlignment="1">
      <alignment horizontal="center"/>
    </xf>
    <xf numFmtId="0" fontId="38" fillId="0" borderId="39" xfId="0" applyFont="1" applyBorder="1" applyAlignment="1">
      <alignment horizontal="center"/>
    </xf>
    <xf numFmtId="0" fontId="38" fillId="0" borderId="40" xfId="0" applyFont="1" applyBorder="1" applyAlignment="1">
      <alignment horizontal="center"/>
    </xf>
    <xf numFmtId="0" fontId="38" fillId="0" borderId="41" xfId="0" applyFont="1" applyBorder="1" applyAlignment="1">
      <alignment horizontal="center"/>
    </xf>
    <xf numFmtId="0" fontId="38" fillId="0" borderId="42" xfId="0" applyFont="1" applyBorder="1" applyAlignment="1">
      <alignment horizontal="center"/>
    </xf>
    <xf numFmtId="0" fontId="30" fillId="0" borderId="35" xfId="0" applyFont="1" applyBorder="1" applyAlignment="1">
      <alignment horizontal="center" vertical="top" wrapText="1"/>
    </xf>
    <xf numFmtId="0" fontId="30" fillId="0" borderId="36" xfId="0" applyFont="1" applyBorder="1" applyAlignment="1">
      <alignment horizontal="center" vertical="top" wrapText="1"/>
    </xf>
    <xf numFmtId="0" fontId="30" fillId="0" borderId="37" xfId="0" applyFont="1" applyBorder="1" applyAlignment="1">
      <alignment horizontal="center" vertical="top" wrapText="1"/>
    </xf>
    <xf numFmtId="0" fontId="30" fillId="0" borderId="38" xfId="0" applyFont="1" applyBorder="1" applyAlignment="1">
      <alignment horizontal="center" vertical="top" wrapText="1"/>
    </xf>
    <xf numFmtId="0" fontId="30" fillId="0" borderId="0" xfId="0" applyFont="1" applyAlignment="1">
      <alignment horizontal="center" vertical="top" wrapText="1"/>
    </xf>
    <xf numFmtId="0" fontId="30" fillId="0" borderId="39" xfId="0" applyFont="1" applyBorder="1" applyAlignment="1">
      <alignment horizontal="center" vertical="top" wrapText="1"/>
    </xf>
    <xf numFmtId="0" fontId="30" fillId="0" borderId="40" xfId="0" applyFont="1" applyBorder="1" applyAlignment="1">
      <alignment horizontal="center" vertical="top" wrapText="1"/>
    </xf>
    <xf numFmtId="0" fontId="30" fillId="0" borderId="41" xfId="0" applyFont="1" applyBorder="1" applyAlignment="1">
      <alignment horizontal="center" vertical="top" wrapText="1"/>
    </xf>
    <xf numFmtId="0" fontId="30" fillId="0" borderId="42" xfId="0" applyFont="1" applyBorder="1" applyAlignment="1">
      <alignment horizontal="center" vertical="top" wrapText="1"/>
    </xf>
    <xf numFmtId="0" fontId="18" fillId="0" borderId="0" xfId="0" applyFont="1" applyAlignment="1">
      <alignment horizontal="center"/>
    </xf>
    <xf numFmtId="0" fontId="23" fillId="0" borderId="12" xfId="0" applyFont="1" applyBorder="1" applyAlignment="1">
      <alignment horizontal="left" vertical="top" wrapText="1"/>
    </xf>
    <xf numFmtId="0" fontId="23" fillId="0" borderId="0" xfId="0" applyFont="1" applyAlignment="1">
      <alignment horizontal="left" vertical="top" wrapText="1"/>
    </xf>
    <xf numFmtId="0" fontId="30" fillId="0" borderId="0" xfId="0" applyFont="1" applyAlignment="1">
      <alignment horizontal="center" vertical="center" wrapText="1"/>
    </xf>
    <xf numFmtId="0" fontId="25" fillId="0" borderId="13" xfId="0" applyFont="1" applyBorder="1" applyAlignment="1">
      <alignment horizontal="left" vertical="top" wrapText="1"/>
    </xf>
    <xf numFmtId="0" fontId="25" fillId="0" borderId="11" xfId="0" applyFont="1" applyBorder="1" applyAlignment="1">
      <alignment horizontal="left" vertical="top" wrapText="1"/>
    </xf>
    <xf numFmtId="0" fontId="25" fillId="0" borderId="14" xfId="0" applyFont="1" applyBorder="1" applyAlignment="1">
      <alignment horizontal="left" vertical="top" wrapText="1"/>
    </xf>
    <xf numFmtId="0" fontId="23" fillId="0" borderId="0" xfId="43" applyFont="1" applyAlignment="1">
      <alignment horizontal="left"/>
    </xf>
    <xf numFmtId="0" fontId="31" fillId="0" borderId="0" xfId="43" applyFont="1" applyAlignment="1">
      <alignment horizontal="left"/>
    </xf>
    <xf numFmtId="0" fontId="23" fillId="0" borderId="12" xfId="0" applyFont="1" applyBorder="1" applyAlignment="1">
      <alignment vertical="top" wrapText="1"/>
    </xf>
    <xf numFmtId="0" fontId="23" fillId="0" borderId="0" xfId="0" applyFont="1" applyAlignment="1">
      <alignment vertical="top" wrapText="1"/>
    </xf>
    <xf numFmtId="0" fontId="28" fillId="40" borderId="20" xfId="0" applyFont="1" applyFill="1" applyBorder="1" applyAlignment="1">
      <alignment horizontal="center"/>
    </xf>
    <xf numFmtId="0" fontId="28" fillId="40" borderId="21" xfId="0" applyFont="1" applyFill="1" applyBorder="1" applyAlignment="1">
      <alignment horizontal="center"/>
    </xf>
    <xf numFmtId="0" fontId="28" fillId="40" borderId="22" xfId="0" applyFont="1" applyFill="1" applyBorder="1" applyAlignment="1">
      <alignment horizontal="center"/>
    </xf>
    <xf numFmtId="0" fontId="28" fillId="41" borderId="20" xfId="0" applyFont="1" applyFill="1" applyBorder="1" applyAlignment="1">
      <alignment horizontal="center"/>
    </xf>
    <xf numFmtId="0" fontId="28" fillId="41" borderId="21" xfId="0" applyFont="1" applyFill="1" applyBorder="1" applyAlignment="1">
      <alignment horizontal="center"/>
    </xf>
    <xf numFmtId="0" fontId="28" fillId="41" borderId="22" xfId="0" applyFont="1" applyFill="1" applyBorder="1" applyAlignment="1">
      <alignment horizontal="center"/>
    </xf>
    <xf numFmtId="0" fontId="28" fillId="42" borderId="20" xfId="0" applyFont="1" applyFill="1" applyBorder="1" applyAlignment="1">
      <alignment horizontal="center"/>
    </xf>
    <xf numFmtId="0" fontId="28" fillId="42" borderId="21" xfId="0" applyFont="1" applyFill="1" applyBorder="1" applyAlignment="1">
      <alignment horizontal="center"/>
    </xf>
    <xf numFmtId="0" fontId="28" fillId="42" borderId="22" xfId="0" applyFont="1" applyFill="1" applyBorder="1" applyAlignment="1">
      <alignment horizontal="center"/>
    </xf>
    <xf numFmtId="0" fontId="28" fillId="43" borderId="20" xfId="0" applyFont="1" applyFill="1" applyBorder="1" applyAlignment="1">
      <alignment horizontal="center"/>
    </xf>
    <xf numFmtId="0" fontId="28" fillId="43" borderId="21" xfId="0" applyFont="1" applyFill="1" applyBorder="1" applyAlignment="1">
      <alignment horizontal="center"/>
    </xf>
    <xf numFmtId="0" fontId="28" fillId="43" borderId="22" xfId="0" applyFont="1" applyFill="1" applyBorder="1" applyAlignment="1">
      <alignment horizontal="center"/>
    </xf>
    <xf numFmtId="0" fontId="28" fillId="44" borderId="20" xfId="0" applyFont="1" applyFill="1" applyBorder="1" applyAlignment="1">
      <alignment horizontal="center"/>
    </xf>
    <xf numFmtId="0" fontId="28" fillId="44" borderId="21" xfId="0" applyFont="1" applyFill="1" applyBorder="1" applyAlignment="1">
      <alignment horizontal="center"/>
    </xf>
    <xf numFmtId="0" fontId="28" fillId="44" borderId="22" xfId="0" applyFont="1" applyFill="1" applyBorder="1" applyAlignment="1">
      <alignment horizontal="center"/>
    </xf>
    <xf numFmtId="171" fontId="0" fillId="33" borderId="0" xfId="0" applyNumberFormat="1" applyFill="1" applyProtection="1">
      <protection locked="0"/>
    </xf>
    <xf numFmtId="0" fontId="18" fillId="33" borderId="44" xfId="0" applyFont="1" applyFill="1" applyBorder="1" applyProtection="1">
      <protection locked="0"/>
    </xf>
    <xf numFmtId="44" fontId="28" fillId="0" borderId="0" xfId="0" applyNumberFormat="1" applyFont="1" applyAlignment="1">
      <alignment horizontal="center" vertical="center" wrapText="1"/>
    </xf>
    <xf numFmtId="44" fontId="28" fillId="0" borderId="0" xfId="0" applyNumberFormat="1" applyFont="1" applyAlignment="1">
      <alignment vertical="center" wrapText="1"/>
    </xf>
    <xf numFmtId="9" fontId="28" fillId="33" borderId="0" xfId="0" applyNumberFormat="1" applyFont="1" applyFill="1" applyAlignment="1" applyProtection="1">
      <alignment horizontal="center" vertical="center" wrapText="1"/>
      <protection locked="0"/>
    </xf>
  </cellXfs>
  <cellStyles count="69">
    <cellStyle name="20% - Accent1" xfId="19" builtinId="30" customBuiltin="1"/>
    <cellStyle name="20% - Accent1 2" xfId="54" xr:uid="{CDF0DEC0-EDD8-47F6-8500-8E13BEEA8FA7}"/>
    <cellStyle name="20% - Accent2" xfId="23" builtinId="34" customBuiltin="1"/>
    <cellStyle name="20% - Accent2 2" xfId="56" xr:uid="{C1121437-E621-4541-BAA9-08D278966459}"/>
    <cellStyle name="20% - Accent3" xfId="27" builtinId="38" customBuiltin="1"/>
    <cellStyle name="20% - Accent3 2" xfId="58" xr:uid="{35576A61-90C4-4262-9050-B43DADBF52B2}"/>
    <cellStyle name="20% - Accent4" xfId="31" builtinId="42" customBuiltin="1"/>
    <cellStyle name="20% - Accent4 2" xfId="60" xr:uid="{FD0A4C80-3F54-4EB3-8D07-A8350FE8A035}"/>
    <cellStyle name="20% - Accent5" xfId="35" builtinId="46" customBuiltin="1"/>
    <cellStyle name="20% - Accent5 2" xfId="62" xr:uid="{FEB0F8F8-1D33-4588-B19F-83005955C0BC}"/>
    <cellStyle name="20% - Accent6" xfId="39" builtinId="50" customBuiltin="1"/>
    <cellStyle name="20% - Accent6 2" xfId="64" xr:uid="{3CC9F710-83CD-4A2D-A4EF-9FE8145256CF}"/>
    <cellStyle name="40% - Accent1" xfId="20" builtinId="31" customBuiltin="1"/>
    <cellStyle name="40% - Accent1 2" xfId="55" xr:uid="{4EDF3D92-1338-4A28-909C-6A5A220DDCFC}"/>
    <cellStyle name="40% - Accent2" xfId="24" builtinId="35" customBuiltin="1"/>
    <cellStyle name="40% - Accent2 2" xfId="57" xr:uid="{FE00FBC5-4D02-46EA-86E5-9FACEB127E62}"/>
    <cellStyle name="40% - Accent3" xfId="28" builtinId="39" customBuiltin="1"/>
    <cellStyle name="40% - Accent3 2" xfId="59" xr:uid="{6A8AD70A-B1B7-4F56-BF17-1F944EA7E310}"/>
    <cellStyle name="40% - Accent4" xfId="32" builtinId="43" customBuiltin="1"/>
    <cellStyle name="40% - Accent4 2" xfId="61" xr:uid="{311FD52B-348E-48F3-8BB6-36EA61332755}"/>
    <cellStyle name="40% - Accent5" xfId="36" builtinId="47" customBuiltin="1"/>
    <cellStyle name="40% - Accent5 2" xfId="63" xr:uid="{88DB8D3D-8636-4B34-8600-7BBFF3B04FD6}"/>
    <cellStyle name="40% - Accent6" xfId="40" builtinId="51" customBuiltin="1"/>
    <cellStyle name="40% - Accent6 2" xfId="65" xr:uid="{33EE8972-B3DB-4EAB-A78B-E8F1C3D1DF2F}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Currency 2" xfId="44" xr:uid="{00000000-0005-0000-0000-00001C000000}"/>
    <cellStyle name="Currency 2 2" xfId="67" xr:uid="{C2C45327-F68C-40AA-94F3-AC940BD3A44E}"/>
    <cellStyle name="Currency 3" xfId="48" xr:uid="{00000000-0005-0000-0000-00001D000000}"/>
    <cellStyle name="Currency 4" xfId="52" xr:uid="{00000000-0005-0000-0000-00001E000000}"/>
    <cellStyle name="Currency 5" xfId="66" xr:uid="{665F38D7-D600-402B-8D10-8EC86FEA2C7B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1" xfId="50" xr:uid="{00000000-0005-0000-0000-000029000000}"/>
    <cellStyle name="Normal 2" xfId="43" xr:uid="{00000000-0005-0000-0000-00002A000000}"/>
    <cellStyle name="Normal 3" xfId="49" xr:uid="{00000000-0005-0000-0000-00002B000000}"/>
    <cellStyle name="Normal 4" xfId="45" xr:uid="{00000000-0005-0000-0000-00002C000000}"/>
    <cellStyle name="Normal 5" xfId="51" xr:uid="{00000000-0005-0000-0000-00002D000000}"/>
    <cellStyle name="Note" xfId="15" builtinId="10" customBuiltin="1"/>
    <cellStyle name="Note 2" xfId="53" xr:uid="{29603B7B-09C7-4600-9103-9583BDB5BDD3}"/>
    <cellStyle name="Output" xfId="10" builtinId="21" customBuiltin="1"/>
    <cellStyle name="Percent" xfId="46" builtinId="5"/>
    <cellStyle name="Percent 2" xfId="47" xr:uid="{00000000-0005-0000-0000-000031000000}"/>
    <cellStyle name="Percent 3" xfId="68" xr:uid="{15248545-73EF-414A-97B0-F23384B6DB35}"/>
    <cellStyle name="Title" xfId="1" builtinId="15" customBuiltin="1"/>
    <cellStyle name="Total" xfId="17" builtinId="25" customBuiltin="1"/>
    <cellStyle name="Warning Text" xfId="14" builtinId="11" customBuiltin="1"/>
  </cellStyles>
  <dxfs count="6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8" formatCode="_([$$-409]* #,##0.00_);_([$$-409]* \(#,##0.00\);_([$$-409]* &quot;-&quot;??_);_(@_)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Calibri"/>
        <family val="2"/>
        <scheme val="minor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8" formatCode="_([$$-409]* #,##0.00_);_([$$-409]* \(#,##0.00\);_([$$-409]* &quot;-&quot;??_);_(@_)"/>
      <fill>
        <patternFill patternType="solid">
          <fgColor indexed="64"/>
          <bgColor rgb="FF92D050"/>
        </patternFill>
      </fill>
      <alignment horizontal="general" vertical="center" textRotation="0" wrapText="1" indent="0" justifyLastLine="0" shrinkToFit="0" readingOrder="0"/>
      <protection locked="0" hidden="0"/>
    </dxf>
    <dxf>
      <font>
        <sz val="10"/>
        <color auto="1"/>
      </font>
      <fill>
        <patternFill patternType="solid">
          <fgColor indexed="64"/>
          <bgColor rgb="FF92D050"/>
        </patternFill>
      </fill>
      <alignment horizontal="center" vertical="center" textRotation="0" wrapText="1" indent="0" justifyLastLine="0" shrinkToFit="0" readingOrder="0"/>
      <protection locked="0" hidden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ill>
        <patternFill patternType="none">
          <bgColor auto="1"/>
        </patternFill>
      </fill>
      <alignment horizontal="center" vertical="center" textRotation="0" wrapText="1" indent="0" justifyLastLine="0" readingOrder="0"/>
      <protection locked="1" hidden="0"/>
    </dxf>
    <dxf>
      <fill>
        <patternFill patternType="none">
          <bgColor auto="1"/>
        </patternFill>
      </fill>
      <alignment vertical="center" textRotation="0" wrapText="1" indent="0" justifyLastLine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bgColor auto="1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bgColor auto="1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1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protection locked="1" hidden="0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0" hidden="0"/>
    </dxf>
    <dxf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34" formatCode="_-&quot;R&quot;* #,##0.00_-;\-&quot;R&quot;* #,##0.00_-;_-&quot;R&quot;* &quot;-&quot;??_-;_-@_-"/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166" formatCode="_-[$R-1C09]* #,##0.00_-;\-[$R-1C09]* #,##0.00_-;_-[$R-1C09]* &quot;-&quot;??_-;_-@_-"/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167" formatCode="_-[$$-409]* #,##0.00_ ;_-[$$-409]* \-#,##0.00\ ;_-[$$-409]* &quot;-&quot;??_ ;_-@_ "/>
      <alignment horizontal="center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alignment horizontal="general" vertical="bottom" textRotation="0" wrapText="0" indent="0" justifyLastLine="0" shrinkToFit="0" readingOrder="0"/>
      <protection locked="1" hidden="0"/>
    </dxf>
    <dxf>
      <font>
        <sz val="10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 style="medium">
          <color indexed="64"/>
        </right>
        <top style="thin">
          <color indexed="64"/>
        </top>
        <bottom/>
      </border>
      <protection locked="1" hidden="0"/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protection locked="1" hidden="0"/>
    </dxf>
    <dxf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fill>
        <patternFill patternType="none">
          <fgColor indexed="64"/>
          <bgColor auto="1"/>
        </patternFill>
      </fill>
      <protection locked="1" hidden="0"/>
    </dxf>
    <dxf>
      <fill>
        <patternFill patternType="none">
          <fgColor indexed="64"/>
          <bgColor auto="1"/>
        </patternFill>
      </fill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34" formatCode="_-&quot;R&quot;* #,##0.00_-;\-&quot;R&quot;* #,##0.00_-;_-&quot;R&quot;* &quot;-&quot;??_-;_-@_-"/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general" vertical="bottom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protection locked="1" hidden="0"/>
    </dxf>
    <dxf>
      <alignment horizontal="general" vertical="bottom" textRotation="0" wrapText="1" indent="0" justifyLastLine="0" shrinkToFit="0" readingOrder="0"/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font>
        <b val="0"/>
      </font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protection locked="0" hidden="0"/>
    </dxf>
    <dxf>
      <numFmt numFmtId="167" formatCode="_-[$$-409]* #,##0.00_ ;_-[$$-409]* \-#,##0.00\ ;_-[$$-409]* &quot;-&quot;??_ ;_-@_ 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66" formatCode="_-[$R-1C09]* #,##0.00_-;\-[$R-1C09]* #,##0.00_-;_-[$R-1C09]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alignment horizontal="general" vertical="bottom" textRotation="0" wrapText="0" indent="0" justifyLastLine="0" shrinkToFit="0" readingOrder="0"/>
      <protection locked="1" hidden="0"/>
    </dxf>
    <dxf>
      <alignment horizontal="general" vertical="bottom" textRotation="0" wrapText="1" indent="0" justifyLastLine="0" shrinkToFit="0" readingOrder="0"/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protection locked="0" hidden="0"/>
    </dxf>
    <dxf>
      <numFmt numFmtId="167" formatCode="_-[$$-409]* #,##0.00_ ;_-[$$-409]* \-#,##0.00\ ;_-[$$-409]* &quot;-&quot;??_ ;_-@_ 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alignment horizontal="center" vertical="bottom" textRotation="0" wrapText="0" indent="0" justifyLastLine="0" shrinkToFit="0" readingOrder="0"/>
      <protection locked="1" hidden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1" hidden="0"/>
    </dxf>
    <dxf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1" hidden="0"/>
    </dxf>
    <dxf>
      <alignment horizontal="left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1" hidden="0"/>
    </dxf>
    <dxf>
      <alignment horizontal="left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left" vertical="bottom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protection locked="0" hidden="0"/>
    </dxf>
    <dxf>
      <numFmt numFmtId="167" formatCode="_-[$$-409]* #,##0.00_ ;_-[$$-409]* \-#,##0.00\ ;_-[$$-409]* &quot;-&quot;??_ ;_-@_ 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protection locked="1" hidden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protection locked="1" hidden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protection locked="1" hidden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protection locked="1" hidden="0"/>
    </dxf>
    <dxf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1" formatCode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2D050"/>
        <name val="Calibri"/>
        <family val="2"/>
        <scheme val="minor"/>
      </font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sz val="11"/>
        <color rgb="FF92D050"/>
        <name val="Calibri"/>
        <scheme val="minor"/>
      </font>
      <numFmt numFmtId="0" formatCode="General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</dxf>
    <dxf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protection locked="1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protection locked="0" hidden="0"/>
    </dxf>
    <dxf>
      <numFmt numFmtId="2" formatCode="0.00"/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protection locked="0" hidden="0"/>
    </dxf>
    <dxf>
      <numFmt numFmtId="167" formatCode="_-[$$-409]* #,##0.00_ ;_-[$$-409]* \-#,##0.00\ ;_-[$$-409]* &quot;-&quot;??_ ;_-@_ 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34" formatCode="_-&quot;R&quot;* #,##0.00_-;\-&quot;R&quot;* #,##0.00_-;_-&quot;R&quot;* &quot;-&quot;??_-;_-@_-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166" formatCode="_-[$R-1C09]* #,##0.00_-;\-[$R-1C09]* #,##0.00_-;_-[$R-1C09]* &quot;-&quot;??_-;_-@_-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numFmt numFmtId="167" formatCode="_-[$$-409]* #,##0.00_ ;_-[$$-409]* \-#,##0.00\ ;_-[$$-409]* &quot;-&quot;??_ ;_-@_ 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textRotation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0000"/>
        <name val="Calibri"/>
        <scheme val="minor"/>
      </font>
      <protection locked="1" hidden="0"/>
    </dxf>
    <dxf>
      <protection locked="1" hidden="0"/>
    </dxf>
    <dxf>
      <protection locked="1" hidden="0"/>
    </dxf>
    <dxf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fill>
        <patternFill patternType="solid">
          <fgColor indexed="64"/>
          <bgColor rgb="FF92D050"/>
        </patternFill>
      </fill>
      <protection locked="0" hidden="0"/>
    </dxf>
    <dxf>
      <numFmt numFmtId="34" formatCode="_-&quot;R&quot;* #,##0.00_-;\-&quot;R&quot;* #,##0.00_-;_-&quot;R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protection locked="1" hidden="0"/>
    </dxf>
    <dxf>
      <numFmt numFmtId="34" formatCode="_-&quot;R&quot;* #,##0.00_-;\-&quot;R&quot;* #,##0.00_-;_-&quot;R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protection locked="1" hidden="0"/>
    </dxf>
    <dxf>
      <numFmt numFmtId="34" formatCode="_-&quot;R&quot;* #,##0.00_-;\-&quot;R&quot;* #,##0.00_-;_-&quot;R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protection locked="1" hidden="0"/>
    </dxf>
    <dxf>
      <numFmt numFmtId="34" formatCode="_-&quot;R&quot;* #,##0.00_-;\-&quot;R&quot;* #,##0.00_-;_-&quot;R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protection locked="1" hidden="0"/>
    </dxf>
    <dxf>
      <numFmt numFmtId="34" formatCode="_-&quot;R&quot;* #,##0.00_-;\-&quot;R&quot;* #,##0.00_-;_-&quot;R&quot;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protection locked="1" hidden="0"/>
    </dxf>
    <dxf>
      <numFmt numFmtId="34" formatCode="_-&quot;R&quot;* #,##0.00_-;\-&quot;R&quot;* #,##0.00_-;_-&quot;R&quot;* &quot;-&quot;??_-;_-@_-"/>
    </dxf>
    <dxf>
      <font>
        <strike val="0"/>
        <outline val="0"/>
        <shadow val="0"/>
        <u val="none"/>
        <vertAlign val="baseline"/>
        <color theme="1"/>
      </font>
      <numFmt numFmtId="34" formatCode="_-&quot;R&quot;* #,##0.00_-;\-&quot;R&quot;* #,##0.00_-;_-&quot;R&quot;* &quot;-&quot;??_-;_-@_-"/>
      <fill>
        <patternFill patternType="none">
          <fgColor indexed="64"/>
          <bgColor auto="1"/>
        </patternFill>
      </fill>
      <protection locked="1" hidden="0"/>
    </dxf>
    <dxf>
      <numFmt numFmtId="2" formatCode="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theme="1"/>
      </font>
      <numFmt numFmtId="2" formatCode="0.0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protection locked="1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numFmt numFmtId="167" formatCode="_-[$$-409]* #,##0.00_ ;_-[$$-409]* \-#,##0.00\ ;_-[$$-409]* &quot;-&quot;??_ ;_-@_ "/>
      <fill>
        <patternFill patternType="solid">
          <fgColor indexed="64"/>
          <bgColor rgb="FF92D050"/>
        </patternFill>
      </fill>
      <protection locked="0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indexed="65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indexed="65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indexed="65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indexed="65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protection locked="1" hidden="0"/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protection locked="1" hidden="0"/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protection locked="1" hidden="0"/>
    </dxf>
    <dxf>
      <font>
        <b/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  <numFmt numFmtId="34" formatCode="_-&quot;R&quot;* #,##0.00_-;\-&quot;R&quot;* #,##0.00_-;_-&quot;R&quot;* &quot;-&quot;??_-;_-@_-"/>
    </dxf>
    <dxf>
      <numFmt numFmtId="34" formatCode="_-&quot;R&quot;* #,##0.00_-;\-&quot;R&quot;* #,##0.00_-;_-&quot;R&quot;* &quot;-&quot;??_-;_-@_-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numFmt numFmtId="34" formatCode="_-&quot;R&quot;* #,##0.00_-;\-&quot;R&quot;* #,##0.00_-;_-&quot;R&quot;* &quot;-&quot;??_-;_-@_-"/>
      <border diagonalUp="0" diagonalDown="0" outline="0">
        <left/>
        <right/>
        <top/>
        <bottom style="medium">
          <color indexed="64"/>
        </bottom>
      </border>
    </dxf>
    <dxf>
      <border diagonalUp="0" diagonalDown="0" outline="0">
        <left style="medium">
          <color indexed="64"/>
        </left>
        <right/>
        <top/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alignment horizontal="center" vertical="center" textRotation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>
        <left/>
        <right style="medium">
          <color indexed="64"/>
        </right>
        <top style="thin">
          <color indexed="64"/>
        </top>
        <bottom style="thin">
          <color indexed="64"/>
        </bottom>
      </border>
      <protection locked="1" hidden="0"/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protection locked="1" hidden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theme="8" tint="-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numFmt numFmtId="169" formatCode="_-[$R-1C09]* #\,##0.00_-;\-[$R-1C09]* #\,##0.00_-;_-[$R-1C09]* &quot;-&quot;??_-;_-@_-"/>
      <protection locked="1" hidden="0"/>
    </dxf>
    <dxf>
      <numFmt numFmtId="169" formatCode="_-[$R-1C09]* #\,##0.00_-;\-[$R-1C09]* #\,##0.00_-;_-[$R-1C09]* &quot;-&quot;??_-;_-@_-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protection locked="1" hidden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protection locked="1" hidden="0"/>
    </dxf>
    <dxf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protection locked="1" hidden="0"/>
    </dxf>
    <dxf>
      <border outline="0">
        <right style="thin">
          <color indexed="64"/>
        </right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1"/>
      </font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34" formatCode="_-&quot;R&quot;* #,##0.00_-;\-&quot;R&quot;* #,##0.00_-;_-&quot;R&quot;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sz val="10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numFmt numFmtId="166" formatCode="_-[$R-1C09]* #,##0.00_-;\-[$R-1C09]* #,##0.00_-;_-[$R-1C09]* &quot;-&quot;??_-;_-@_-"/>
      <fill>
        <patternFill patternType="solid">
          <fgColor indexed="64"/>
          <bgColor rgb="FF92D050"/>
        </patternFill>
      </fill>
      <alignment horizontal="general" vertical="center" textRotation="0" wrapText="0" indent="0" justifyLastLine="0" shrinkToFit="0" readingOrder="0"/>
      <protection locked="0" hidden="0"/>
    </dxf>
    <dxf>
      <fill>
        <patternFill patternType="solid">
          <fgColor indexed="64"/>
          <bgColor rgb="FF92D050"/>
        </patternFill>
      </fill>
      <protection locked="0" hidden="0"/>
    </dxf>
    <dxf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sz val="10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0"/>
        <color theme="1"/>
      </font>
      <fill>
        <patternFill patternType="solid">
          <fgColor indexed="64"/>
          <bgColor theme="1"/>
        </patternFill>
      </fill>
      <protection locked="1" hidden="0"/>
    </dxf>
    <dxf>
      <font>
        <strike val="0"/>
        <outline val="0"/>
        <shadow val="0"/>
        <u val="none"/>
        <vertAlign val="baseline"/>
        <sz val="10"/>
      </font>
      <fill>
        <patternFill patternType="none">
          <fgColor indexed="64"/>
          <bgColor auto="1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Arial"/>
        <scheme val="none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vertical="center" textRotation="0" wrapText="1" indent="0" justifyLastLine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_-[$R-1C09]* #,##0.00_-;\-[$R-1C09]* #,##0.00_-;_-[$R-1C09]* &quot;-&quot;??_-;_-@_-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006666"/>
        </patternFill>
      </fill>
      <alignment horizontal="center" vertical="center" textRotation="0" wrapText="1" indent="0" justifyLastLine="0" shrinkToFit="0" readingOrder="0"/>
      <protection locked="1" hidden="0"/>
    </dxf>
    <dxf>
      <font>
        <b/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  <numFmt numFmtId="34" formatCode="_-&quot;R&quot;* #,##0.00_-;\-&quot;R&quot;* #,##0.00_-;_-&quot;R&quot;* &quot;-&quot;??_-;_-@_-"/>
    </dxf>
    <dxf>
      <font>
        <b/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8"/>
        <color theme="1"/>
        <name val="Calibri"/>
        <family val="2"/>
        <scheme val="minor"/>
      </font>
    </dxf>
    <dxf>
      <numFmt numFmtId="34" formatCode="_-&quot;R&quot;* #,##0.00_-;\-&quot;R&quot;* #,##0.00_-;_-&quot;R&quot;* &quot;-&quot;??_-;_-@_-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4" formatCode="_-&quot;R&quot;* #,##0.00_-;\-&quot;R&quot;* #,##0.00_-;_-&quot;R&quot;* &quot;-&quot;??_-;_-@_-"/>
      <protection locked="1" hidden="0"/>
    </dxf>
    <dxf>
      <protection locked="1" hidden="0"/>
    </dxf>
    <dxf>
      <fill>
        <patternFill patternType="none">
          <fgColor indexed="64"/>
          <bgColor auto="1"/>
        </patternFill>
      </fill>
      <protection locked="1" hidden="0"/>
    </dxf>
    <dxf>
      <protection locked="1" hidden="0"/>
    </dxf>
    <dxf>
      <protection locked="1" hidden="0"/>
    </dxf>
    <dxf>
      <fill>
        <patternFill patternType="none">
          <fgColor indexed="64"/>
          <bgColor auto="1"/>
        </patternFill>
      </fill>
      <protection locked="1" hidden="0"/>
    </dxf>
  </dxfs>
  <tableStyles count="0" defaultTableStyle="TableStyleMedium2" defaultPivotStyle="PivotStyleLight16"/>
  <colors>
    <mruColors>
      <color rgb="FFCC6600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southkeyits-my.sharepoint.com/personal/werick_southkey_co_za/Documents/Profile/Desktop/AC/latest%20tender%20pack/Compute/TENDER%20PACK/Annexure%20C%20-%20Compute%20Pricing%20Work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Pricing Summary"/>
      <sheetName val="RESOURCES"/>
      <sheetName val="Supply Summary"/>
      <sheetName val="Supply Pricing - OP1"/>
      <sheetName val="Supply Pricing - OP2"/>
      <sheetName val="SLA Maintenance - OP1-2"/>
      <sheetName val="HW Maint-Blade Servers - OP1-2"/>
      <sheetName val="Software Maint - OP1-2"/>
      <sheetName val="HW Maint-Rack Server - OP1-2"/>
      <sheetName val="HW Maint-IBM - OP1-2"/>
      <sheetName val="Annexure C - Compute Pricing Wo"/>
    </sheetNames>
    <sheetDataSet>
      <sheetData sheetId="0"/>
      <sheetData sheetId="1">
        <row r="1">
          <cell r="C1">
            <v>15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0000000-000C-0000-FFFF-FFFF00000000}" name="T_Price_sum_op1" displayName="T_Price_sum_op1" ref="B7:I19" totalsRowCount="1" headerRowDxfId="621" dataDxfId="620" totalsRowDxfId="619">
  <autoFilter ref="B7:I18" xr:uid="{00000000-0009-0000-0100-00000D000000}"/>
  <tableColumns count="8">
    <tableColumn id="1" xr3:uid="{00000000-0010-0000-0000-000001000000}" name="Area" totalsRowLabel="Total" dataDxfId="618" totalsRowDxfId="526"/>
    <tableColumn id="2" xr3:uid="{00000000-0010-0000-0000-000002000000}" name="Total Excluding VAT Y1" totalsRowFunction="sum" dataDxfId="617" totalsRowDxfId="525" dataCellStyle="Currency"/>
    <tableColumn id="5" xr3:uid="{C2D28502-E7DB-4E2F-85B5-944E7E8BF70C}" name="Total Excluding VAT Y2" totalsRowFunction="sum" dataDxfId="616" totalsRowDxfId="524" dataCellStyle="Currency">
      <calculatedColumnFormula array="1">T_SLA[(O)
Total Cost Excluding Vat - Y1 
(A*H)]</calculatedColumnFormula>
    </tableColumn>
    <tableColumn id="4" xr3:uid="{493AE168-D98D-4C22-98EA-25411D21CE29}" name="Total Excluding VAT Y3" totalsRowFunction="sum" dataDxfId="615" totalsRowDxfId="523" dataCellStyle="Currency">
      <calculatedColumnFormula array="1">T_SLA[(O)
Total Cost Excluding Vat - Y1 
(A*H)]</calculatedColumnFormula>
    </tableColumn>
    <tableColumn id="6" xr3:uid="{DEBB3B92-AF27-4B1A-95BD-FCDEE2155051}" name="Total Excluding VAT Y4" totalsRowFunction="sum" dataDxfId="614" totalsRowDxfId="522" dataCellStyle="Currency">
      <calculatedColumnFormula array="1">T_SLA[(O)
Total Cost Excluding Vat - Y1 
(A*H)]</calculatedColumnFormula>
    </tableColumn>
    <tableColumn id="7" xr3:uid="{FFBAC685-36D8-4AAC-B76E-9F511B97C1C2}" name="Total Excluding VAT Y5" totalsRowFunction="sum" dataDxfId="613" totalsRowDxfId="521" dataCellStyle="Currency">
      <calculatedColumnFormula array="1">T_SLA[(O)
Total Cost Excluding Vat - Y1 
(A*H)]</calculatedColumnFormula>
    </tableColumn>
    <tableColumn id="8" xr3:uid="{1495D059-0960-4289-8BBA-5EFB2ABEE362}" name="Total Excluding VAT" totalsRowFunction="sum" dataDxfId="612" totalsRowDxfId="520" dataCellStyle="Currency">
      <calculatedColumnFormula>SUM(T_Price_sum_op1[[#This Row],[Total Excluding VAT Y1]:[Total Excluding VAT Y5]])</calculatedColumnFormula>
    </tableColumn>
    <tableColumn id="3" xr3:uid="{00000000-0010-0000-0000-000003000000}" name="Total Including VAT" totalsRowFunction="sum" dataDxfId="611" totalsRowDxfId="519" dataCellStyle="Currency">
      <calculatedColumnFormula>T_Price_sum_op1[[#This Row],[Total Excluding VAT]]*1.15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97EA9866-BDC5-47A4-B157-A7376D196858}" name="Table4" displayName="Table4" ref="B24:D26" totalsRowShown="0" headerRowDxfId="610" dataDxfId="609">
  <autoFilter ref="B24:D26" xr:uid="{97EA9866-BDC5-47A4-B157-A7376D196858}"/>
  <tableColumns count="3">
    <tableColumn id="1" xr3:uid="{3FAB67A4-A141-4755-BAC9-EB4D4780B597}" name="EX" dataDxfId="608"/>
    <tableColumn id="2" xr3:uid="{5A58A381-37E9-4845-B133-AC470053A5E2}" name="Excluding VAT" dataDxfId="518">
      <calculatedColumnFormula>SUM(H7:H16)</calculatedColumnFormula>
    </tableColumn>
    <tableColumn id="3" xr3:uid="{4553D848-26B3-4F35-9598-6CC7A60777EE}" name="Including VAT" dataDxfId="607">
      <calculatedColumnFormula>SUM(I18,I7:I15)</calculatedColumnFormula>
    </tableColumn>
  </tableColumns>
  <tableStyleInfo name="TableStyleMedium1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1000000}" name="T_SUP_SUM_OP1" displayName="T_SUP_SUM_OP1" ref="A11:C39" totalsRowShown="0" headerRowDxfId="606" dataDxfId="605">
  <tableColumns count="3">
    <tableColumn id="1" xr3:uid="{00000000-0010-0000-0100-000001000000}" name="Work Package Name" dataDxfId="604"/>
    <tableColumn id="2" xr3:uid="{00000000-0010-0000-0100-000002000000}" name="Total Excluding VAT" dataDxfId="603">
      <calculatedColumnFormula>SUMIF(T_SUP_OP1[WORK PACKAGE NAME],T_SUP_SUM_OP1[[#This Row],[Work Package Name]],T_SUP_OP1[(Y)
Total Cost Excluding VAT
(S+T+U+V+W)*(1+X)])</calculatedColumnFormula>
    </tableColumn>
    <tableColumn id="3" xr3:uid="{00000000-0010-0000-0100-000003000000}" name="TOTAL Including VAT" dataDxfId="602">
      <calculatedColumnFormula>T_SUP_SUM_OP1[[#This Row],[Total Excluding VAT]]*1.15</calculatedColumnFormula>
    </tableColumn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_SUP_OP1" displayName="T_SUP_OP1" ref="A6:AB175" totalsRowCount="1" headerRowDxfId="601" dataDxfId="600" totalsRowDxfId="599">
  <autoFilter ref="A6:AB174" xr:uid="{00000000-000C-0000-FFFF-FFFF02000000}"/>
  <tableColumns count="28">
    <tableColumn id="1" xr3:uid="{00000000-0010-0000-0200-000001000000}" name="WORK PACKAGE NAME" totalsRowLabel="Total" dataDxfId="74" totalsRowDxfId="27"/>
    <tableColumn id="2" xr3:uid="{00000000-0010-0000-0200-000002000000}" name="Site" dataDxfId="73" totalsRowDxfId="26"/>
    <tableColumn id="3" xr3:uid="{00000000-0010-0000-0200-000003000000}" name="Work Package Description" dataDxfId="72" totalsRowDxfId="25"/>
    <tableColumn id="5" xr3:uid="{00000000-0010-0000-0200-000005000000}" name="(A)_x000a_Y1" dataDxfId="71" totalsRowDxfId="24"/>
    <tableColumn id="15" xr3:uid="{E9C96979-C7B4-4DEB-AFCC-1FA640031DE9}" name="(B)_x000a_Y2" dataDxfId="70" totalsRowDxfId="23"/>
    <tableColumn id="16" xr3:uid="{A983942C-EBF4-4C09-8AE7-749C7924FAA1}" name="(C)_x000a_Y3" dataDxfId="69" totalsRowDxfId="22"/>
    <tableColumn id="17" xr3:uid="{AB4BB17C-3CF3-4BAC-B352-D53E2D88F8FC}" name="(D)_x000a_Y4" dataDxfId="68" totalsRowDxfId="21"/>
    <tableColumn id="18" xr3:uid="{DD6AAC99-D653-4C1B-B258-200BB79DBE42}" name="(E)_x000a_Y5" dataDxfId="67" totalsRowDxfId="20"/>
    <tableColumn id="6" xr3:uid="{00000000-0010-0000-0200-000006000000}" name="Price influenced by USD Exchange rate (Yes/No)" dataDxfId="66" totalsRowDxfId="19"/>
    <tableColumn id="7" xr3:uid="{00000000-0010-0000-0200-000007000000}" name="(H)_x000a_Base landed Price in USD_x000a_For US sourced items - Y1" dataDxfId="65" totalsRowDxfId="18"/>
    <tableColumn id="8" xr3:uid="{00000000-0010-0000-0200-000008000000}" name="(I)_x000a_ZAR Price (for local sourced items) Excluding VAT - Y1" dataDxfId="64" totalsRowDxfId="17"/>
    <tableColumn id="4" xr3:uid="{7581E3E9-0730-4C32-A6B2-AE75B631136F}" name="(J)_x000a_Base landed Price in USD_x000a_For US sourced items - Y2" dataDxfId="63" totalsRowDxfId="16"/>
    <tableColumn id="13" xr3:uid="{77EC3A17-81BE-44ED-AFAE-F56058DB6E7F}" name="(K)_x000a_ZAR Price (for local sourced items) Excluding VAT - Y2" dataDxfId="62" totalsRowDxfId="15"/>
    <tableColumn id="19" xr3:uid="{C7E4896E-3CD9-414B-AC9A-DE7A5E0AC73E}" name="(L)_x000a_Base landed Price in USD_x000a_For US sourced items - Y3" dataDxfId="61" totalsRowDxfId="14"/>
    <tableColumn id="20" xr3:uid="{61DD0085-BB8B-4A1C-92D2-EA8C788AC124}" name="(M)_x000a_ZAR Price (for local sourced items) Excluding VAT - Y3" dataDxfId="60" totalsRowDxfId="13"/>
    <tableColumn id="21" xr3:uid="{C665FD19-72CD-4179-89D4-68DDB9A14D4C}" name="(N)_x000a_Base landed Price in USD_x000a_For US sourced items - Y4" dataDxfId="59" totalsRowDxfId="12"/>
    <tableColumn id="22" xr3:uid="{723D9C66-E85A-4FA9-ACF6-8F3E1037B10B}" name="(O)_x000a_ZAR Price (for local sourced items) Excluding VAT - Y4" dataDxfId="58" totalsRowDxfId="11"/>
    <tableColumn id="27" xr3:uid="{AF2E3D78-747A-47A3-8383-A74321AD78F8}" name="(P)_x000a_Base landed Price in USD_x000a_For US sourced items - Y5" dataDxfId="57" totalsRowDxfId="10"/>
    <tableColumn id="28" xr3:uid="{F85B85B6-5925-4D60-8B14-28DD7F95DF42}" name="(Q)_x000a_ZAR Price (for local sourced items) Excluding VAT - Y5" dataDxfId="56" totalsRowDxfId="9"/>
    <tableColumn id="9" xr3:uid="{00000000-0010-0000-0200-000009000000}" name="(R)_x000a_Exchange rate" dataDxfId="55" totalsRowDxfId="8" dataCellStyle="Currency" totalsRowCellStyle="Currency">
      <calculatedColumnFormula>Exchange_Rate</calculatedColumnFormula>
    </tableColumn>
    <tableColumn id="10" xr3:uid="{00000000-0010-0000-0200-00000A000000}" name="(S)_x000a_Total Cost Y1_x000a_((H*R)+I)*A" totalsRowFunction="sum" dataDxfId="54" totalsRowDxfId="7" dataCellStyle="Currency" totalsRowCellStyle="Currency">
      <calculatedColumnFormula>((T_SUP_OP1[[#This Row],[(R)
Exchange rate]]*T_SUP_OP1[[#This Row],[(H)
Base landed Price in USD
For US sourced items - Y1]])+T_SUP_OP1[[#This Row],[(I)
ZAR Price (for local sourced items) Excluding VAT - Y1]])*T_SUP_OP1[[#This Row],[(A)
Y1]]</calculatedColumnFormula>
    </tableColumn>
    <tableColumn id="26" xr3:uid="{BC6D182C-E787-4BF2-B54A-64A2DE2C2208}" name="(T)_x000a_Total Cost Y2_x000a_((J*R)+K)*B" totalsRowFunction="sum" dataDxfId="53" totalsRowDxfId="6" dataCellStyle="Currency" totalsRowCellStyle="Currency">
      <calculatedColumnFormula>((T_SUP_OP1[[#This Row],[(R)
Exchange rate]]*T_SUP_OP1[[#This Row],[(J)
Base landed Price in USD
For US sourced items - Y2]])+T_SUP_OP1[[#This Row],[(K)
ZAR Price (for local sourced items) Excluding VAT - Y2]])*T_SUP_OP1[[#This Row],[(B)
Y2]]</calculatedColumnFormula>
    </tableColumn>
    <tableColumn id="25" xr3:uid="{64AD74D7-304F-4FB2-99FF-00D1C48812B0}" name="(U)_x000a_Total Cost Y3_x000a_((L*R)+M)*C" totalsRowFunction="sum" dataDxfId="52" totalsRowDxfId="5" dataCellStyle="Currency" totalsRowCellStyle="Currency">
      <calculatedColumnFormula>((T_SUP_OP1[[#This Row],[(R)
Exchange rate]]*T_SUP_OP1[[#This Row],[(L)
Base landed Price in USD
For US sourced items - Y3]])+T_SUP_OP1[[#This Row],[(M)
ZAR Price (for local sourced items) Excluding VAT - Y3]])*T_SUP_OP1[[#This Row],[(C)
Y3]]</calculatedColumnFormula>
    </tableColumn>
    <tableColumn id="24" xr3:uid="{63F1ED69-00EB-4351-8700-336B168D6D73}" name="(V)_x000a_Total Cost Y4_x000a_((N*R)+O)*D" totalsRowFunction="sum" dataDxfId="51" totalsRowDxfId="4" dataCellStyle="Currency" totalsRowCellStyle="Currency">
      <calculatedColumnFormula>((T_SUP_OP1[[#This Row],[(R)
Exchange rate]]*T_SUP_OP1[[#This Row],[(N)
Base landed Price in USD
For US sourced items - Y4]])+T_SUP_OP1[[#This Row],[(O)
ZAR Price (for local sourced items) Excluding VAT - Y4]])*T_SUP_OP1[[#This Row],[(D)
Y4]]</calculatedColumnFormula>
    </tableColumn>
    <tableColumn id="23" xr3:uid="{F9E6AFA2-FCFB-45BA-934B-46D7A25B2993}" name="(W)_x000a_Total Cost Y5_x000a_((P*R)+Q)*E" totalsRowFunction="sum" dataDxfId="50" totalsRowDxfId="3" dataCellStyle="Currency" totalsRowCellStyle="Currency">
      <calculatedColumnFormula>((T_SUP_OP1[[#This Row],[(R)
Exchange rate]]*T_SUP_OP1[[#This Row],[(P)
Base landed Price in USD
For US sourced items - Y5]])+T_SUP_OP1[[#This Row],[(Q)
ZAR Price (for local sourced items) Excluding VAT - Y5]])*T_SUP_OP1[[#This Row],[(E)
Y5]]</calculatedColumnFormula>
    </tableColumn>
    <tableColumn id="11" xr3:uid="{00000000-0010-0000-0200-00000B000000}" name="(X)_x000a_Markup %" totalsRowLabel=" " dataDxfId="49" totalsRowDxfId="2" dataCellStyle="Percent" totalsRowCellStyle="Percent"/>
    <tableColumn id="12" xr3:uid="{00000000-0010-0000-0200-00000C000000}" name="(Y)_x000a_Total Cost Excluding VAT_x000a_(S+T+U+V+W)*(1+X)" totalsRowFunction="sum" dataDxfId="48" totalsRowDxfId="1">
      <calculatedColumnFormula>SUM(T_SUP_OP1[[#This Row],[(S)
Total Cost Y1
((H*R)+I)*A]:[(W)
Total Cost Y5
((P*R)+Q)*E]])*(1+T_SUP_OP1[[#This Row],[(X)
Markup %]])</calculatedColumnFormula>
    </tableColumn>
    <tableColumn id="14" xr3:uid="{00000000-0010-0000-0200-00000E000000}" name="Comment" dataDxfId="47" totalsRowDxfId="0"/>
  </tableColumns>
  <tableStyleInfo name="TableStyleMedium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_SLA" displayName="T_SLA" ref="A13:S23" totalsRowCount="1" headerRowDxfId="598" dataDxfId="597" totalsRowDxfId="596">
  <autoFilter ref="A13:S22" xr:uid="{00000000-0009-0000-0100-000002000000}"/>
  <tableColumns count="19">
    <tableColumn id="1" xr3:uid="{00000000-0010-0000-0300-000001000000}" name="Locations responsible for" totalsRowLabel="Total" dataDxfId="595" totalsRowDxfId="46"/>
    <tableColumn id="5" xr3:uid="{18634C76-DDF8-4ECF-B25E-38BCE9C33BCB}" name="Site" dataDxfId="594" totalsRowDxfId="45"/>
    <tableColumn id="3" xr3:uid="{00000000-0010-0000-0300-000003000000}" name="UOM" dataDxfId="593" totalsRowDxfId="44"/>
    <tableColumn id="4" xr3:uid="{00000000-0010-0000-0300-000004000000}" name="(A)_x000a_Monthly Cost excluding Vat - Y1" dataDxfId="592" totalsRowDxfId="43" dataCellStyle="Currency"/>
    <tableColumn id="2" xr3:uid="{A3E4ADC3-ABC0-4427-ACEB-C714A19916EB}" name="(B)_x000a_Monthly Cost excluding Vat - Y2" dataDxfId="591" totalsRowDxfId="42" dataCellStyle="Currency"/>
    <tableColumn id="9" xr3:uid="{1F3831E9-632D-46B5-8A93-F81B01087526}" name="(C)_x000a_Monthly Cost excluding Vat - Y3" dataDxfId="590" totalsRowDxfId="41" dataCellStyle="Currency"/>
    <tableColumn id="10" xr3:uid="{B6FCC5CC-3338-4CA0-9DA7-E452C7B7A518}" name="(D)_x000a_Monthly Cost excluding Vat - Y4" dataDxfId="589" totalsRowDxfId="40" dataCellStyle="Currency"/>
    <tableColumn id="11" xr3:uid="{53F4E0A4-FFFB-422B-A573-0764BE3FB774}" name="(E)_x000a_Monthly Cost excluding Vat - Y5" dataDxfId="588" totalsRowDxfId="39" dataCellStyle="Currency"/>
    <tableColumn id="6" xr3:uid="{00000000-0010-0000-0300-000006000000}" name="(H)_x000a_Qty - Y1" dataDxfId="587" totalsRowDxfId="38"/>
    <tableColumn id="12" xr3:uid="{8D3F6899-917C-4125-B7F2-0E50636E13AB}" name="(I)_x000a_Qty - Y2" dataDxfId="586" totalsRowDxfId="37"/>
    <tableColumn id="13" xr3:uid="{4D6EEDD3-6634-4BC9-A46B-77C45A0475B9}" name="(J)_x000a_Qty - Y3" dataDxfId="585" totalsRowDxfId="36"/>
    <tableColumn id="14" xr3:uid="{7EF57CD8-4DF6-486C-9C72-CB466233C619}" name="(K)_x000a_Qty - Y4" dataDxfId="584" totalsRowDxfId="35"/>
    <tableColumn id="15" xr3:uid="{A81C17B5-C025-47E4-96DF-814B571E6E6E}" name="(L)_x000a_Qty - Y5" dataDxfId="583" totalsRowDxfId="34"/>
    <tableColumn id="7" xr3:uid="{00000000-0010-0000-0300-000007000000}" name="(O)_x000a_Total Cost Excluding Vat - Y1 _x000a_(A*H)" totalsRowFunction="sum" dataDxfId="582" totalsRowDxfId="33" dataCellStyle="Currency">
      <calculatedColumnFormula>T_SLA[[#This Row],[(H)
Qty - Y1]]*T_SLA[[#This Row],[(A)
Monthly Cost excluding Vat - Y1]]</calculatedColumnFormula>
    </tableColumn>
    <tableColumn id="16" xr3:uid="{496A67CF-467B-48DF-A018-AC5E659EF87B}" name="(P)_x000a_Total Cost Excluding Vat - Y2 _x000a_(B*I)" totalsRowFunction="sum" dataDxfId="581" totalsRowDxfId="32" dataCellStyle="Currency"/>
    <tableColumn id="17" xr3:uid="{96151999-6771-4833-AD32-D766ADC54D7B}" name="(Q)_x000a_Total Cost Excluding Vat - Y3 _x000a_(C*J)" totalsRowFunction="sum" dataDxfId="580" totalsRowDxfId="31" dataCellStyle="Currency"/>
    <tableColumn id="18" xr3:uid="{513A009B-1F9E-4CDF-B830-0F66D8C67E4B}" name="(R)_x000a_Total Cost Excluding Vat - Y4 _x000a_(D*K)" totalsRowFunction="sum" dataDxfId="579" totalsRowDxfId="30" dataCellStyle="Currency"/>
    <tableColumn id="19" xr3:uid="{B53B7392-66F6-4E05-A355-21CA31F77210}" name="(S)_x000a_Total Cost Excluding Vat - Y5 _x000a_(E*L)" totalsRowFunction="sum" dataDxfId="578" totalsRowDxfId="29" dataCellStyle="Currency"/>
    <tableColumn id="20" xr3:uid="{111CE50E-4644-4587-99F4-2D2D03181D3C}" name="(V)_x000a_Total Cost Excluding VAT" totalsRowFunction="sum" dataDxfId="577" totalsRowDxfId="28" dataCellStyle="Currency">
      <calculatedColumnFormula>SUM(T_SLA[[#This Row],[(O)
Total Cost Excluding Vat - Y1 
(A*H)]:[(S)
Total Cost Excluding Vat - Y5 
(E*L)]])</calculatedColumnFormula>
    </tableColumn>
  </tableColumns>
  <tableStyleInfo name="TableStyleMedium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A000000}" name="T_MAIN_SW" displayName="T_MAIN_SW" ref="A12:V73" totalsRowCount="1" headerRowDxfId="576" dataDxfId="575" totalsRowDxfId="573" tableBorderDxfId="574">
  <autoFilter ref="A12:V72" xr:uid="{00000000-0009-0000-0100-00000C000000}"/>
  <tableColumns count="22">
    <tableColumn id="1" xr3:uid="{00000000-0010-0000-0A00-000001000000}" name="OEM" totalsRowLabel="Total" dataDxfId="517"/>
    <tableColumn id="2" xr3:uid="{00000000-0010-0000-0A00-000002000000}" name="Sites Deployed" dataDxfId="516"/>
    <tableColumn id="3" xr3:uid="{00000000-0010-0000-0A00-000003000000}" name="Product ID" dataDxfId="515"/>
    <tableColumn id="4" xr3:uid="{00000000-0010-0000-0A00-000004000000}" name="Description" dataDxfId="514" totalsRowDxfId="513"/>
    <tableColumn id="5" xr3:uid="{00000000-0010-0000-0A00-000005000000}" name="(A) _x000a_Qty of licences - Y1" dataDxfId="512"/>
    <tableColumn id="11" xr3:uid="{A1ED0146-14D6-4F72-A765-AD03F773F97C}" name="(B) _x000a_Qty of licences - Y2" dataDxfId="511"/>
    <tableColumn id="12" xr3:uid="{3645F2A0-F5A0-4861-8811-419696BE1BFB}" name="(C) _x000a_Qty of licences - Y3" dataDxfId="510"/>
    <tableColumn id="13" xr3:uid="{F27F1B86-072D-41CB-9B05-BDC60B7AAE1A}" name="(D) _x000a_Qty of licences - Y4" dataDxfId="509"/>
    <tableColumn id="14" xr3:uid="{2396E920-6E0D-4D09-A145-831570EF5512}" name="(E) _x000a_Qty of licences - Y5" dataDxfId="508"/>
    <tableColumn id="6" xr3:uid="{00000000-0010-0000-0A00-000006000000}" name="(H)_x000a_License fees Annual in USD (TOTAL) - Y1" dataDxfId="507" totalsRowDxfId="506"/>
    <tableColumn id="15" xr3:uid="{0939F597-530E-47A8-9CF2-F18DBEE728AF}" name="(I)_x000a_License fees Annual in USD (TOTAL) - Y2" dataDxfId="505" totalsRowDxfId="504"/>
    <tableColumn id="16" xr3:uid="{C70A7623-7C20-4B7F-8458-855B8F8739C0}" name="(J)_x000a_License fees Annual in USD (TOTAL) - Y3" dataDxfId="503" totalsRowDxfId="502"/>
    <tableColumn id="17" xr3:uid="{6FD8307D-E1D9-47B0-9B6C-CB68E27CA393}" name="(K)_x000a_License fees Annual in USD (TOTAL) - Y4" dataDxfId="501" totalsRowDxfId="500"/>
    <tableColumn id="18" xr3:uid="{1DDF69BB-C557-49FE-8CD0-02660E92CD7D}" name="(L)_x000a_License fees Annual in USD (TOTAL) - Y5" dataDxfId="499" totalsRowDxfId="498"/>
    <tableColumn id="7" xr3:uid="{00000000-0010-0000-0A00-000007000000}" name="(O)_x000a_Exchange Rate" dataDxfId="497" totalsRowDxfId="496">
      <calculatedColumnFormula>Exchange_Rate</calculatedColumnFormula>
    </tableColumn>
    <tableColumn id="8" xr3:uid="{00000000-0010-0000-0A00-000008000000}" name="(P)_x000a_TOTAL Excluding VAT_x000a_(A*H*O) - Y1" totalsRowFunction="sum" dataDxfId="495" totalsRowDxfId="494" dataCellStyle="Currency">
      <calculatedColumnFormula>T_MAIN_SW[[#This Row],[(A) 
Qty of licences - Y1]]*T_MAIN_SW[[#This Row],[(H)
License fees Annual in USD (TOTAL) - Y1]]*T_MAIN_SW[[#This Row],[(O)
Exchange Rate]]</calculatedColumnFormula>
    </tableColumn>
    <tableColumn id="20" xr3:uid="{EEB6B145-834D-4C47-B4A9-A7DDB17E9822}" name="(Q)_x000a_TOTAL Excluding VAT_x000a_(B*I*O) - Y2" totalsRowFunction="sum" dataDxfId="493" totalsRowDxfId="492" dataCellStyle="Currency">
      <calculatedColumnFormula>T_MAIN_SW[[#This Row],[(B) 
Qty of licences - Y2]]*T_MAIN_SW[[#This Row],[(I)
License fees Annual in USD (TOTAL) - Y2]]*T_MAIN_SW[[#This Row],[(O)
Exchange Rate]]</calculatedColumnFormula>
    </tableColumn>
    <tableColumn id="21" xr3:uid="{32B28A4F-13DB-46F5-825C-3BB28D17590F}" name="(R)_x000a_TOTAL Excluding VAT_x000a_(C*J*O) - Y3" totalsRowFunction="sum" dataDxfId="491" totalsRowDxfId="490" dataCellStyle="Currency">
      <calculatedColumnFormula>T_MAIN_SW[[#This Row],[(C) 
Qty of licences - Y3]]*T_MAIN_SW[[#This Row],[(J)
License fees Annual in USD (TOTAL) - Y3]]*T_MAIN_SW[[#This Row],[(O)
Exchange Rate]]</calculatedColumnFormula>
    </tableColumn>
    <tableColumn id="22" xr3:uid="{6CACD455-0509-4E6C-93C5-093876FA1C62}" name="(S)_x000a_TOTAL Excluding VAT_x000a_(D*K*O) - Y4" totalsRowFunction="sum" dataDxfId="489" totalsRowDxfId="488" dataCellStyle="Currency">
      <calculatedColumnFormula>T_MAIN_SW[[#This Row],[(D) 
Qty of licences - Y4]]*T_MAIN_SW[[#This Row],[(K)
License fees Annual in USD (TOTAL) - Y4]]*T_MAIN_SW[[#This Row],[(O)
Exchange Rate]]</calculatedColumnFormula>
    </tableColumn>
    <tableColumn id="23" xr3:uid="{DDD466E7-D905-4645-BC6E-EEBC3479EC80}" name="(T)_x000a_TOTAL Excluding VAT_x000a_(E*L*O) - Y5" totalsRowFunction="sum" dataDxfId="487" totalsRowDxfId="486" dataCellStyle="Currency">
      <calculatedColumnFormula>T_MAIN_SW[[#This Row],[(E) 
Qty of licences - Y5]]*T_MAIN_SW[[#This Row],[(L)
License fees Annual in USD (TOTAL) - Y5]]*T_MAIN_SW[[#This Row],[(O)
Exchange Rate]]</calculatedColumnFormula>
    </tableColumn>
    <tableColumn id="25" xr3:uid="{1C0C2E27-F2DE-484E-8672-1E0F813FA84F}" name="(W)_x000a_TOTAL Excluding VAT" totalsRowFunction="sum" dataDxfId="485" totalsRowDxfId="484" dataCellStyle="Currency">
      <calculatedColumnFormula>SUM(T_MAIN_SW[[#This Row],[(P)
TOTAL Excluding VAT
(A*H*O) - Y1]:[(T)
TOTAL Excluding VAT
(E*L*O) - Y5]])</calculatedColumnFormula>
    </tableColumn>
    <tableColumn id="10" xr3:uid="{00000000-0010-0000-0A00-00000A000000}" name="Comments" totalsRowFunction="count" dataDxfId="483" totalsRowDxfId="482"/>
  </tableColumns>
  <tableStyleInfo name="TableStyleMedium9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8F93F9C1-65AE-4447-8E14-9F8B55E7E82A}" name="T_MAIN_DC" displayName="T_MAIN_DC" ref="A12:AC19" totalsRowCount="1" headerRowDxfId="572" dataDxfId="571" totalsRowDxfId="570">
  <autoFilter ref="A12:AC18" xr:uid="{A27DCF49-7642-47A8-81B0-519E0D94E91E}"/>
  <tableColumns count="29">
    <tableColumn id="1" xr3:uid="{1B573B7B-A25D-4228-BC9A-E3FEC5DFD4C9}" name="Location" totalsRowLabel="Total" dataDxfId="481"/>
    <tableColumn id="2" xr3:uid="{B3C2BD79-5050-4724-822A-9191667B4957}" name="Device Name" dataDxfId="480"/>
    <tableColumn id="3" xr3:uid="{DDB57578-7FDC-4C08-976F-7035811B2A9A}" name="Chassis Serial_x000a_Number" dataDxfId="479" totalsRowDxfId="478"/>
    <tableColumn id="4" xr3:uid="{74C7FB49-3CFF-4453-935B-9FD08E4D7AB8}" name="Chassis_x000a_ Model Name" dataDxfId="477" totalsRowDxfId="476"/>
    <tableColumn id="12" xr3:uid="{CA385FA8-07ED-41C5-AC03-852A213BB140}" name="(A)_x000a_Qty  - Y1" dataDxfId="475" totalsRowDxfId="474"/>
    <tableColumn id="16" xr3:uid="{25045507-0FC7-4D9B-BAAC-30AD32CDDA31}" name="(B)_x000a_Qty  - Y2" dataDxfId="473" totalsRowDxfId="472"/>
    <tableColumn id="17" xr3:uid="{AF338FB7-E6CB-4B84-AFAE-BE029D2943B5}" name="(C)_x000a_Qty  - Y3" dataDxfId="471" totalsRowDxfId="470"/>
    <tableColumn id="18" xr3:uid="{F0CC00ED-3161-4ED9-B21B-3164C70E7959}" name="(D)_x000a_Qty  - Y4" dataDxfId="469" totalsRowDxfId="468"/>
    <tableColumn id="19" xr3:uid="{FA7EA925-5B49-4C68-8212-0578B2A994FF}" name="(E)_x000a_Qty  - Y5" dataDxfId="467" totalsRowDxfId="466"/>
    <tableColumn id="33" xr3:uid="{360B4711-20B7-4F75-BA17-7369E04EAE37}" name="(H)_x000a_Required Service Level for Preventative mantenance" dataDxfId="465"/>
    <tableColumn id="27" xr3:uid="{0C671C38-F06D-47F6-A553-6916C023D308}" name="(I)_x000a_Required Service Level for OEM Backed Hardware Maintenance" dataDxfId="464"/>
    <tableColumn id="8" xr3:uid="{FC6E0BF7-6DDC-42D6-91D8-893C897E404E}" name="(J)_x000a_USD PRICE_x000a_Annual Partner Support Service (1 Year)_x000a_Chassis Plus Modules_x000a_- according to HW service level (I)_x000a_Y1" dataDxfId="463" totalsRowDxfId="462"/>
    <tableColumn id="20" xr3:uid="{3048347C-B1A1-48AF-BD15-AE8E9932DB2B}" name="(K)_x000a_USD PRICE_x000a_Annual Partner Support Service (1 Year)_x000a_Chassis Plus Modules_x000a_- according to HW service level (I)_x000a_Y2" dataDxfId="461" totalsRowDxfId="460"/>
    <tableColumn id="21" xr3:uid="{92A0F8D0-6938-4052-92A4-3EB35FE753AD}" name="(L)_x000a_USD PRICE_x000a_Annual Partner Support Service (1 Year)_x000a_Chassis Plus Modules_x000a_- according to HW service level (I)_x000a_Y3" dataDxfId="459" totalsRowDxfId="458"/>
    <tableColumn id="22" xr3:uid="{83E4164B-0EB1-4A1D-82D5-81D320655D8E}" name="(M)_x000a_USD PRICE_x000a_Annual Partner Support Service (1 Year)_x000a_Chassis Plus Modules_x000a_- according to HW service level (I)_x000a_Y4" dataDxfId="457" totalsRowDxfId="456"/>
    <tableColumn id="23" xr3:uid="{911DDFC3-5196-4DA2-B195-0DF57A560E0C}" name="(N)_x000a_USD PRICE_x000a_Annual Partner Support Service (1 Year)_x000a_Chassis Plus Modules_x000a_- according to HW service level (I)_x000a_Y5" dataDxfId="455" totalsRowDxfId="454"/>
    <tableColumn id="13" xr3:uid="{943B2BA5-6E8C-4153-94C8-0908652AE351}" name="(Q)_x000a_Exchange Rate" dataDxfId="453" totalsRowDxfId="452">
      <calculatedColumnFormula>Exchange_Rate</calculatedColumnFormula>
    </tableColumn>
    <tableColumn id="9" xr3:uid="{D227432E-911D-47D6-ACE9-6F0BC75B2CA1}" name="(R)_x000a_Monthly Maintenance according to Service  Level (H) - Y1" dataDxfId="451" totalsRowDxfId="450"/>
    <tableColumn id="10" xr3:uid="{FC6AA725-C6FC-4241-A330-19C31A8BBC62}" name="(S)_x000a_Monthly Maintenance according to Service  Level (H) - Y2" dataDxfId="449" totalsRowDxfId="448"/>
    <tableColumn id="24" xr3:uid="{E031F7FF-3365-4BF7-93EB-A2A40ADACF21}" name="(T)_x000a_Monthly Maintenance according to Service  Level (H) - Y3" dataDxfId="447" totalsRowDxfId="446"/>
    <tableColumn id="25" xr3:uid="{684285C3-8BAC-425F-A6D6-CB369B54C27A}" name="(U)_x000a_Monthly Maintenance according to Service  Level (H) - Y4" dataDxfId="445" totalsRowDxfId="444"/>
    <tableColumn id="26" xr3:uid="{7D48982D-05D5-4854-90D8-22128E43D82E}" name="(V)_x000a_Monthly Maintenance according to Service  Level (H) - Y5" dataDxfId="443" totalsRowDxfId="442"/>
    <tableColumn id="14" xr3:uid="{C724944C-25CF-43EC-B5A0-2F22337A56B6}" name="(Y)_x000a_TOTAL Excluding VAT - Y1_x000a_((A*J)*Q)+((A*R)*12))" totalsRowFunction="sum" dataDxfId="441" totalsRowDxfId="440">
      <calculatedColumnFormula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calculatedColumnFormula>
    </tableColumn>
    <tableColumn id="37" xr3:uid="{9E2ED650-9E8A-4F5C-BE22-D63C3B72EA7B}" name="(Z)_x000a_TOTAL Excluding VAT - Y2_x000a_((B*K)*Q)+((B*S)*12))" totalsRowFunction="sum" dataDxfId="439" totalsRowDxfId="438">
      <calculatedColumnFormula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calculatedColumnFormula>
    </tableColumn>
    <tableColumn id="36" xr3:uid="{D6755013-4DC9-4F84-8716-E93E3D1237AB}" name="AA)_x000a_TOTAL Excluding VAT - Y3_x000a_((C*L)*Q)+((C*T)*12))" totalsRowFunction="sum" dataDxfId="437" totalsRowDxfId="436">
      <calculatedColumnFormula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calculatedColumnFormula>
    </tableColumn>
    <tableColumn id="35" xr3:uid="{E9ECEE62-F479-42C6-A24F-E067CCCA718B}" name="(AB)_x000a_TOTAL Excluding VAT - Y4_x000a_((D*M)*Q)+((D*U)*12))" totalsRowFunction="sum" dataDxfId="435" totalsRowDxfId="434">
      <calculatedColumnFormula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calculatedColumnFormula>
    </tableColumn>
    <tableColumn id="34" xr3:uid="{40F881F9-89A5-41FE-AAC3-D630FA9BF8C3}" name="(AC)_x000a_TOTAL Excluding VAT - Y5_x000a_((E*N*Q)+((E*V)*12))" totalsRowFunction="sum" dataDxfId="433" totalsRowDxfId="432">
      <calculatedColumnFormula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calculatedColumnFormula>
    </tableColumn>
    <tableColumn id="15" xr3:uid="{BC8F767F-0B12-42D7-B851-E278305D0332}" name="(AF)_x000a_TOTAL Excluding VAT" totalsRowFunction="sum" dataDxfId="431" totalsRowDxfId="430">
      <calculatedColumnFormula>SUM(T_MAIN_DC[[#This Row],[(Y)
TOTAL Excluding VAT - Y1
((A*J)*Q)+((A*R)*12))]:[(AC)
TOTAL Excluding VAT - Y5
((E*N*Q)+((E*V)*12))]])</calculatedColumnFormula>
    </tableColumn>
    <tableColumn id="11" xr3:uid="{DED30F8C-AD98-48A2-878F-C5C67025B793}" name="Comments" totalsRowFunction="count" dataDxfId="429" totalsRowDxfId="428"/>
  </tableColumns>
  <tableStyleInfo name="TableStyleMedium9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5C5DB4C8-92E8-417E-8E89-7D0C48750FE4}" name="T_MAIN_ACCESSSW" displayName="T_MAIN_ACCESSSW" ref="A12:AC1310" totalsRowCount="1" headerRowDxfId="569" dataDxfId="568" totalsRowDxfId="567">
  <autoFilter ref="A12:AC1309" xr:uid="{E8DFFC15-B253-4155-A4C8-225FEB51464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  <filterColumn colId="22" hiddenButton="1"/>
    <filterColumn colId="23" hiddenButton="1"/>
    <filterColumn colId="24" hiddenButton="1"/>
    <filterColumn colId="25" hiddenButton="1"/>
    <filterColumn colId="26" hiddenButton="1"/>
    <filterColumn colId="27" hiddenButton="1"/>
    <filterColumn colId="28" hiddenButton="1"/>
  </autoFilter>
  <sortState xmlns:xlrd2="http://schemas.microsoft.com/office/spreadsheetml/2017/richdata2" ref="A13:AC1235">
    <sortCondition ref="D13:D1235"/>
  </sortState>
  <tableColumns count="29">
    <tableColumn id="1" xr3:uid="{85D4E289-ABBC-4C61-88BF-BA161E08C902}" name="Location" totalsRowLabel="Total" dataDxfId="427"/>
    <tableColumn id="2" xr3:uid="{59F929ED-245D-4A8B-AD91-30FEFD1A7690}" name="Device Name" dataDxfId="426"/>
    <tableColumn id="3" xr3:uid="{470326C8-5A99-40DD-8BF4-FC3EEA332D0C}" name="Chassis Serial_x000a_Number" dataDxfId="425" totalsRowDxfId="424"/>
    <tableColumn id="4" xr3:uid="{C2997F71-C7A0-4B1B-9695-D2AAE74F005E}" name="Chassis_x000a_ Model Name" dataDxfId="423" totalsRowDxfId="422"/>
    <tableColumn id="12" xr3:uid="{4D224574-9DB6-4668-B8DB-FF9B43DD1511}" name="(A)_x000a_Qty  - Y1" dataDxfId="421" totalsRowDxfId="420"/>
    <tableColumn id="16" xr3:uid="{A59DEACD-5417-4491-860B-FE60CA109945}" name="(B)_x000a_Qty  - Y2" dataDxfId="419" totalsRowDxfId="418"/>
    <tableColumn id="17" xr3:uid="{212E417E-1F5B-46CE-B98E-534487822B13}" name="(C)_x000a_Qty  - Y3" dataDxfId="417" totalsRowDxfId="416"/>
    <tableColumn id="18" xr3:uid="{D8FA94EB-DBAC-47ED-AFAA-7CD95BC013A3}" name="(D)_x000a_Qty  - Y4" dataDxfId="415" totalsRowDxfId="414"/>
    <tableColumn id="19" xr3:uid="{743DB5AB-844D-4479-A30B-4FAF906E587B}" name="(E)_x000a_Qty  - Y5" dataDxfId="413" totalsRowDxfId="412"/>
    <tableColumn id="33" xr3:uid="{13A0AA5A-B147-48D2-BAA7-A3B18EC58CED}" name="(H)_x000a_Required Service Level for Preventative mantenance" dataDxfId="411"/>
    <tableColumn id="27" xr3:uid="{6B29E9DD-4254-4E17-8650-C484F5CF1AEB}" name="(I)_x000a_Required Service Level for OEM Backed Hardware Maintenance" dataDxfId="410"/>
    <tableColumn id="8" xr3:uid="{905BB4B5-8648-4446-A771-00950E2344FC}" name="(J)_x000a_USD PRICE_x000a_Annual Partner Support Service (1 Year)_x000a_Chassis Plus Modules_x000a_- according to HW service level (I)_x000a_Y1" dataDxfId="409" totalsRowDxfId="408"/>
    <tableColumn id="20" xr3:uid="{158AB5E0-CAD5-4638-8F51-5042967991AF}" name="(K)_x000a_USD PRICE_x000a_Annual Partner Support Service (1 Year)_x000a_Chassis Plus Modules_x000a_- according to HW service level (I)_x000a_Y2" dataDxfId="407" totalsRowDxfId="406"/>
    <tableColumn id="21" xr3:uid="{14D90D1F-BFC8-4EDC-BDFC-3E9C72CDCEC1}" name="(L)_x000a_USD PRICE_x000a_Annual Partner Support Service (1 Year)_x000a_Chassis Plus Modules_x000a_- according to HW service level (I)_x000a_Y3" dataDxfId="405" totalsRowDxfId="404"/>
    <tableColumn id="22" xr3:uid="{BBE3B3FB-6F4A-4C4A-92DF-6F6F58811D99}" name="(M)_x000a_USD PRICE_x000a_Annual Partner Support Service (1 Year)_x000a_Chassis Plus Modules_x000a_- according to HW service level (I)_x000a_Y4" dataDxfId="403" totalsRowDxfId="402"/>
    <tableColumn id="23" xr3:uid="{B065C484-46B9-45C7-B8D1-0F161B6252D9}" name="(N)_x000a_USD PRICE_x000a_Annual Partner Support Service (1 Year)_x000a_Chassis Plus Modules_x000a_- according to HW service level (I)_x000a_Y5" dataDxfId="401" totalsRowDxfId="400"/>
    <tableColumn id="13" xr3:uid="{F9B1517E-AEE9-43AE-BBD9-4A96333C5929}" name="(Q)_x000a_Exchange Rate" dataDxfId="399" totalsRowDxfId="398">
      <calculatedColumnFormula>Exchange_Rate</calculatedColumnFormula>
    </tableColumn>
    <tableColumn id="9" xr3:uid="{9CF34449-0ABF-464A-811F-B12ED47A357D}" name="(R)_x000a_Monthly Maintenance according to Service  Level (H) - Y1" dataDxfId="397" totalsRowDxfId="396"/>
    <tableColumn id="10" xr3:uid="{C4B1F983-92E1-4F16-A63C-D8897979188F}" name="(S)_x000a_Monthly Maintenance according to Service  Level (H) - Y2" dataDxfId="395" totalsRowDxfId="394"/>
    <tableColumn id="24" xr3:uid="{706C9CA2-99EA-4233-A155-F5CA0A0A9379}" name="(T)_x000a_Monthly Maintenance according to Service  Level (H) - Y3" dataDxfId="393" totalsRowDxfId="392"/>
    <tableColumn id="25" xr3:uid="{7887C73D-8AD2-43E4-A7A9-72391FCB3A3B}" name="(U)_x000a_Monthly Maintenance according to Service  Level (H) - Y4" dataDxfId="391" totalsRowDxfId="390"/>
    <tableColumn id="26" xr3:uid="{34A9C837-119A-4D28-BE5B-96D090265370}" name="(V)_x000a_Monthly Maintenance according to Service  Level (H) - Y5" dataDxfId="389" totalsRowDxfId="388"/>
    <tableColumn id="14" xr3:uid="{E624DD06-7730-4FF0-A9D4-CCA9A6A03184}" name="(Y)_x000a_TOTAL Excluding VAT - Y1_x000a_((A*J)*Q)+((A*R)*12))" totalsRowFunction="sum" dataDxfId="387" totalsRowDxfId="386">
      <calculatedColumnFormula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calculatedColumnFormula>
    </tableColumn>
    <tableColumn id="37" xr3:uid="{9CC524E7-1696-4758-A8B1-0938AF78D000}" name="(Z)_x000a_TOTAL Excluding VAT - Y2_x000a_((B*K)*Q)+((B*S)*12))" totalsRowFunction="sum" dataDxfId="385" totalsRowDxfId="384">
      <calculatedColumnFormula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calculatedColumnFormula>
    </tableColumn>
    <tableColumn id="36" xr3:uid="{0DA7EB4F-771A-45F6-9217-25E5CD102A68}" name="AA)_x000a_TOTAL Excluding VAT - Y3_x000a_((C*L)*Q)+((C*T)*12))" totalsRowFunction="sum" dataDxfId="383" totalsRowDxfId="382">
      <calculatedColumnFormula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calculatedColumnFormula>
    </tableColumn>
    <tableColumn id="35" xr3:uid="{3F44A1EF-AD5A-4205-A43C-B78897A86893}" name="(AB)_x000a_TOTAL Excluding VAT - Y4_x000a_((D*M)*Q)+((D*U)*12))" totalsRowFunction="sum" dataDxfId="381" totalsRowDxfId="380">
      <calculatedColumnFormula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calculatedColumnFormula>
    </tableColumn>
    <tableColumn id="34" xr3:uid="{29FA88C4-A3FD-4829-93E7-DF397CA1B6A9}" name="(AC)_x000a_TOTAL Excluding VAT - Y5_x000a_((E*N*Q)+((E*V)*12))" totalsRowFunction="sum" dataDxfId="379" totalsRowDxfId="378">
      <calculatedColumnFormula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calculatedColumnFormula>
    </tableColumn>
    <tableColumn id="15" xr3:uid="{28DC2AC7-263D-4537-BA2B-BBF4E0031E5A}" name="(AF)_x000a_TOTAL Excluding VAT" totalsRowFunction="sum" dataDxfId="377" totalsRowDxfId="376">
      <calculatedColumnFormula>SUM(T_MAIN_ACCESSSW[[#This Row],[(Y)
TOTAL Excluding VAT - Y1
((A*J)*Q)+((A*R)*12))]:[(AC)
TOTAL Excluding VAT - Y5
((E*N*Q)+((E*V)*12))]])</calculatedColumnFormula>
    </tableColumn>
    <tableColumn id="11" xr3:uid="{5337D86E-87BE-4C60-A37A-5470DB4CD7EF}" name="Comments" totalsRowFunction="count" dataDxfId="375" totalsRowDxfId="374"/>
  </tableColumns>
  <tableStyleInfo name="TableStyleMedium9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EA67026C-6E82-420F-B33A-F0587E7E3C62}" name="T_MAIN_ACCESSSW25" displayName="T_MAIN_ACCESSSW25" ref="A12:AC77" totalsRowCount="1" headerRowDxfId="566" dataDxfId="565" totalsRowDxfId="564">
  <autoFilter ref="A12:AC76" xr:uid="{280C252F-65E4-449F-AB6C-446F24A04981}"/>
  <tableColumns count="29">
    <tableColumn id="1" xr3:uid="{37680602-A697-4966-85F9-DFA64F4A13AC}" name="Location" totalsRowLabel="Total" dataDxfId="373" totalsRowDxfId="372"/>
    <tableColumn id="2" xr3:uid="{CC53AAA3-1AC1-4C1F-A0F2-9D794D6ECDA3}" name="Device Name" dataDxfId="371" totalsRowDxfId="370"/>
    <tableColumn id="3" xr3:uid="{D4B1FCDE-E600-481F-9DF8-42949535601F}" name="Chassis Serial_x000a_Number" dataDxfId="369" totalsRowDxfId="368"/>
    <tableColumn id="4" xr3:uid="{FE11B58F-545B-443D-ABCF-E9213C63BDFC}" name="Chassis_x000a_ Model Name" dataDxfId="367" totalsRowDxfId="366"/>
    <tableColumn id="12" xr3:uid="{A9D0B0A9-D0C1-452A-B5A3-2491D2FE9AED}" name="(A)_x000a_Qty  - Y1" dataDxfId="365" totalsRowDxfId="364"/>
    <tableColumn id="16" xr3:uid="{2BDA34C6-8449-4361-8DCF-24BABB2246BB}" name="(B)_x000a_Qty  - Y2" dataDxfId="363" totalsRowDxfId="362"/>
    <tableColumn id="17" xr3:uid="{86B022F8-A81D-40BF-90A9-17CC5034E5BF}" name="(C)_x000a_Qty  - Y3" dataDxfId="361" totalsRowDxfId="360"/>
    <tableColumn id="18" xr3:uid="{65449626-7A79-47AE-8E9C-DFC80C3B6822}" name="(D)_x000a_Qty  - Y4" dataDxfId="359" totalsRowDxfId="358"/>
    <tableColumn id="19" xr3:uid="{E2039E10-32AC-49AE-B7A8-B93B4C4B7348}" name="(E)_x000a_Qty  - Y5" dataDxfId="357" totalsRowDxfId="356"/>
    <tableColumn id="33" xr3:uid="{1E8EF8DE-0B50-4B1F-A3E3-F73E888B01C9}" name="(H)_x000a_Required Service Level for Preventative mantenance" dataDxfId="355"/>
    <tableColumn id="27" xr3:uid="{30F2E3CF-61AC-4D1E-89B8-0B00CE305105}" name="(I)_x000a_Required Service Level for OEM Backed Hardware Maintenance" dataDxfId="354"/>
    <tableColumn id="8" xr3:uid="{C53A82A9-6C9C-473A-806A-120005141F84}" name="(J)_x000a_USD PRICE_x000a_Annual Partner Support Service (1 Year)_x000a_Chassis Plus Modules_x000a_- according to HW service level (I)_x000a_Y1" dataDxfId="353" totalsRowDxfId="352"/>
    <tableColumn id="20" xr3:uid="{D41E2CFF-73EF-4DCD-A98F-9ACE2BAF6C40}" name="(K)_x000a_USD PRICE_x000a_Annual Partner Support Service (1 Year)_x000a_Chassis Plus Modules_x000a_- according to HW service level (I)_x000a_Y2" dataDxfId="351" totalsRowDxfId="350"/>
    <tableColumn id="21" xr3:uid="{B0B783D2-C022-455A-BBBC-B5AB2355BF47}" name="(L)_x000a_USD PRICE_x000a_Annual Partner Support Service (1 Year)_x000a_Chassis Plus Modules_x000a_- according to HW service level (I)_x000a_Y3" dataDxfId="349" totalsRowDxfId="348"/>
    <tableColumn id="22" xr3:uid="{F73D7064-3639-4CFB-B028-06E1485B7316}" name="(M)_x000a_USD PRICE_x000a_Annual Partner Support Service (1 Year)_x000a_Chassis Plus Modules_x000a_- according to HW service level (I)_x000a_Y4" dataDxfId="347" totalsRowDxfId="346"/>
    <tableColumn id="23" xr3:uid="{DD075AFC-DA76-4C4B-A6A0-072D9EF767A7}" name="(N)_x000a_USD PRICE_x000a_Annual Partner Support Service (1 Year)_x000a_Chassis Plus Modules_x000a_- according to HW service level (I)_x000a_Y5" dataDxfId="345" totalsRowDxfId="344"/>
    <tableColumn id="13" xr3:uid="{1B9E4F8C-C8C4-4FFA-B9E1-BD26B745AE6A}" name="(Q)_x000a_Exchange Rate" dataDxfId="343" totalsRowDxfId="342">
      <calculatedColumnFormula>Exchange_Rate</calculatedColumnFormula>
    </tableColumn>
    <tableColumn id="9" xr3:uid="{09848891-5D00-4A93-9DF5-26E160C3D5AE}" name="(R)_x000a_Monthly Maintenance according to Service  Level (H) - Y1" dataDxfId="341" totalsRowDxfId="340"/>
    <tableColumn id="10" xr3:uid="{6565D235-0E23-4B57-AA5D-EAB47F08ED34}" name="(S)_x000a_Monthly Maintenance according to Service  Level (H) - Y2" dataDxfId="339" totalsRowDxfId="338"/>
    <tableColumn id="24" xr3:uid="{6AAC9893-064B-48E1-8502-F1BC7D651835}" name="(T)_x000a_Monthly Maintenance according to Service  Level (H) - Y3" dataDxfId="337" totalsRowDxfId="336"/>
    <tableColumn id="25" xr3:uid="{9BC83859-A668-4F24-B34E-08CDF54D5782}" name="(U)_x000a_Monthly Maintenance according to Service  Level (H) - Y4" dataDxfId="335" totalsRowDxfId="334"/>
    <tableColumn id="26" xr3:uid="{E1BA8C03-742D-4310-B5C1-48972A53A75D}" name="(V)_x000a_Monthly Maintenance according to Service  Level (H) - Y5" dataDxfId="333" totalsRowDxfId="332"/>
    <tableColumn id="14" xr3:uid="{02A6E9F3-A854-4F85-B427-FC7BEACD833A}" name="(Y)_x000a_TOTAL Excluding VAT - Y1_x000a_((A*J)*Q)+((A*R)*12))" totalsRowFunction="sum" dataDxfId="331" totalsRowDxfId="330">
      <calculatedColumnFormula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calculatedColumnFormula>
    </tableColumn>
    <tableColumn id="37" xr3:uid="{CDD14F82-0F09-4EFA-B96F-B45D18959342}" name="(Z)_x000a_TOTAL Excluding VAT - Y2_x000a_((B*K)*Q)+((B*S)*12))" totalsRowFunction="sum" dataDxfId="329" totalsRowDxfId="328">
      <calculatedColumnFormula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calculatedColumnFormula>
    </tableColumn>
    <tableColumn id="36" xr3:uid="{BDA4D7B7-12F6-4869-A342-F1F8D6A4EE80}" name="AA)_x000a_TOTAL Excluding VAT - Y3_x000a_((C*L)*Q)+((C*T)*12))" totalsRowFunction="sum" dataDxfId="327" totalsRowDxfId="326">
      <calculatedColumnFormula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calculatedColumnFormula>
    </tableColumn>
    <tableColumn id="35" xr3:uid="{7D37FB8E-BCE6-4AFB-BC57-6441DDD11FDD}" name="(AB)_x000a_TOTAL Excluding VAT - Y4_x000a_((D*M)*Q)+((D*U)*12))" totalsRowFunction="sum" dataDxfId="325" totalsRowDxfId="324">
      <calculatedColumnFormula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calculatedColumnFormula>
    </tableColumn>
    <tableColumn id="34" xr3:uid="{8F13B41B-ADDB-4763-8C17-D03F0958AB97}" name="(AC)_x000a_TOTAL Excluding VAT - Y5_x000a_((E*N*Q)+((E*V)*12))" totalsRowFunction="sum" dataDxfId="323" totalsRowDxfId="322">
      <calculatedColumnFormula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calculatedColumnFormula>
    </tableColumn>
    <tableColumn id="15" xr3:uid="{721D4465-E6A7-4EBD-9672-11B8A0D830EE}" name="(AF)_x000a_TOTAL Excluding VAT" totalsRowFunction="sum" dataDxfId="321" totalsRowDxfId="320">
      <calculatedColumnFormula>SUM(T_MAIN_ACCESSSW25[[#This Row],[(Y)
TOTAL Excluding VAT - Y1
((A*J)*Q)+((A*R)*12))]:[(AC)
TOTAL Excluding VAT - Y5
((E*N*Q)+((E*V)*12))]])</calculatedColumnFormula>
    </tableColumn>
    <tableColumn id="11" xr3:uid="{0B3B830E-8A35-4BC9-B874-F93C8D09E848}" name="Comments" totalsRowFunction="count" dataDxfId="319" totalsRowDxfId="318"/>
  </tableColumns>
  <tableStyleInfo name="TableStyleMedium9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386DD205-E685-48B4-A5FB-DB0333D31E01}" name="T_MAIN_ACCESSSW2526" displayName="T_MAIN_ACCESSSW2526" ref="A13:AC47" totalsRowCount="1" headerRowDxfId="563" dataDxfId="562" totalsRowDxfId="561">
  <autoFilter ref="A13:AC46" xr:uid="{57208165-A941-48FF-A1F5-EE0DF17706F5}"/>
  <tableColumns count="29">
    <tableColumn id="1" xr3:uid="{845CB73F-35FF-4F52-87CC-ABE33FC269DC}" name="Location" totalsRowLabel="Total" dataDxfId="317"/>
    <tableColumn id="2" xr3:uid="{BA6D0FAC-FDB2-4F53-8096-9490D87DE3F1}" name="Device Name" dataDxfId="316" totalsRowDxfId="315"/>
    <tableColumn id="3" xr3:uid="{ED4578C1-552F-44B4-824D-E422FF5CD662}" name="Chassis Serial_x000a_Number" dataDxfId="314" totalsRowDxfId="313"/>
    <tableColumn id="4" xr3:uid="{C86BE137-75B0-48FA-8414-46F6C8106A99}" name="Chassis_x000a_ Model Name" dataDxfId="312" totalsRowDxfId="311"/>
    <tableColumn id="12" xr3:uid="{B5A1CD19-7B3D-4A69-9BB4-E3B9CEAABB34}" name="(A)_x000a_Qty  - Y1" dataDxfId="310" totalsRowDxfId="309"/>
    <tableColumn id="16" xr3:uid="{A01901D2-456A-4B23-9525-AD4FC51976E5}" name="(B)_x000a_Qty  - Y2" dataDxfId="308" totalsRowDxfId="307"/>
    <tableColumn id="17" xr3:uid="{556015CE-2F6E-4BAB-88F6-F1F43BD63BC1}" name="(C)_x000a_Qty  - Y3" dataDxfId="306" totalsRowDxfId="305"/>
    <tableColumn id="18" xr3:uid="{6E37F410-5AE3-4755-9039-4810E4419A7A}" name="(D)_x000a_Qty  - Y4" dataDxfId="304"/>
    <tableColumn id="19" xr3:uid="{4095A1F0-BFD3-4BA6-8BB1-0690B2BFE7BE}" name="(E)_x000a_Qty  - Y5" dataDxfId="303"/>
    <tableColumn id="33" xr3:uid="{66B5AD78-098D-480C-81BC-6F7451DDC66D}" name="(H)_x000a_Required Service Level for Preventative mantenance" dataDxfId="302"/>
    <tableColumn id="27" xr3:uid="{18650B7F-0644-487C-87E2-F3664FAD38F4}" name="(I)_x000a_Required Service Level for OEM Backed Hardware Maintenance" dataDxfId="301"/>
    <tableColumn id="8" xr3:uid="{BC9F25C9-49F2-4D42-BE7E-045D2EF5867A}" name="(J)_x000a_USD PRICE_x000a_Annual Partner Support Service (1 Year)_x000a_Chassis Plus Modules_x000a_- according to HW service level (I)_x000a_Y1" dataDxfId="300" totalsRowDxfId="299"/>
    <tableColumn id="20" xr3:uid="{19DA6043-77F3-4AFB-87E8-B8B4F7BD3365}" name="(K)_x000a_USD PRICE_x000a_Annual Partner Support Service (1 Year)_x000a_Chassis Plus Modules_x000a_- according to HW service level (I)_x000a_Y2" dataDxfId="298" totalsRowDxfId="297"/>
    <tableColumn id="21" xr3:uid="{D395E21E-A9E4-4F87-B332-ADE0F4983C6B}" name="(L)_x000a_USD PRICE_x000a_Annual Partner Support Service (1 Year)_x000a_Chassis Plus Modules_x000a_- according to HW service level (I)_x000a_Y3" dataDxfId="296" totalsRowDxfId="295"/>
    <tableColumn id="22" xr3:uid="{8FB07DAB-378D-48F5-ABAA-A4E219163355}" name="(M)_x000a_USD PRICE_x000a_Annual Partner Support Service (1 Year)_x000a_Chassis Plus Modules_x000a_- according to HW service level (I)_x000a_Y4" dataDxfId="294" totalsRowDxfId="293"/>
    <tableColumn id="23" xr3:uid="{2315BCD5-F3C3-41C6-9418-1E8FD34A7282}" name="(N)_x000a_USD PRICE_x000a_Annual Partner Support Service (1 Year)_x000a_Chassis Plus Modules_x000a_- according to HW service level (I)_x000a_Y5" dataDxfId="292" totalsRowDxfId="291"/>
    <tableColumn id="13" xr3:uid="{1F8803B1-D9A0-4877-A825-331EE9C8BE42}" name="(Q)_x000a_Exchange Rate" dataDxfId="290" totalsRowDxfId="289">
      <calculatedColumnFormula>Exchange_Rate</calculatedColumnFormula>
    </tableColumn>
    <tableColumn id="9" xr3:uid="{970DD9C5-07CC-4BA0-AC36-F6BA078AD498}" name="(R)_x000a_Monthly Maintenance according to Service  Level (H) - Y1" dataDxfId="288" totalsRowDxfId="287"/>
    <tableColumn id="10" xr3:uid="{38801E90-420E-4A41-9CF3-DCE6C5AA42C1}" name="(S)_x000a_Monthly Maintenance according to Service  Level (H) - Y2" dataDxfId="286" totalsRowDxfId="285"/>
    <tableColumn id="24" xr3:uid="{8CD24DFF-F12E-43AE-B116-DB20AF3310A3}" name="(T)_x000a_Monthly Maintenance according to Service  Level (H) - Y3" dataDxfId="284" totalsRowDxfId="283"/>
    <tableColumn id="25" xr3:uid="{90B6284F-359C-43DE-A411-CB819C8F33A1}" name="(U)_x000a_Monthly Maintenance according to Service  Level (H) - Y4" dataDxfId="282" totalsRowDxfId="281"/>
    <tableColumn id="26" xr3:uid="{4B4064F1-6ABC-4C4E-8B3E-C723B829139C}" name="(V)_x000a_Monthly Maintenance according to Service  Level (H) - Y5" dataDxfId="280" totalsRowDxfId="279"/>
    <tableColumn id="14" xr3:uid="{6B082AA5-3308-4B4F-8080-2696FC03912A}" name="(Y)_x000a_TOTAL Excluding VAT - Y1_x000a_((A*J)*Q)+((A*R)*12))" totalsRowFunction="sum" dataDxfId="278" totalsRowDxfId="277">
      <calculatedColumnFormula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calculatedColumnFormula>
    </tableColumn>
    <tableColumn id="37" xr3:uid="{D1D5AA7B-798D-4596-9B6F-40CE135D2529}" name="(Z)_x000a_TOTAL Excluding VAT - Y2_x000a_((B*K)*Q)+((B*S)*12))" totalsRowFunction="sum" dataDxfId="276" totalsRowDxfId="275">
      <calculatedColumnFormula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calculatedColumnFormula>
    </tableColumn>
    <tableColumn id="36" xr3:uid="{1B4BA093-3FD3-46E9-9C28-205E249DF354}" name="AA)_x000a_TOTAL Excluding VAT - Y3_x000a_((C*L)*Q)+((C*T)*12))" totalsRowFunction="sum" dataDxfId="274" totalsRowDxfId="273">
      <calculatedColumnFormula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calculatedColumnFormula>
    </tableColumn>
    <tableColumn id="35" xr3:uid="{5150767E-DF02-47FF-94C9-DCC59C82AEA9}" name="(AB)_x000a_TOTAL Excluding VAT - Y4_x000a_((D*M)*Q)+((D*U)*12))" totalsRowFunction="sum" dataDxfId="272" totalsRowDxfId="271">
      <calculatedColumnFormula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calculatedColumnFormula>
    </tableColumn>
    <tableColumn id="34" xr3:uid="{C2CDA104-7244-45D6-9282-10732AB03D6E}" name="(AC)_x000a_TOTAL Excluding VAT - Y5_x000a_((E*N*Q)+((E*V)*12))" totalsRowFunction="sum" dataDxfId="270" totalsRowDxfId="269">
      <calculatedColumnFormula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calculatedColumnFormula>
    </tableColumn>
    <tableColumn id="15" xr3:uid="{31917EBF-678B-4A19-B3A0-21A3F9D72841}" name="(AF)_x000a_TOTAL Excluding VAT" totalsRowFunction="sum" dataDxfId="268" totalsRowDxfId="267">
      <calculatedColumnFormula>SUM(T_MAIN_ACCESSSW2526[[#This Row],[(Y)
TOTAL Excluding VAT - Y1
((A*J)*Q)+((A*R)*12))]:[(AC)
TOTAL Excluding VAT - Y5
((E*N*Q)+((E*V)*12))]])</calculatedColumnFormula>
    </tableColumn>
    <tableColumn id="11" xr3:uid="{F5F733CF-57F1-4FA5-A02C-A29539185F09}" name="Comments" totalsRowFunction="count" dataDxfId="266" totalsRowDxfId="265"/>
  </tableColumns>
  <tableStyleInfo name="TableStyleMedium9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C27D2670-E311-4A9C-BDC7-7A4E8C23373E}" name="T_MAIN_ACCESSSW2527" displayName="T_MAIN_ACCESSSW2527" ref="A12:AC27" totalsRowCount="1" headerRowDxfId="560" dataDxfId="559" totalsRowDxfId="558">
  <autoFilter ref="A12:AC26" xr:uid="{DE4AE79F-940E-4EF3-B8CC-14AC702BB0D1}"/>
  <tableColumns count="29">
    <tableColumn id="1" xr3:uid="{193DB57C-F2D4-4018-93C9-68FAA0AA6C54}" name="Location" totalsRowLabel="Total" dataDxfId="264"/>
    <tableColumn id="2" xr3:uid="{5E53B739-EA96-4F50-8D8A-B5377FFED53E}" name="Device Name" dataDxfId="263"/>
    <tableColumn id="3" xr3:uid="{5812D624-7EA4-4D04-BB77-6B43DEEDA063}" name="Chassis Serial_x000a_Number" dataDxfId="262" totalsRowDxfId="261"/>
    <tableColumn id="4" xr3:uid="{6B41E627-8218-4B39-9D32-D03EB90A58E7}" name="Chassis_x000a_ Model Name" dataDxfId="260" totalsRowDxfId="259"/>
    <tableColumn id="12" xr3:uid="{CDF178AA-F639-4F2C-9ECF-00F341055DE2}" name="(A)_x000a_Qty  - Y1" dataDxfId="258" totalsRowDxfId="257"/>
    <tableColumn id="16" xr3:uid="{597DECFF-2AFE-4085-9389-78D0A98916EC}" name="(B)_x000a_Qty  - Y2" dataDxfId="256" totalsRowDxfId="255"/>
    <tableColumn id="17" xr3:uid="{BAE8D5D1-405E-4100-A83C-8F519E22F4CA}" name="(C)_x000a_Qty  - Y3" dataDxfId="254" totalsRowDxfId="253"/>
    <tableColumn id="18" xr3:uid="{29588321-1D51-461E-AD57-449960385332}" name="(D)_x000a_Qty  - Y4" dataDxfId="252"/>
    <tableColumn id="19" xr3:uid="{8D8554D8-478B-490D-BC33-161190C2BE87}" name="(E)_x000a_Qty  - Y5" dataDxfId="251"/>
    <tableColumn id="33" xr3:uid="{73CF1F0E-0790-4E7E-8DE7-0F78980D4614}" name="(H)_x000a_Required Service Level for Preventative mantenance" dataDxfId="250"/>
    <tableColumn id="27" xr3:uid="{D3A1B767-4240-41D3-8FC7-A678C0B5AF33}" name="(I)_x000a_Required Service Level for OEM Backed Hardware Maintenance" dataDxfId="249"/>
    <tableColumn id="8" xr3:uid="{148F5723-6D8E-49BB-97D8-ED95B3043E5A}" name="(J)_x000a_USD PRICE_x000a_Annual Partner Support Service (1 Year)_x000a_Chassis Plus Modules_x000a_- according to HW service level (I)_x000a_Y1" dataDxfId="248" totalsRowDxfId="247"/>
    <tableColumn id="20" xr3:uid="{B408B31B-8C56-4600-B96A-BB5595BBE9A2}" name="(K)_x000a_USD PRICE_x000a_Annual Partner Support Service (1 Year)_x000a_Chassis Plus Modules_x000a_- according to HW service level (I)_x000a_Y2" dataDxfId="246" totalsRowDxfId="245"/>
    <tableColumn id="21" xr3:uid="{A3597085-AB8F-44A4-BC92-0095F469BD8F}" name="(L)_x000a_USD PRICE_x000a_Annual Partner Support Service (1 Year)_x000a_Chassis Plus Modules_x000a_- according to HW service level (I)_x000a_Y3" dataDxfId="244" totalsRowDxfId="243"/>
    <tableColumn id="22" xr3:uid="{DEB774A8-F062-4370-9087-306ACAE220B2}" name="(M)_x000a_USD PRICE_x000a_Annual Partner Support Service (1 Year)_x000a_Chassis Plus Modules_x000a_- according to HW service level (I)_x000a_Y4" dataDxfId="242" totalsRowDxfId="241"/>
    <tableColumn id="23" xr3:uid="{1C0ED37A-A23D-4C00-9C35-CE1B83F8B431}" name="(N)_x000a_USD PRICE_x000a_Annual Partner Support Service (1 Year)_x000a_Chassis Plus Modules_x000a_- according to HW service level (I)_x000a_Y5" dataDxfId="240" totalsRowDxfId="239"/>
    <tableColumn id="13" xr3:uid="{BCC2A9A9-D9CB-4BD3-B450-8895907B0187}" name="(Q)_x000a_Exchange Rate" dataDxfId="238" totalsRowDxfId="237">
      <calculatedColumnFormula>Exchange_Rate</calculatedColumnFormula>
    </tableColumn>
    <tableColumn id="9" xr3:uid="{F64D4DDA-7DB7-4CF2-8A7C-AF226ABBFC15}" name="(R)_x000a_Monthly Maintenance according to Service  Level (H) - Y1" dataDxfId="236" totalsRowDxfId="235"/>
    <tableColumn id="10" xr3:uid="{90CF9850-AA52-4251-BA0E-5AAAD5D7A59B}" name="(S)_x000a_Monthly Maintenance according to Service  Level (H) - Y2" dataDxfId="234" totalsRowDxfId="233"/>
    <tableColumn id="24" xr3:uid="{0015C5BC-92BA-45EA-B773-0E8FFD929217}" name="(T)_x000a_Monthly Maintenance according to Service  Level (H) - Y3" dataDxfId="232" totalsRowDxfId="231"/>
    <tableColumn id="25" xr3:uid="{C063E2AF-59FA-4FB9-8F14-B401F318ECB9}" name="(U)_x000a_Monthly Maintenance according to Service  Level (H) - Y4" dataDxfId="230" totalsRowDxfId="229"/>
    <tableColumn id="26" xr3:uid="{B2020A10-57E6-4378-8D3A-55D7807C0FE5}" name="(V)_x000a_Monthly Maintenance according to Service  Level (H) - Y5" dataDxfId="228" totalsRowDxfId="227"/>
    <tableColumn id="14" xr3:uid="{F14CE2E6-6525-472E-957A-C0126BBB1123}" name="(Y)_x000a_TOTAL Excluding VAT - Y1_x000a_((A*J)*Q)+((A*R)*12))" totalsRowFunction="sum" dataDxfId="226" totalsRowDxfId="225">
      <calculatedColumnFormula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calculatedColumnFormula>
    </tableColumn>
    <tableColumn id="37" xr3:uid="{CB39E1EC-82A2-4D30-A654-F2132E699025}" name="(Z)_x000a_TOTAL Excluding VAT - Y2_x000a_((B*K)*Q)+((B*S)*12))" totalsRowFunction="sum" dataDxfId="224" totalsRowDxfId="223">
      <calculatedColumnFormula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calculatedColumnFormula>
    </tableColumn>
    <tableColumn id="36" xr3:uid="{BA093F23-BEF0-4A9D-B616-2B84C032459D}" name="AA)_x000a_TOTAL Excluding VAT - Y3_x000a_((C*L)*Q)+((C*T)*12))" totalsRowFunction="sum" dataDxfId="222" totalsRowDxfId="221">
      <calculatedColumnFormula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calculatedColumnFormula>
    </tableColumn>
    <tableColumn id="35" xr3:uid="{6FB674E3-8ACC-42BA-A7B5-97405B29C072}" name="(AB)_x000a_TOTAL Excluding VAT - Y4_x000a_((D*M)*Q)+((D*U)*12))" totalsRowFunction="sum" dataDxfId="220" totalsRowDxfId="219">
      <calculatedColumnFormula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calculatedColumnFormula>
    </tableColumn>
    <tableColumn id="34" xr3:uid="{293D20ED-6230-477C-B7D1-3610EB9F0B31}" name="(AC)_x000a_TOTAL Excluding VAT - Y5_x000a_((E*N*Q)+((E*V)*12))" totalsRowFunction="sum" dataDxfId="218" totalsRowDxfId="217">
      <calculatedColumnFormula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calculatedColumnFormula>
    </tableColumn>
    <tableColumn id="15" xr3:uid="{2B63B0C5-A41A-4082-8A7A-4B9131E7A4E0}" name="(AF)_x000a_TOTAL Excluding VAT" totalsRowFunction="sum" dataDxfId="216" totalsRowDxfId="215">
      <calculatedColumnFormula>SUM(T_MAIN_ACCESSSW2527[[#This Row],[(Y)
TOTAL Excluding VAT - Y1
((A*J)*Q)+((A*R)*12))]:[(AC)
TOTAL Excluding VAT - Y5
((E*N*Q)+((E*V)*12))]])</calculatedColumnFormula>
    </tableColumn>
    <tableColumn id="11" xr3:uid="{7B668A0E-F3A5-4DA9-A4F8-C5EBC6E9C84E}" name="Comments" totalsRowFunction="count" dataDxfId="214" totalsRowDxfId="213"/>
  </tableColumns>
  <tableStyleInfo name="TableStyleMedium9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43AA8155-9196-42CD-8588-D6875BCF0C89}" name="T_MAIN_ROUTGW28" displayName="T_MAIN_ROUTGW28" ref="A11:AC1946" totalsRowCount="1" headerRowDxfId="557" dataDxfId="556" totalsRowDxfId="555">
  <autoFilter ref="A11:AC1945" xr:uid="{8FF9BFB0-4856-43F6-B931-A06AF9FE55ED}"/>
  <tableColumns count="29">
    <tableColumn id="1" xr3:uid="{7340B107-2EFA-4975-9480-51945DFB6ACA}" name="Location" totalsRowLabel="Total" dataDxfId="212"/>
    <tableColumn id="2" xr3:uid="{817B3BB1-DE08-4C22-8C69-A906897466D2}" name="Device Name" dataDxfId="211" totalsRowDxfId="210"/>
    <tableColumn id="5" xr3:uid="{532994CD-8967-4B9F-B7EC-5C335C1166E0}" name="Chassis Serial_x000a_Number" dataDxfId="209"/>
    <tableColumn id="7" xr3:uid="{2D3F7652-CC90-4528-9B3F-BA04C139A050}" name="Chassis_x000a_ Model Name" dataDxfId="208" totalsRowDxfId="207"/>
    <tableColumn id="12" xr3:uid="{4B0D97B8-D39F-4283-8E6D-F8368060AE6B}" name="(A)_x000a_Qty  - Y1" dataDxfId="206"/>
    <tableColumn id="16" xr3:uid="{23F87429-DF48-4CC2-9FB5-4FC5ADFCFFF4}" name="(B)_x000a_Qty  - Y2" dataDxfId="205"/>
    <tableColumn id="17" xr3:uid="{2FBB5210-0C9A-45CF-80D9-6699AB5B34FB}" name="(C)_x000a_Qty  - Y3" dataDxfId="204"/>
    <tableColumn id="18" xr3:uid="{BB3ADD0A-8FFA-4A7B-9D06-8C9C4F4C0789}" name="(D)_x000a_Qty  - Y4" dataDxfId="203"/>
    <tableColumn id="19" xr3:uid="{2A0136D5-D0DE-465D-8472-93A3C8D424F8}" name="(E)_x000a_Qty  - Y5" dataDxfId="202"/>
    <tableColumn id="33" xr3:uid="{96D11876-BE5F-4685-BF3E-E02EC93EB91D}" name="(H)_x000a_Required Service Level for Preventative mantenance" dataDxfId="201"/>
    <tableColumn id="27" xr3:uid="{770054D6-DE4E-4747-AE45-19466CACE467}" name="(I)_x000a_Required Service Level for OEM Backed Hardware Maintenance" dataDxfId="200"/>
    <tableColumn id="8" xr3:uid="{41F05A1D-2196-4E88-91A4-7DA6489ACA1E}" name="(J)_x000a_USD PRICE_x000a_Annual Partner Support Service (1 Year)_x000a_Chassis Plus Modules_x000a_- according to HW service level (I)_x000a_Y1" dataDxfId="199" totalsRowDxfId="198"/>
    <tableColumn id="20" xr3:uid="{BF865B46-65BC-400F-A13B-46EB267FC8E8}" name="(K)_x000a_USD PRICE_x000a_Annual Partner Support Service (1 Year)_x000a_Chassis Plus Modules_x000a_- according to HW service level (I)_x000a_Y2" dataDxfId="197" totalsRowDxfId="196"/>
    <tableColumn id="21" xr3:uid="{7DAD0BE9-67DE-4DCC-8F22-A76D28947D63}" name="(L)_x000a_USD PRICE_x000a_Annual Partner Support Service (1 Year)_x000a_Chassis Plus Modules_x000a_- according to HW service level (I)_x000a_Y3" dataDxfId="195" totalsRowDxfId="194"/>
    <tableColumn id="22" xr3:uid="{931D59C9-1099-4DB6-B78C-1B0F10A215BD}" name="(M)_x000a_USD PRICE_x000a_Annual Partner Support Service (1 Year)_x000a_Chassis Plus Modules_x000a_- according to HW service level (I)_x000a_Y4" dataDxfId="193" totalsRowDxfId="192"/>
    <tableColumn id="23" xr3:uid="{B4EA74A2-ACD5-470B-A98B-EC179993F9EA}" name="(N)_x000a_USD PRICE_x000a_Annual Partner Support Service (1 Year)_x000a_Chassis Plus Modules_x000a_- according to HW service level (I)_x000a_Y5" dataDxfId="191" totalsRowDxfId="190"/>
    <tableColumn id="13" xr3:uid="{CDCEEF87-C225-42C6-B25D-BEFA89F0E91A}" name="(Q)_x000a_Exchange Rate" dataDxfId="189" totalsRowDxfId="188">
      <calculatedColumnFormula>Exchange_Rate</calculatedColumnFormula>
    </tableColumn>
    <tableColumn id="9" xr3:uid="{65EBF228-CE9B-47A3-9BA0-B705B2F1D673}" name="(R)_x000a_Monthly Maintenance according to Service  Level (H) - Y1" dataDxfId="187" totalsRowDxfId="186"/>
    <tableColumn id="10" xr3:uid="{D7B54BFF-2793-48AF-AB5E-40EE49261E96}" name="(S)_x000a_Monthly Maintenance according to Service  Level (H) - Y2" dataDxfId="185" totalsRowDxfId="184"/>
    <tableColumn id="24" xr3:uid="{3B8A8685-DFFE-4669-9C8E-F6F69F73206C}" name="(T)_x000a_Monthly Maintenance according to Service  Level (H) - Y3" dataDxfId="183" totalsRowDxfId="182"/>
    <tableColumn id="25" xr3:uid="{77C17BB7-CFAD-4DE1-84AB-7017ADB20E98}" name="(U)_x000a_Monthly Maintenance according to Service  Level (H) - Y4" dataDxfId="181" totalsRowDxfId="180"/>
    <tableColumn id="26" xr3:uid="{B9125A8C-758C-4FAC-899D-6FFEF5B2040E}" name="(V)_x000a_Monthly Maintenance according to Service  Level (H) - Y5" dataDxfId="179" totalsRowDxfId="178"/>
    <tableColumn id="14" xr3:uid="{1531363C-1E3D-4FE0-92D3-206EA312EF84}" name="(Y)_x000a_TOTAL Excluding VAT - Y1_x000a_((A*J)*Q)+((A*R)*12))" totalsRowFunction="sum" dataDxfId="177" totalsRowDxfId="176">
      <calculatedColumnFormula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calculatedColumnFormula>
    </tableColumn>
    <tableColumn id="37" xr3:uid="{BC923066-E69D-4778-A46F-7BA74503F72E}" name="(Z)_x000a_TOTAL Excluding VAT - Y2_x000a_((B*K)*Q)+((B*S)*12))" totalsRowFunction="sum" dataDxfId="175" totalsRowDxfId="174">
      <calculatedColumnFormula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calculatedColumnFormula>
    </tableColumn>
    <tableColumn id="36" xr3:uid="{96934FA5-9A5D-481C-86EE-AA2B4A355188}" name="AA)_x000a_TOTAL Excluding VAT - Y3_x000a_((C*L)*Q)+((C*T)*12))" totalsRowFunction="sum" dataDxfId="173" totalsRowDxfId="172">
      <calculatedColumnFormula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calculatedColumnFormula>
    </tableColumn>
    <tableColumn id="35" xr3:uid="{8BB0D23B-63E2-44E0-B49C-B5ED52E1B045}" name="(AB)_x000a_TOTAL Excluding VAT - Y4_x000a_((D*M)*Q)+((D*U)*12))" totalsRowFunction="sum" dataDxfId="171" totalsRowDxfId="170">
      <calculatedColumnFormula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calculatedColumnFormula>
    </tableColumn>
    <tableColumn id="34" xr3:uid="{74948EE6-0A20-4D21-949F-E9D62D854511}" name="(AC)_x000a_TOTAL Excluding VAT - Y5_x000a_((E*N*Q)+((E*V)*12))" totalsRowFunction="sum" dataDxfId="169" totalsRowDxfId="168">
      <calculatedColumnFormula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calculatedColumnFormula>
    </tableColumn>
    <tableColumn id="15" xr3:uid="{5951199B-37AE-4C5E-93A8-C9611B753A7B}" name="(AF)_x000a_TOTAL Excluding VAT" totalsRowFunction="sum" dataDxfId="167" totalsRowDxfId="166">
      <calculatedColumnFormula>SUM(T_MAIN_ROUTGW28[[#This Row],[(Y)
TOTAL Excluding VAT - Y1
((A*J)*Q)+((A*R)*12))]:[(AC)
TOTAL Excluding VAT - Y5
((E*N*Q)+((E*V)*12))]])</calculatedColumnFormula>
    </tableColumn>
    <tableColumn id="11" xr3:uid="{63F80529-545F-4200-B730-73EA9CBF9B1F}" name="Comments" totalsRowFunction="count" dataDxfId="165" totalsRowDxfId="164"/>
  </tableColumns>
  <tableStyleInfo name="TableStyleMedium9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7FE12756-0298-4EFB-ACEE-D4C3D224CA37}" name="T_MAIN_ROUTGW29" displayName="T_MAIN_ROUTGW29" ref="A12:AC1143" totalsRowCount="1" headerRowDxfId="554" dataDxfId="553" totalsRowDxfId="552">
  <autoFilter ref="A12:AC1142" xr:uid="{F6C50B9F-59D5-4297-8A10-2029D5969F85}"/>
  <tableColumns count="29">
    <tableColumn id="1" xr3:uid="{675D968C-D043-4BDA-9771-1ED9FDA5CD22}" name="Location" totalsRowLabel="Total" dataDxfId="163"/>
    <tableColumn id="2" xr3:uid="{9F4E09E0-9382-4E7D-AB9E-A11DCCC5951C}" name="Device Name" dataDxfId="162"/>
    <tableColumn id="3" xr3:uid="{D5F79C0E-05F6-437B-B065-E7CCA9F88F84}" name="Chassis Serial_x000a_Number" dataDxfId="161" totalsRowDxfId="160"/>
    <tableColumn id="40" xr3:uid="{259B8626-7F93-445F-BB6E-F4B8D18519F1}" name="Chassis_x000a_ Model Name" totalsRowDxfId="159"/>
    <tableColumn id="12" xr3:uid="{6AFBB620-3736-42F5-8D64-426E55E15DE5}" name="(A)_x000a_Qty  - FY27" dataDxfId="158" totalsRowDxfId="157"/>
    <tableColumn id="16" xr3:uid="{030674AF-3571-4518-9F58-CF963CE2DA81}" name="(B)_x000a_Qty  - Y2" dataDxfId="156" totalsRowDxfId="155"/>
    <tableColumn id="17" xr3:uid="{C6093919-481F-44CB-9B2C-1C8B600A252B}" name="(C)_x000a_Qty  - Y3" dataDxfId="154" totalsRowDxfId="153"/>
    <tableColumn id="18" xr3:uid="{9BAA275D-6260-415B-9395-33B56AD4A3A9}" name="(D)_x000a_Qty  - Y4" dataDxfId="152"/>
    <tableColumn id="19" xr3:uid="{5B9CF887-8499-4CA8-9594-2E24FAE96D0A}" name="(E)_x000a_Qty  - Y5" dataDxfId="151"/>
    <tableColumn id="33" xr3:uid="{3ED09206-DF46-4CBE-BE46-7B81C6F4304F}" name="(H)_x000a_Required Service Level for Preventative mantenance" dataDxfId="150"/>
    <tableColumn id="27" xr3:uid="{0D16B701-D37C-4AB3-B3DE-B36DD383E688}" name="(I)_x000a_Required Service Level for OEM Backed Hardware Maintenance" dataDxfId="149"/>
    <tableColumn id="8" xr3:uid="{A06EE3FF-EE9A-4A8B-A6CF-F104ED8ADDEE}" name="(J)_x000a_USD PRICE_x000a_Annual Partner Support Service (1 Year)_x000a_Chassis Plus Modules_x000a_- according to HW service level (I)_x000a_Y1" dataDxfId="148" totalsRowDxfId="147"/>
    <tableColumn id="20" xr3:uid="{6E747629-5FCD-46FE-BD1F-780B05E06B8D}" name="(K)_x000a_USD PRICE_x000a_Annual Partner Support Service (1 Year)_x000a_Chassis Plus Modules_x000a_- according to HW service level (I)_x000a_Y2" dataDxfId="146" totalsRowDxfId="145"/>
    <tableColumn id="21" xr3:uid="{BC573500-7FAF-4AAE-ACC9-DA0A5F5B945A}" name="(L)_x000a_USD PRICE_x000a_Annual Partner Support Service (1 Year)_x000a_Chassis Plus Modules_x000a_- according to HW service level (I)_x000a_Y3" dataDxfId="144" totalsRowDxfId="143"/>
    <tableColumn id="22" xr3:uid="{614D0865-6B06-4AF1-B159-CD3E6F518A97}" name="(M)_x000a_USD PRICE_x000a_Annual Partner Support Service (1 Year)_x000a_Chassis Plus Modules_x000a_- according to HW service level (I)_x000a_Y4" dataDxfId="142" totalsRowDxfId="141"/>
    <tableColumn id="23" xr3:uid="{3A37893A-4AFE-43A4-8A57-7551963A9935}" name="(N)_x000a_USD PRICE_x000a_Annual Partner Support Service (1 Year)_x000a_Chassis Plus Modules_x000a_- according to HW service level (I)_x000a_Y5" dataDxfId="140" totalsRowDxfId="139"/>
    <tableColumn id="13" xr3:uid="{2600A63E-B51A-44FD-B0CA-BE2DAF8BF66F}" name="(Q)_x000a_Exchange Rate" dataDxfId="138" totalsRowDxfId="137">
      <calculatedColumnFormula>Exchange_Rate</calculatedColumnFormula>
    </tableColumn>
    <tableColumn id="9" xr3:uid="{3717CE2D-3EC3-4870-8F20-2F953C121216}" name="(R)_x000a_Monthly Maintenance according to Service  Level (H) - Y1" dataDxfId="136" totalsRowDxfId="135"/>
    <tableColumn id="10" xr3:uid="{9606E03D-E471-433B-BF81-4F2A34AE696F}" name="(S)_x000a_Monthly Maintenance according to Service  Level (H) - Y2" dataDxfId="134" totalsRowDxfId="133"/>
    <tableColumn id="24" xr3:uid="{EF3DA1AD-C517-4C09-BD7E-7ACE02B9C645}" name="(T)_x000a_Monthly Maintenance according to Service  Level (H) - Y3" dataDxfId="132" totalsRowDxfId="131"/>
    <tableColumn id="25" xr3:uid="{02A4889C-9C11-4E8A-8CD6-D657EAAA2456}" name="(U)_x000a_Monthly Maintenance according to Service  Level (H) - Y4" dataDxfId="130" totalsRowDxfId="129"/>
    <tableColumn id="26" xr3:uid="{26927715-FCA9-430F-B6A0-5C95C84AFC65}" name="(V)_x000a_Monthly Maintenance according to Service  Level (H) - Y5" dataDxfId="128" totalsRowDxfId="127"/>
    <tableColumn id="14" xr3:uid="{59785214-07D2-48EC-A09D-26D67DF93F18}" name="(Y)_x000a_TOTAL Excluding VAT - Y1_x000a_((A*J)*Q)+((A*R)*12))" totalsRowFunction="sum" dataDxfId="126" totalsRowDxfId="125">
      <calculatedColumnFormula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calculatedColumnFormula>
    </tableColumn>
    <tableColumn id="37" xr3:uid="{0EC2D168-4BFF-49B3-A43A-4CDB447366AC}" name="(Z)_x000a_TOTAL Excluding VAT - Y2_x000a_((B*K)*Q)+((B*S)*12))" totalsRowFunction="sum" dataDxfId="124" totalsRowDxfId="123">
      <calculatedColumnFormula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calculatedColumnFormula>
    </tableColumn>
    <tableColumn id="36" xr3:uid="{46FF0A0D-7BBF-4EEA-A302-95EA6406291F}" name="AA)_x000a_TOTAL Excluding VAT - Y3_x000a_((C*L)*Q)+((C*T)*12))" totalsRowFunction="sum" dataDxfId="122" totalsRowDxfId="121">
      <calculatedColumnFormula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calculatedColumnFormula>
    </tableColumn>
    <tableColumn id="35" xr3:uid="{DAD98F8F-9CB7-43FB-BB88-9E8391DC1D3C}" name="(AB)_x000a_TOTAL Excluding VAT - Y4_x000a_((D*M)*Q)+((D*U)*12))" totalsRowFunction="sum" dataDxfId="120" totalsRowDxfId="119">
      <calculatedColumnFormula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calculatedColumnFormula>
    </tableColumn>
    <tableColumn id="34" xr3:uid="{5711C938-420A-4BD4-B8A1-81E95E0837F7}" name="(AC)_x000a_TOTAL Excluding VAT - Y5_x000a_((E*N*Q)+((E*V)*12))" totalsRowFunction="sum" dataDxfId="118" totalsRowDxfId="117">
      <calculatedColumnFormula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calculatedColumnFormula>
    </tableColumn>
    <tableColumn id="15" xr3:uid="{7E216B12-CF47-4279-B98A-E0CE896AF3A8}" name="(AF)_x000a_TOTAL Excluding VAT" totalsRowFunction="sum" dataDxfId="116" totalsRowDxfId="115">
      <calculatedColumnFormula>SUM(T_MAIN_ROUTGW29[[#This Row],[(Y)
TOTAL Excluding VAT - Y1
((A*J)*Q)+((A*R)*12))]:[(AC)
TOTAL Excluding VAT - Y5
((E*N*Q)+((E*V)*12))]])</calculatedColumnFormula>
    </tableColumn>
    <tableColumn id="11" xr3:uid="{DC71065B-03C1-40FD-A13F-4F3BFE346E73}" name="Comments" totalsRowFunction="count" dataDxfId="114" totalsRowDxfId="113"/>
  </tableColumns>
  <tableStyleInfo name="TableStyleMedium9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4F1AD2E-2C5D-4CAB-B30C-32213DBB7B3E}" name="T_MAIN_DC4" displayName="T_MAIN_DC4" ref="A12:S16" totalsRowCount="1" headerRowDxfId="551" dataDxfId="550" totalsRowDxfId="549">
  <autoFilter ref="A12:S15" xr:uid="{A27DCF49-7642-47A8-81B0-519E0D94E91E}"/>
  <tableColumns count="19">
    <tableColumn id="1" xr3:uid="{53C200C4-8FF3-4B9E-BEB0-63F27836C5E7}" name="Location" totalsRowLabel="Total" dataDxfId="112" totalsRowDxfId="111"/>
    <tableColumn id="2" xr3:uid="{0A2258BD-23F2-456E-9854-DB40060DB892}" name="Resourse" dataDxfId="110" totalsRowDxfId="109"/>
    <tableColumn id="12" xr3:uid="{4AC68E41-BD8C-4994-98E9-372D54F4CAFB}" name="(A)_x000a_Qty  - Y1" dataDxfId="108" totalsRowDxfId="107"/>
    <tableColumn id="16" xr3:uid="{1AF4C0C7-16AD-4726-85A5-A7EFF19BE8A1}" name="(B)_x000a_Qty  - Y2" dataDxfId="106" totalsRowDxfId="105"/>
    <tableColumn id="17" xr3:uid="{9A829A6D-A49B-463A-AE74-2D4AE9DFA6CD}" name="(C)_x000a_Qty  - Y3" dataDxfId="104" totalsRowDxfId="103"/>
    <tableColumn id="18" xr3:uid="{1375B390-12C0-455E-B383-987D96C7F566}" name="(D)_x000a_Qty  - Y4" dataDxfId="102" totalsRowDxfId="101"/>
    <tableColumn id="19" xr3:uid="{849C9D99-1E1D-4896-AE41-12AEA9F79301}" name="(E)_x000a_Qty  - Y5" dataDxfId="100" totalsRowDxfId="99"/>
    <tableColumn id="3" xr3:uid="{7AAEB044-C73B-48C2-BBE7-07F5B3BF517A}" name="(F)_x000a_Y1 Cost" dataDxfId="98" totalsRowDxfId="97" dataCellStyle="Currency"/>
    <tableColumn id="4" xr3:uid="{8496FABE-3856-4139-9E57-A252A2901333}" name="(G)_x000a_Y2 Cost" dataDxfId="96" totalsRowDxfId="95" dataCellStyle="Currency"/>
    <tableColumn id="5" xr3:uid="{107AA9B6-3343-4412-87B2-8E1C7C51B960}" name="(H)_x000a_Y3 Cost" dataDxfId="94" totalsRowDxfId="93" dataCellStyle="Currency"/>
    <tableColumn id="6" xr3:uid="{E80E7F44-5F57-4CF8-AA60-600EEF7D7D12}" name="(I)_x000a_Y4 Cost" dataDxfId="92" totalsRowDxfId="91" dataCellStyle="Currency"/>
    <tableColumn id="7" xr3:uid="{B11ADA7F-8490-49F4-82C6-C18C5CAF64D0}" name="(J)_x000a_Y5 Cost" dataDxfId="90" totalsRowDxfId="89" dataCellStyle="Currency"/>
    <tableColumn id="14" xr3:uid="{2D36B45F-B119-427B-ADF1-40215A781747}" name="(K)_x000a_TOTAL Excluding VAT - Y1_x000a_(A*F)" totalsRowFunction="sum" dataDxfId="88" totalsRowDxfId="87">
      <calculatedColumnFormula>T_MAIN_DC4[[#This Row],[(A)
Qty  - Y1]]*T_MAIN_DC4[[#This Row],[(F)
Y1 Cost]]</calculatedColumnFormula>
    </tableColumn>
    <tableColumn id="37" xr3:uid="{44F1B12C-9668-4AC6-89D8-475CB2191099}" name="(L)_x000a_TOTAL Excluding VAT - Y2_x000a_(B*G)" totalsRowFunction="sum" dataDxfId="86" totalsRowDxfId="85">
      <calculatedColumnFormula>T_MAIN_DC4[[#This Row],[(B)
Qty  - Y2]]*T_MAIN_DC4[[#This Row],[(G)
Y2 Cost]]</calculatedColumnFormula>
    </tableColumn>
    <tableColumn id="36" xr3:uid="{C05697B7-17CE-41DB-BE11-C274A583830E}" name="(M)_x000a_TOTAL Excluding VAT - Y3_x000a_(C*H)" totalsRowFunction="sum" dataDxfId="84" totalsRowDxfId="83">
      <calculatedColumnFormula>T_MAIN_DC4[[#This Row],[(C)
Qty  - Y3]]*T_MAIN_DC4[[#This Row],[(H)
Y3 Cost]]</calculatedColumnFormula>
    </tableColumn>
    <tableColumn id="35" xr3:uid="{FA88A657-B7BC-408B-BB2E-20739C1D9DAA}" name="(N)_x000a_TOTAL Excluding VAT - Y4_x000a_(D*I)" totalsRowFunction="sum" dataDxfId="82" totalsRowDxfId="81">
      <calculatedColumnFormula>T_MAIN_DC4[[#This Row],[(D)
Qty  - Y4]]*T_MAIN_DC4[[#This Row],[(I)
Y4 Cost]]</calculatedColumnFormula>
    </tableColumn>
    <tableColumn id="34" xr3:uid="{75A26A76-D3DE-4BB2-867C-9C6E44A2081B}" name="(O)_x000a_TOTAL Excluding VAT - Y5_x000a_(E*J)" totalsRowFunction="sum" dataDxfId="80" totalsRowDxfId="79">
      <calculatedColumnFormula>T_MAIN_DC4[[#This Row],[(E)
Qty  - Y5]]*T_MAIN_DC4[[#This Row],[(J)
Y5 Cost]]</calculatedColumnFormula>
    </tableColumn>
    <tableColumn id="15" xr3:uid="{9A93AD4C-266D-4F0F-B578-AB1FF594B14D}" name="(AF)_x000a_TOTAL Excluding VAT" totalsRowFunction="sum" dataDxfId="78" totalsRowDxfId="77">
      <calculatedColumnFormula>T_MAIN_DC4[[#This Row],[(F)
Y1 Cost]]*T_MAIN_DC4[[#This Row],[(K)
TOTAL Excluding VAT - Y1
(A*F)]]</calculatedColumnFormula>
    </tableColumn>
    <tableColumn id="11" xr3:uid="{DAFAECCF-CA10-4949-BBD4-E3D3C4C3865E}" name="Comments" totalsRowFunction="count" dataDxfId="76" totalsRowDxfId="75"/>
  </tableColumns>
  <tableStyleInfo name="TableStyleMedium9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F20BCE48-3236-4A76-96B1-E38B331999C3}" name="Table10" displayName="Table10" ref="A11:Q33" totalsRowShown="0" headerRowDxfId="548" dataDxfId="546" headerRowBorderDxfId="547" tableBorderDxfId="545" totalsRowBorderDxfId="544">
  <autoFilter ref="A11:Q33" xr:uid="{D502A5C2-FC05-4C98-A0B4-FFDE910A8D43}"/>
  <tableColumns count="17">
    <tableColumn id="1" xr3:uid="{192AFFC0-1E37-4E43-99DE-174CD43A39D8}" name="Resouce Certification Level / Purpose" dataDxfId="543"/>
    <tableColumn id="2" xr3:uid="{C3FBE9EA-E2E4-419F-8CCA-2A903E9323D6}" name="OEM" dataDxfId="542"/>
    <tableColumn id="3" xr3:uid="{334ECD74-9AF9-4764-8783-85E7D6E0829A}" name="Business Hours Hourly Rate - Y1" dataDxfId="541"/>
    <tableColumn id="4" xr3:uid="{EE09B336-43BC-44A1-8BC3-21A60CF23CF2}" name="After Hours Hourly Rate - Y1" dataDxfId="540"/>
    <tableColumn id="5" xr3:uid="{E7E6296A-9BA9-4786-A76A-BC7CA0F99268}" name="Weekend and Public Holidays Hourly Rate - Y1" dataDxfId="539"/>
    <tableColumn id="6" xr3:uid="{8B37FA5B-61C6-41DE-95EC-C06DFAD32781}" name="Business Hours Hourly Rate - Y2" dataDxfId="538"/>
    <tableColumn id="7" xr3:uid="{286361F9-CE19-4945-99E8-CCB60E22A4DC}" name="After Hours Hourly Rate - Y2" dataDxfId="537"/>
    <tableColumn id="8" xr3:uid="{A9FF85E8-F9F6-45BA-BD4A-67A9024CB4F9}" name="Weekend and Public Holidays Hourly Rate - Y2" dataDxfId="536"/>
    <tableColumn id="9" xr3:uid="{6CEC76CC-B7F6-4672-ABAA-03A270BFB0EA}" name="Business Hours Hourly Rate - Y3" dataDxfId="535"/>
    <tableColumn id="10" xr3:uid="{C4E567C1-73CC-4BF4-8D1C-BBFD6510F905}" name="After Hours Hourly Rate - Y3" dataDxfId="534"/>
    <tableColumn id="11" xr3:uid="{73B8BD8C-E9A8-48FD-BB0E-FFE5A7FCD619}" name="Weekend and Public Holidays Hourly Rate - Y3" dataDxfId="533"/>
    <tableColumn id="12" xr3:uid="{E3B0D124-DBF7-45FE-A575-FAD8AF7FEF67}" name="Business Hours Hourly Rate - Y4" dataDxfId="532"/>
    <tableColumn id="13" xr3:uid="{BB000825-F3C2-45AE-A4A1-B7F47572A993}" name="After Hours Hourly Rate - Y4" dataDxfId="531"/>
    <tableColumn id="14" xr3:uid="{A35EF2A8-C0AA-4BB7-B11E-E4A2794E3BCC}" name="Weekend and Public Holidays Hourly Rate - Y4" dataDxfId="530"/>
    <tableColumn id="15" xr3:uid="{6C6B32A4-5C09-4D85-BA43-207F38A7081B}" name="Business Hours Hourly Rate - Y5" dataDxfId="529"/>
    <tableColumn id="16" xr3:uid="{C3DA759A-492B-4DB8-8DBE-DBE1455ED904}" name="After Hours Hourly Rate - Y5" dataDxfId="528"/>
    <tableColumn id="17" xr3:uid="{4E82E120-C6BE-41A1-947C-EA82C1DB3CD4}" name="Weekend and Public Holidays Hourly Rate - Y5" dataDxfId="527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868B8-599F-43AF-A32D-7E1B26EF5238}">
  <dimension ref="A1:R17"/>
  <sheetViews>
    <sheetView workbookViewId="0">
      <selection activeCell="A9" sqref="A9:R9"/>
    </sheetView>
  </sheetViews>
  <sheetFormatPr defaultColWidth="8.6640625" defaultRowHeight="14.4" x14ac:dyDescent="0.3"/>
  <sheetData>
    <row r="1" spans="1:18" ht="14.4" customHeight="1" x14ac:dyDescent="0.3">
      <c r="A1" s="189" t="s">
        <v>0</v>
      </c>
      <c r="B1" s="190"/>
      <c r="C1" s="190"/>
      <c r="D1" s="190"/>
      <c r="E1" s="190"/>
      <c r="F1" s="190"/>
      <c r="G1" s="190"/>
      <c r="H1" s="190"/>
      <c r="I1" s="190"/>
      <c r="J1" s="190"/>
      <c r="K1" s="190"/>
      <c r="L1" s="190"/>
      <c r="M1" s="190"/>
      <c r="N1" s="190"/>
      <c r="O1" s="190"/>
      <c r="P1" s="190"/>
      <c r="Q1" s="190"/>
      <c r="R1" s="191"/>
    </row>
    <row r="2" spans="1:18" ht="14.4" customHeight="1" x14ac:dyDescent="0.3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4"/>
    </row>
    <row r="3" spans="1:18" ht="15" customHeight="1" x14ac:dyDescent="0.3">
      <c r="A3" s="192"/>
      <c r="B3" s="193"/>
      <c r="C3" s="193"/>
      <c r="D3" s="193"/>
      <c r="E3" s="193"/>
      <c r="F3" s="193"/>
      <c r="G3" s="193"/>
      <c r="H3" s="193"/>
      <c r="I3" s="193"/>
      <c r="J3" s="193"/>
      <c r="K3" s="193"/>
      <c r="L3" s="193"/>
      <c r="M3" s="193"/>
      <c r="N3" s="193"/>
      <c r="O3" s="193"/>
      <c r="P3" s="193"/>
      <c r="Q3" s="193"/>
      <c r="R3" s="194"/>
    </row>
    <row r="4" spans="1:18" ht="14.4" customHeight="1" x14ac:dyDescent="0.3">
      <c r="A4" s="192"/>
      <c r="B4" s="193"/>
      <c r="C4" s="193"/>
      <c r="D4" s="193"/>
      <c r="E4" s="193"/>
      <c r="F4" s="193"/>
      <c r="G4" s="193"/>
      <c r="H4" s="193"/>
      <c r="I4" s="193"/>
      <c r="J4" s="193"/>
      <c r="K4" s="193"/>
      <c r="L4" s="193"/>
      <c r="M4" s="193"/>
      <c r="N4" s="193"/>
      <c r="O4" s="193"/>
      <c r="P4" s="193"/>
      <c r="Q4" s="193"/>
      <c r="R4" s="194"/>
    </row>
    <row r="5" spans="1:18" ht="14.4" customHeight="1" x14ac:dyDescent="0.3">
      <c r="A5" s="192"/>
      <c r="B5" s="193"/>
      <c r="C5" s="193"/>
      <c r="D5" s="193"/>
      <c r="E5" s="193"/>
      <c r="F5" s="193"/>
      <c r="G5" s="193"/>
      <c r="H5" s="193"/>
      <c r="I5" s="193"/>
      <c r="J5" s="193"/>
      <c r="K5" s="193"/>
      <c r="L5" s="193"/>
      <c r="M5" s="193"/>
      <c r="N5" s="193"/>
      <c r="O5" s="193"/>
      <c r="P5" s="193"/>
      <c r="Q5" s="193"/>
      <c r="R5" s="194"/>
    </row>
    <row r="6" spans="1:18" ht="14.4" customHeight="1" thickBot="1" x14ac:dyDescent="0.35">
      <c r="A6" s="195"/>
      <c r="B6" s="196"/>
      <c r="C6" s="196"/>
      <c r="D6" s="196"/>
      <c r="E6" s="196"/>
      <c r="F6" s="196"/>
      <c r="G6" s="196"/>
      <c r="H6" s="196"/>
      <c r="I6" s="196"/>
      <c r="J6" s="196"/>
      <c r="K6" s="196"/>
      <c r="L6" s="196"/>
      <c r="M6" s="196"/>
      <c r="N6" s="196"/>
      <c r="O6" s="196"/>
      <c r="P6" s="196"/>
      <c r="Q6" s="196"/>
      <c r="R6" s="197"/>
    </row>
    <row r="7" spans="1:18" ht="21.6" thickBot="1" x14ac:dyDescent="0.45">
      <c r="A7" s="198"/>
      <c r="B7" s="198"/>
      <c r="C7" s="198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</row>
    <row r="8" spans="1:18" ht="15.6" customHeight="1" x14ac:dyDescent="0.3">
      <c r="A8" s="199" t="s">
        <v>1</v>
      </c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1"/>
    </row>
    <row r="9" spans="1:18" ht="15.6" customHeight="1" x14ac:dyDescent="0.3">
      <c r="A9" s="202" t="s">
        <v>2</v>
      </c>
      <c r="B9" s="203"/>
      <c r="C9" s="203"/>
      <c r="D9" s="203"/>
      <c r="E9" s="203"/>
      <c r="F9" s="203"/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03"/>
      <c r="R9" s="204"/>
    </row>
    <row r="10" spans="1:18" ht="15.6" customHeight="1" x14ac:dyDescent="0.3">
      <c r="A10" s="202" t="s">
        <v>3</v>
      </c>
      <c r="B10" s="203"/>
      <c r="C10" s="203"/>
      <c r="D10" s="203"/>
      <c r="E10" s="203"/>
      <c r="F10" s="203"/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03"/>
      <c r="R10" s="204"/>
    </row>
    <row r="11" spans="1:18" ht="15.6" customHeight="1" x14ac:dyDescent="0.3">
      <c r="A11" s="202" t="s">
        <v>4</v>
      </c>
      <c r="B11" s="203"/>
      <c r="C11" s="203"/>
      <c r="D11" s="203"/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4"/>
    </row>
    <row r="12" spans="1:18" ht="15.6" x14ac:dyDescent="0.3">
      <c r="A12" s="205" t="s">
        <v>5</v>
      </c>
      <c r="B12" s="206"/>
      <c r="C12" s="206"/>
      <c r="D12" s="206"/>
      <c r="E12" s="206"/>
      <c r="F12" s="206"/>
      <c r="G12" s="206"/>
      <c r="H12" s="206"/>
      <c r="I12" s="206"/>
      <c r="J12" s="206"/>
      <c r="K12" s="206"/>
      <c r="L12" s="206"/>
      <c r="M12" s="206"/>
      <c r="N12" s="206"/>
      <c r="O12" s="206"/>
      <c r="P12" s="206"/>
      <c r="Q12" s="206"/>
      <c r="R12" s="207"/>
    </row>
    <row r="13" spans="1:18" ht="15.6" customHeight="1" x14ac:dyDescent="0.3">
      <c r="A13" s="202" t="s">
        <v>6</v>
      </c>
      <c r="B13" s="203"/>
      <c r="C13" s="203"/>
      <c r="D13" s="203"/>
      <c r="E13" s="203"/>
      <c r="F13" s="203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03"/>
      <c r="R13" s="204"/>
    </row>
    <row r="14" spans="1:18" ht="15.6" customHeight="1" x14ac:dyDescent="0.3">
      <c r="A14" s="202" t="s">
        <v>7</v>
      </c>
      <c r="B14" s="203"/>
      <c r="C14" s="203"/>
      <c r="D14" s="203"/>
      <c r="E14" s="203"/>
      <c r="F14" s="203"/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03"/>
      <c r="R14" s="204"/>
    </row>
    <row r="15" spans="1:18" ht="15.6" customHeight="1" x14ac:dyDescent="0.3">
      <c r="A15" s="202" t="s">
        <v>8</v>
      </c>
      <c r="B15" s="203"/>
      <c r="C15" s="203"/>
      <c r="D15" s="203"/>
      <c r="E15" s="203"/>
      <c r="F15" s="203"/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03"/>
      <c r="R15" s="204"/>
    </row>
    <row r="16" spans="1:18" ht="15.6" customHeight="1" x14ac:dyDescent="0.3">
      <c r="A16" s="202" t="s">
        <v>9</v>
      </c>
      <c r="B16" s="203"/>
      <c r="C16" s="203"/>
      <c r="D16" s="203"/>
      <c r="E16" s="203"/>
      <c r="F16" s="203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03"/>
      <c r="R16" s="204"/>
    </row>
    <row r="17" spans="1:18" ht="16.2" thickBot="1" x14ac:dyDescent="0.35">
      <c r="A17" s="186" t="s">
        <v>5</v>
      </c>
      <c r="B17" s="187"/>
      <c r="C17" s="187"/>
      <c r="D17" s="187"/>
      <c r="E17" s="187"/>
      <c r="F17" s="187"/>
      <c r="G17" s="187"/>
      <c r="H17" s="187"/>
      <c r="I17" s="187"/>
      <c r="J17" s="187"/>
      <c r="K17" s="187"/>
      <c r="L17" s="187"/>
      <c r="M17" s="187"/>
      <c r="N17" s="187"/>
      <c r="O17" s="187"/>
      <c r="P17" s="187"/>
      <c r="Q17" s="187"/>
      <c r="R17" s="188"/>
    </row>
  </sheetData>
  <mergeCells count="12">
    <mergeCell ref="A17:R17"/>
    <mergeCell ref="A1:R6"/>
    <mergeCell ref="A7:R7"/>
    <mergeCell ref="A8:R8"/>
    <mergeCell ref="A9:R9"/>
    <mergeCell ref="A10:R10"/>
    <mergeCell ref="A11:R11"/>
    <mergeCell ref="A12:R12"/>
    <mergeCell ref="A13:R13"/>
    <mergeCell ref="A14:R14"/>
    <mergeCell ref="A15:R15"/>
    <mergeCell ref="A16:R16"/>
  </mergeCells>
  <pageMargins left="0.7" right="0.7" top="0.75" bottom="0.75" header="0.3" footer="0.3"/>
  <headerFooter>
    <oddHeader>&amp;C&amp;"Calibri"&amp;10&amp;K000000 Confidential&amp;1#_x000D_</oddHeader>
    <oddFooter>&amp;R_x000D_&amp;1#&amp;"Calibri"&amp;10&amp;K000000 Confidential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92D050"/>
    <pageSetUpPr fitToPage="1"/>
  </sheetPr>
  <dimension ref="B1:I26"/>
  <sheetViews>
    <sheetView tabSelected="1" zoomScaleNormal="100" zoomScaleSheetLayoutView="100" zoomScalePageLayoutView="110" workbookViewId="0">
      <selection activeCell="G32" sqref="G32"/>
    </sheetView>
  </sheetViews>
  <sheetFormatPr defaultRowHeight="14.4" x14ac:dyDescent="0.3"/>
  <cols>
    <col min="2" max="2" width="39" customWidth="1"/>
    <col min="3" max="9" width="25.44140625" customWidth="1"/>
    <col min="12" max="12" width="39.5546875" bestFit="1" customWidth="1"/>
    <col min="13" max="18" width="18.33203125" bestFit="1" customWidth="1"/>
    <col min="19" max="19" width="18" bestFit="1" customWidth="1"/>
    <col min="22" max="22" width="39.5546875" bestFit="1" customWidth="1"/>
    <col min="23" max="23" width="13.6640625" bestFit="1" customWidth="1"/>
    <col min="24" max="24" width="13.5546875" bestFit="1" customWidth="1"/>
  </cols>
  <sheetData>
    <row r="1" spans="2:9" ht="15" thickBot="1" x14ac:dyDescent="0.35">
      <c r="B1" s="80" t="s">
        <v>10</v>
      </c>
      <c r="C1" s="48">
        <v>17.71</v>
      </c>
    </row>
    <row r="2" spans="2:9" x14ac:dyDescent="0.3">
      <c r="B2" s="208" t="s">
        <v>11</v>
      </c>
      <c r="C2" s="209"/>
      <c r="D2" s="209"/>
      <c r="E2" s="209"/>
      <c r="F2" s="209"/>
      <c r="G2" s="209"/>
      <c r="H2" s="209"/>
      <c r="I2" s="210"/>
    </row>
    <row r="3" spans="2:9" x14ac:dyDescent="0.3">
      <c r="B3" s="211"/>
      <c r="C3" s="212"/>
      <c r="D3" s="212"/>
      <c r="E3" s="212"/>
      <c r="F3" s="212"/>
      <c r="G3" s="212"/>
      <c r="H3" s="212"/>
      <c r="I3" s="213"/>
    </row>
    <row r="4" spans="2:9" ht="49.5" customHeight="1" thickBot="1" x14ac:dyDescent="0.35">
      <c r="B4" s="214"/>
      <c r="C4" s="215"/>
      <c r="D4" s="215"/>
      <c r="E4" s="215"/>
      <c r="F4" s="215"/>
      <c r="G4" s="215"/>
      <c r="H4" s="215"/>
      <c r="I4" s="216"/>
    </row>
    <row r="5" spans="2:9" x14ac:dyDescent="0.3">
      <c r="B5" s="81"/>
      <c r="I5" s="82"/>
    </row>
    <row r="6" spans="2:9" ht="18" x14ac:dyDescent="0.3">
      <c r="B6" s="83"/>
      <c r="C6" s="84"/>
      <c r="D6" s="84"/>
      <c r="E6" s="84"/>
      <c r="F6" s="84"/>
      <c r="G6" s="84"/>
      <c r="H6" s="84"/>
      <c r="I6" s="85"/>
    </row>
    <row r="7" spans="2:9" x14ac:dyDescent="0.3">
      <c r="B7" s="165" t="s">
        <v>12</v>
      </c>
      <c r="C7" s="166" t="s">
        <v>13</v>
      </c>
      <c r="D7" s="166" t="s">
        <v>14</v>
      </c>
      <c r="E7" s="166" t="s">
        <v>15</v>
      </c>
      <c r="F7" s="166" t="s">
        <v>16</v>
      </c>
      <c r="G7" s="166" t="s">
        <v>17</v>
      </c>
      <c r="H7" s="166" t="s">
        <v>18</v>
      </c>
      <c r="I7" s="167" t="s">
        <v>19</v>
      </c>
    </row>
    <row r="8" spans="2:9" x14ac:dyDescent="0.3">
      <c r="B8" s="81" t="s">
        <v>20</v>
      </c>
      <c r="C8" s="86">
        <f>SUM(T_MAIN_SW[(P)
TOTAL Excluding VAT
(A*H*O) - Y1])</f>
        <v>0</v>
      </c>
      <c r="D8" s="86">
        <f>SUM(T_MAIN_SW[(Q)
TOTAL Excluding VAT
(B*I*O) - Y2])</f>
        <v>0</v>
      </c>
      <c r="E8" s="86">
        <f>SUM(T_MAIN_SW[(R)
TOTAL Excluding VAT
(C*J*O) - Y3])</f>
        <v>0</v>
      </c>
      <c r="F8" s="86">
        <f>SUM(T_MAIN_SW[(S)
TOTAL Excluding VAT
(D*K*O) - Y4])</f>
        <v>0</v>
      </c>
      <c r="G8" s="86">
        <f>SUM(T_MAIN_SW[(T)
TOTAL Excluding VAT
(E*L*O) - Y5])</f>
        <v>0</v>
      </c>
      <c r="H8" s="86">
        <f>SUM(T_Price_sum_op1[[#This Row],[Total Excluding VAT Y1]:[Total Excluding VAT Y5]])</f>
        <v>0</v>
      </c>
      <c r="I8" s="87">
        <f>T_Price_sum_op1[[#This Row],[Total Excluding VAT]]*1.15</f>
        <v>0</v>
      </c>
    </row>
    <row r="9" spans="2:9" x14ac:dyDescent="0.3">
      <c r="B9" s="81" t="s">
        <v>8390</v>
      </c>
      <c r="C9" s="86">
        <f>SUM(T_MAIN_DC[(Y)
TOTAL Excluding VAT - Y1
((A*J)*Q)+((A*R)*12))])</f>
        <v>0</v>
      </c>
      <c r="D9" s="86">
        <f>SUM(T_MAIN_DC[(Z)
TOTAL Excluding VAT - Y2
((B*K)*Q)+((B*S)*12))])</f>
        <v>0</v>
      </c>
      <c r="E9" s="86">
        <f>SUM(T_MAIN_DC[AA)
TOTAL Excluding VAT - Y3
((C*L)*Q)+((C*T)*12))])</f>
        <v>0</v>
      </c>
      <c r="F9" s="86">
        <f>SUM(T_MAIN_DC[(AB)
TOTAL Excluding VAT - Y4
((D*M)*Q)+((D*U)*12))])</f>
        <v>0</v>
      </c>
      <c r="G9" s="86">
        <f>SUM(T_MAIN_DC[(AC)
TOTAL Excluding VAT - Y5
((E*N*Q)+((E*V)*12))])</f>
        <v>0</v>
      </c>
      <c r="H9" s="86">
        <f>SUM(T_Price_sum_op1[[#This Row],[Total Excluding VAT Y1]:[Total Excluding VAT Y5]])</f>
        <v>0</v>
      </c>
      <c r="I9" s="87">
        <f>T_Price_sum_op1[[#This Row],[Total Excluding VAT]]*1.15</f>
        <v>0</v>
      </c>
    </row>
    <row r="10" spans="2:9" x14ac:dyDescent="0.3">
      <c r="B10" s="81" t="s">
        <v>21</v>
      </c>
      <c r="C10" s="86">
        <f>SUM(T_MAIN_ACCESSSW[(Y)
TOTAL Excluding VAT - Y1
((A*J)*Q)+((A*R)*12))])</f>
        <v>0</v>
      </c>
      <c r="D10" s="86">
        <f>SUM(T_MAIN_ACCESSSW[(Z)
TOTAL Excluding VAT - Y2
((B*K)*Q)+((B*S)*12))])</f>
        <v>0</v>
      </c>
      <c r="E10" s="86">
        <f>SUM(T_MAIN_ACCESSSW[AA)
TOTAL Excluding VAT - Y3
((C*L)*Q)+((C*T)*12))])</f>
        <v>0</v>
      </c>
      <c r="F10" s="86">
        <f>SUM(T_MAIN_ACCESSSW[(AB)
TOTAL Excluding VAT - Y4
((D*M)*Q)+((D*U)*12))])</f>
        <v>0</v>
      </c>
      <c r="G10" s="86">
        <f>SUM(T_MAIN_ACCESSSW[(AC)
TOTAL Excluding VAT - Y5
((E*N*Q)+((E*V)*12))])</f>
        <v>0</v>
      </c>
      <c r="H10" s="86">
        <f>SUM(T_Price_sum_op1[[#This Row],[Total Excluding VAT Y1]:[Total Excluding VAT Y5]])</f>
        <v>0</v>
      </c>
      <c r="I10" s="87">
        <f>T_Price_sum_op1[[#This Row],[Total Excluding VAT]]*1.15</f>
        <v>0</v>
      </c>
    </row>
    <row r="11" spans="2:9" x14ac:dyDescent="0.3">
      <c r="B11" s="81" t="s">
        <v>22</v>
      </c>
      <c r="C11" s="86">
        <f>SUM(T_MAIN_ACCESSSW25[(Y)
TOTAL Excluding VAT - Y1
((A*J)*Q)+((A*R)*12))])</f>
        <v>0</v>
      </c>
      <c r="D11" s="86">
        <f>SUM(T_MAIN_ACCESSSW25[(Z)
TOTAL Excluding VAT - Y2
((B*K)*Q)+((B*S)*12))])</f>
        <v>0</v>
      </c>
      <c r="E11" s="86">
        <f>SUM(T_MAIN_ACCESSSW25[AA)
TOTAL Excluding VAT - Y3
((C*L)*Q)+((C*T)*12))])</f>
        <v>0</v>
      </c>
      <c r="F11" s="86">
        <f>SUM(T_MAIN_ACCESSSW25[(AB)
TOTAL Excluding VAT - Y4
((D*M)*Q)+((D*U)*12))])</f>
        <v>0</v>
      </c>
      <c r="G11" s="86">
        <f>SUM(T_MAIN_ACCESSSW25[(AC)
TOTAL Excluding VAT - Y5
((E*N*Q)+((E*V)*12))])</f>
        <v>0</v>
      </c>
      <c r="H11" s="86">
        <f>SUM(T_Price_sum_op1[[#This Row],[Total Excluding VAT Y1]:[Total Excluding VAT Y5]])</f>
        <v>0</v>
      </c>
      <c r="I11" s="87">
        <f>T_Price_sum_op1[[#This Row],[Total Excluding VAT]]*1.15</f>
        <v>0</v>
      </c>
    </row>
    <row r="12" spans="2:9" x14ac:dyDescent="0.3">
      <c r="B12" s="81" t="s">
        <v>23</v>
      </c>
      <c r="C12" s="86">
        <f>SUM(T_MAIN_ACCESSSW2526[(Y)
TOTAL Excluding VAT - Y1
((A*J)*Q)+((A*R)*12))])</f>
        <v>0</v>
      </c>
      <c r="D12" s="86">
        <f>SUM(T_MAIN_ACCESSSW2526[(Z)
TOTAL Excluding VAT - Y2
((B*K)*Q)+((B*S)*12))])</f>
        <v>0</v>
      </c>
      <c r="E12" s="86">
        <f>SUM(T_MAIN_ACCESSSW2526[AA)
TOTAL Excluding VAT - Y3
((C*L)*Q)+((C*T)*12))])</f>
        <v>0</v>
      </c>
      <c r="F12" s="86">
        <f>SUM(T_MAIN_ACCESSSW2526[(AB)
TOTAL Excluding VAT - Y4
((D*M)*Q)+((D*U)*12))])</f>
        <v>0</v>
      </c>
      <c r="G12" s="86">
        <f>SUM(T_MAIN_ACCESSSW2526[(AC)
TOTAL Excluding VAT - Y5
((E*N*Q)+((E*V)*12))])</f>
        <v>0</v>
      </c>
      <c r="H12" s="86">
        <f>SUM(T_Price_sum_op1[[#This Row],[Total Excluding VAT Y1]:[Total Excluding VAT Y5]])</f>
        <v>0</v>
      </c>
      <c r="I12" s="87">
        <f>T_Price_sum_op1[[#This Row],[Total Excluding VAT]]*1.15</f>
        <v>0</v>
      </c>
    </row>
    <row r="13" spans="2:9" x14ac:dyDescent="0.3">
      <c r="B13" s="81" t="s">
        <v>24</v>
      </c>
      <c r="C13" s="86">
        <f>SUM(T_MAIN_ACCESSSW2527[(Y)
TOTAL Excluding VAT - Y1
((A*J)*Q)+((A*R)*12))])</f>
        <v>0</v>
      </c>
      <c r="D13" s="86">
        <f>SUM(T_MAIN_ACCESSSW2527[(Z)
TOTAL Excluding VAT - Y2
((B*K)*Q)+((B*S)*12))])</f>
        <v>0</v>
      </c>
      <c r="E13" s="86">
        <f>SUM(T_MAIN_ACCESSSW2527[AA)
TOTAL Excluding VAT - Y3
((C*L)*Q)+((C*T)*12))])</f>
        <v>0</v>
      </c>
      <c r="F13" s="86">
        <f>SUM(T_MAIN_ACCESSSW2527[(AB)
TOTAL Excluding VAT - Y4
((D*M)*Q)+((D*U)*12))])</f>
        <v>0</v>
      </c>
      <c r="G13" s="86">
        <f>SUM(T_MAIN_ACCESSSW2527[(AC)
TOTAL Excluding VAT - Y5
((E*N*Q)+((E*V)*12))])</f>
        <v>0</v>
      </c>
      <c r="H13" s="86">
        <f>SUM(T_Price_sum_op1[[#This Row],[Total Excluding VAT Y1]:[Total Excluding VAT Y5]])</f>
        <v>0</v>
      </c>
      <c r="I13" s="87">
        <f>T_Price_sum_op1[[#This Row],[Total Excluding VAT]]*1.15</f>
        <v>0</v>
      </c>
    </row>
    <row r="14" spans="2:9" x14ac:dyDescent="0.3">
      <c r="B14" s="81" t="s">
        <v>25</v>
      </c>
      <c r="C14" s="86">
        <f>SUM(T_MAIN_ROUTGW28[(Y)
TOTAL Excluding VAT - Y1
((A*J)*Q)+((A*R)*12))])</f>
        <v>0</v>
      </c>
      <c r="D14" s="86">
        <f>SUM(T_MAIN_ROUTGW28[(Z)
TOTAL Excluding VAT - Y2
((B*K)*Q)+((B*S)*12))])</f>
        <v>0</v>
      </c>
      <c r="E14" s="86">
        <f>SUM(T_MAIN_ROUTGW28[AA)
TOTAL Excluding VAT - Y3
((C*L)*Q)+((C*T)*12))])</f>
        <v>0</v>
      </c>
      <c r="F14" s="86">
        <f>SUM(T_MAIN_ROUTGW28[(AB)
TOTAL Excluding VAT - Y4
((D*M)*Q)+((D*U)*12))])</f>
        <v>0</v>
      </c>
      <c r="G14" s="86">
        <f>SUM(T_MAIN_ROUTGW28[(AC)
TOTAL Excluding VAT - Y5
((E*N*Q)+((E*V)*12))])</f>
        <v>0</v>
      </c>
      <c r="H14" s="86">
        <f>SUM(T_Price_sum_op1[[#This Row],[Total Excluding VAT Y1]:[Total Excluding VAT Y5]])</f>
        <v>0</v>
      </c>
      <c r="I14" s="87">
        <f>T_Price_sum_op1[[#This Row],[Total Excluding VAT]]*1.15</f>
        <v>0</v>
      </c>
    </row>
    <row r="15" spans="2:9" x14ac:dyDescent="0.3">
      <c r="B15" s="81" t="s">
        <v>26</v>
      </c>
      <c r="C15" s="86">
        <f>SUM(T_MAIN_ROUTGW29[(Y)
TOTAL Excluding VAT - Y1
((A*J)*Q)+((A*R)*12))])</f>
        <v>0</v>
      </c>
      <c r="D15" s="86">
        <f>SUM(T_MAIN_ROUTGW29[(Z)
TOTAL Excluding VAT - Y2
((B*K)*Q)+((B*S)*12))])</f>
        <v>0</v>
      </c>
      <c r="E15" s="86">
        <f>SUM(T_MAIN_ROUTGW29[AA)
TOTAL Excluding VAT - Y3
((C*L)*Q)+((C*T)*12))])</f>
        <v>0</v>
      </c>
      <c r="F15" s="86">
        <f>SUM(T_MAIN_ROUTGW29[(AB)
TOTAL Excluding VAT - Y4
((D*M)*Q)+((D*U)*12))])</f>
        <v>0</v>
      </c>
      <c r="G15" s="86">
        <f>SUM(T_MAIN_ROUTGW29[(AC)
TOTAL Excluding VAT - Y5
((E*N*Q)+((E*V)*12))])</f>
        <v>0</v>
      </c>
      <c r="H15" s="86">
        <f>SUM(T_Price_sum_op1[[#This Row],[Total Excluding VAT Y1]:[Total Excluding VAT Y5]])</f>
        <v>0</v>
      </c>
      <c r="I15" s="87">
        <f>T_Price_sum_op1[[#This Row],[Total Excluding VAT]]*1.15</f>
        <v>0</v>
      </c>
    </row>
    <row r="16" spans="2:9" x14ac:dyDescent="0.3">
      <c r="B16" s="81" t="s">
        <v>27</v>
      </c>
      <c r="C16" s="86">
        <f>SUM(T_SLA[(O)
Total Cost Excluding Vat - Y1 
(A*H)])</f>
        <v>0</v>
      </c>
      <c r="D16" s="86">
        <f>SUM(T_SLA[(P)
Total Cost Excluding Vat - Y2 
(B*I)])</f>
        <v>0</v>
      </c>
      <c r="E16" s="86">
        <f>SUM(T_SLA[(Q)
Total Cost Excluding Vat - Y3 
(C*J)])</f>
        <v>0</v>
      </c>
      <c r="F16" s="86">
        <f>SUM(T_SLA[(R)
Total Cost Excluding Vat - Y4 
(D*K)])</f>
        <v>0</v>
      </c>
      <c r="G16" s="86">
        <f>SUM(T_SLA[(S)
Total Cost Excluding Vat - Y5 
(E*L)])</f>
        <v>0</v>
      </c>
      <c r="H16" s="86">
        <f>SUM(T_Price_sum_op1[[#This Row],[Total Excluding VAT Y1]:[Total Excluding VAT Y5]])</f>
        <v>0</v>
      </c>
      <c r="I16" s="87">
        <f>T_Price_sum_op1[[#This Row],[Total Excluding VAT]]*1.15</f>
        <v>0</v>
      </c>
    </row>
    <row r="17" spans="2:9" x14ac:dyDescent="0.3">
      <c r="B17" s="81" t="s">
        <v>8426</v>
      </c>
      <c r="C17" s="86">
        <f>SUM(T_MAIN_DC4[(K)
TOTAL Excluding VAT - Y1
(A*F)])</f>
        <v>0</v>
      </c>
      <c r="D17" s="86">
        <f>SUM(T_MAIN_DC4[(L)
TOTAL Excluding VAT - Y2
(B*G)])</f>
        <v>0</v>
      </c>
      <c r="E17" s="86">
        <f>SUM(T_MAIN_DC4[(M)
TOTAL Excluding VAT - Y3
(C*H)])</f>
        <v>0</v>
      </c>
      <c r="F17" s="86">
        <f>SUM(T_MAIN_DC4[(N)
TOTAL Excluding VAT - Y4
(D*I)])</f>
        <v>0</v>
      </c>
      <c r="G17" s="86">
        <f>SUM(T_MAIN_DC4[(O)
TOTAL Excluding VAT - Y5
(E*J)])</f>
        <v>0</v>
      </c>
      <c r="H17" s="86">
        <f>SUM(T_Price_sum_op1[[#This Row],[Total Excluding VAT Y1]:[Total Excluding VAT Y5]])</f>
        <v>0</v>
      </c>
      <c r="I17" s="87">
        <f>T_Price_sum_op1[[#This Row],[Total Excluding VAT]]*1.15</f>
        <v>0</v>
      </c>
    </row>
    <row r="18" spans="2:9" ht="15.45" customHeight="1" x14ac:dyDescent="0.3">
      <c r="B18" s="81" t="s">
        <v>28</v>
      </c>
      <c r="C18" s="86">
        <f>SUM(T_SUP_OP1[(S)
Total Cost Y1
((H*R)+I)*A])</f>
        <v>0</v>
      </c>
      <c r="D18" s="86">
        <f>SUM(T_SUP_OP1[(T)
Total Cost Y2
((J*R)+K)*B])</f>
        <v>0</v>
      </c>
      <c r="E18" s="86">
        <f>SUM(T_SUP_OP1[(U)
Total Cost Y3
((L*R)+M)*C])</f>
        <v>0</v>
      </c>
      <c r="F18" s="86">
        <f>SUM(T_SUP_OP1[(V)
Total Cost Y4
((N*R)+O)*D])</f>
        <v>0</v>
      </c>
      <c r="G18" s="86">
        <f>SUM(T_SUP_OP1[(W)
Total Cost Y5
((P*R)+Q)*E])</f>
        <v>0</v>
      </c>
      <c r="H18" s="86">
        <f>SUM(T_Price_sum_op1[[#This Row],[Total Excluding VAT Y1]:[Total Excluding VAT Y5]])</f>
        <v>0</v>
      </c>
      <c r="I18" s="87">
        <f>T_Price_sum_op1[[#This Row],[Total Excluding VAT]]*1.15</f>
        <v>0</v>
      </c>
    </row>
    <row r="19" spans="2:9" ht="15" thickBot="1" x14ac:dyDescent="0.35">
      <c r="B19" s="88" t="s">
        <v>29</v>
      </c>
      <c r="C19" s="89">
        <f>SUBTOTAL(109,T_Price_sum_op1[Total Excluding VAT Y1])</f>
        <v>0</v>
      </c>
      <c r="D19" s="89">
        <f>SUBTOTAL(109,T_Price_sum_op1[Total Excluding VAT Y2])</f>
        <v>0</v>
      </c>
      <c r="E19" s="89">
        <f>SUBTOTAL(109,T_Price_sum_op1[Total Excluding VAT Y3])</f>
        <v>0</v>
      </c>
      <c r="F19" s="89">
        <f>SUBTOTAL(109,T_Price_sum_op1[Total Excluding VAT Y4])</f>
        <v>0</v>
      </c>
      <c r="G19" s="89">
        <f>SUBTOTAL(109,T_Price_sum_op1[Total Excluding VAT Y5])</f>
        <v>0</v>
      </c>
      <c r="H19" s="89">
        <f>SUBTOTAL(109,T_Price_sum_op1[Total Excluding VAT])</f>
        <v>0</v>
      </c>
      <c r="I19" s="90">
        <f>SUBTOTAL(109,T_Price_sum_op1[Total Including VAT])</f>
        <v>0</v>
      </c>
    </row>
    <row r="24" spans="2:9" ht="23.4" x14ac:dyDescent="0.45">
      <c r="B24" s="164" t="s">
        <v>8431</v>
      </c>
      <c r="C24" s="164" t="s">
        <v>8429</v>
      </c>
      <c r="D24" s="164" t="s">
        <v>8430</v>
      </c>
    </row>
    <row r="25" spans="2:9" ht="23.4" x14ac:dyDescent="0.45">
      <c r="B25" s="168" t="s">
        <v>8427</v>
      </c>
      <c r="C25" s="169">
        <f t="shared" ref="C25:C26" si="0">SUM(H7:H16)</f>
        <v>0</v>
      </c>
      <c r="D25" s="169">
        <f>SUM(I18)</f>
        <v>0</v>
      </c>
    </row>
    <row r="26" spans="2:9" ht="23.4" x14ac:dyDescent="0.45">
      <c r="B26" s="168" t="s">
        <v>8428</v>
      </c>
      <c r="C26" s="169">
        <f t="shared" si="0"/>
        <v>0</v>
      </c>
      <c r="D26" s="169">
        <f>SUM(I8:I17)</f>
        <v>0</v>
      </c>
    </row>
  </sheetData>
  <mergeCells count="1">
    <mergeCell ref="B2:I4"/>
  </mergeCells>
  <phoneticPr fontId="42" type="noConversion"/>
  <pageMargins left="0.7" right="0.7" top="0.75" bottom="0.75" header="0.3" footer="0.3"/>
  <pageSetup paperSize="9" scale="31" fitToHeight="0" orientation="portrait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92D050"/>
    <pageSetUpPr fitToPage="1"/>
  </sheetPr>
  <dimension ref="A1:AH39"/>
  <sheetViews>
    <sheetView zoomScale="110" zoomScaleNormal="110" workbookViewId="0">
      <selection activeCell="F30" sqref="F30"/>
    </sheetView>
  </sheetViews>
  <sheetFormatPr defaultColWidth="8.6640625" defaultRowHeight="14.4" x14ac:dyDescent="0.3"/>
  <cols>
    <col min="1" max="1" width="99" customWidth="1"/>
    <col min="2" max="2" width="17.6640625" bestFit="1" customWidth="1"/>
    <col min="3" max="3" width="18.5546875" bestFit="1" customWidth="1"/>
    <col min="6" max="6" width="58.44140625" customWidth="1"/>
    <col min="7" max="7" width="17.6640625" bestFit="1" customWidth="1"/>
    <col min="8" max="8" width="18.5546875" bestFit="1" customWidth="1"/>
    <col min="34" max="34" width="3.88671875" bestFit="1" customWidth="1"/>
  </cols>
  <sheetData>
    <row r="1" spans="1:34" s="12" customFormat="1" ht="24.9" customHeight="1" x14ac:dyDescent="0.3">
      <c r="A1" s="217" t="s">
        <v>30</v>
      </c>
      <c r="B1" s="218"/>
      <c r="C1" s="218"/>
      <c r="D1" s="218"/>
      <c r="E1" s="218"/>
      <c r="F1" s="218"/>
      <c r="G1" s="218"/>
      <c r="H1" s="219"/>
      <c r="AH1" s="12" t="s">
        <v>31</v>
      </c>
    </row>
    <row r="2" spans="1:34" s="12" customFormat="1" ht="24.9" customHeight="1" x14ac:dyDescent="0.3">
      <c r="A2" s="220"/>
      <c r="B2" s="221"/>
      <c r="C2" s="221"/>
      <c r="D2" s="221"/>
      <c r="E2" s="221"/>
      <c r="F2" s="221"/>
      <c r="G2" s="221"/>
      <c r="H2" s="222"/>
      <c r="AH2" s="12" t="s">
        <v>32</v>
      </c>
    </row>
    <row r="3" spans="1:34" s="12" customFormat="1" ht="24.9" customHeight="1" thickBot="1" x14ac:dyDescent="0.35">
      <c r="A3" s="223"/>
      <c r="B3" s="224"/>
      <c r="C3" s="224"/>
      <c r="D3" s="224"/>
      <c r="E3" s="224"/>
      <c r="F3" s="224"/>
      <c r="G3" s="224"/>
      <c r="H3" s="225"/>
    </row>
    <row r="4" spans="1:34" s="12" customFormat="1" ht="15.6" x14ac:dyDescent="0.3">
      <c r="A4" s="227" t="s">
        <v>33</v>
      </c>
      <c r="B4" s="228"/>
      <c r="C4" s="228"/>
      <c r="D4" s="4"/>
      <c r="E4" s="4"/>
      <c r="F4" s="41"/>
      <c r="G4" s="4"/>
    </row>
    <row r="5" spans="1:34" ht="15.6" x14ac:dyDescent="0.3">
      <c r="A5" s="227" t="s">
        <v>34</v>
      </c>
      <c r="B5" s="228"/>
      <c r="C5" s="228"/>
    </row>
    <row r="6" spans="1:34" ht="15.6" x14ac:dyDescent="0.3">
      <c r="A6" s="227" t="s">
        <v>35</v>
      </c>
      <c r="B6" s="228"/>
      <c r="C6" s="228"/>
    </row>
    <row r="7" spans="1:34" ht="15.6" x14ac:dyDescent="0.3">
      <c r="A7" s="227" t="s">
        <v>36</v>
      </c>
      <c r="B7" s="228"/>
      <c r="C7" s="228"/>
    </row>
    <row r="8" spans="1:34" x14ac:dyDescent="0.3">
      <c r="A8" s="3"/>
      <c r="B8" s="4"/>
      <c r="C8" s="4"/>
    </row>
    <row r="9" spans="1:34" ht="14.4" customHeight="1" x14ac:dyDescent="0.3">
      <c r="A9" s="226"/>
      <c r="B9" s="226"/>
      <c r="C9" s="226"/>
    </row>
    <row r="11" spans="1:34" ht="28.8" x14ac:dyDescent="0.3">
      <c r="A11" s="23" t="s">
        <v>37</v>
      </c>
      <c r="B11" s="23" t="s">
        <v>18</v>
      </c>
      <c r="C11" s="23" t="s">
        <v>38</v>
      </c>
    </row>
    <row r="12" spans="1:34" x14ac:dyDescent="0.3">
      <c r="A12" s="162" t="s">
        <v>39</v>
      </c>
      <c r="B12" s="163">
        <f>SUMIF(T_SUP_OP1[WORK PACKAGE NAME],T_SUP_SUM_OP1[[#This Row],[Work Package Name]],T_SUP_OP1[(Y)
Total Cost Excluding VAT
(S+T+U+V+W)*(1+X)])</f>
        <v>0</v>
      </c>
      <c r="C12" s="163">
        <f>T_SUP_SUM_OP1[[#This Row],[Total Excluding VAT]]*1.15</f>
        <v>0</v>
      </c>
    </row>
    <row r="13" spans="1:34" x14ac:dyDescent="0.3">
      <c r="A13" s="162" t="s">
        <v>40</v>
      </c>
      <c r="B13" s="163">
        <f>SUMIF(T_SUP_OP1[WORK PACKAGE NAME],T_SUP_SUM_OP1[[#This Row],[Work Package Name]],T_SUP_OP1[(Y)
Total Cost Excluding VAT
(S+T+U+V+W)*(1+X)])</f>
        <v>0</v>
      </c>
      <c r="C13" s="163">
        <f>T_SUP_SUM_OP1[[#This Row],[Total Excluding VAT]]*1.15</f>
        <v>0</v>
      </c>
    </row>
    <row r="14" spans="1:34" x14ac:dyDescent="0.3">
      <c r="A14" s="162" t="s">
        <v>41</v>
      </c>
      <c r="B14" s="163">
        <f>SUMIF(T_SUP_OP1[WORK PACKAGE NAME],T_SUP_SUM_OP1[[#This Row],[Work Package Name]],T_SUP_OP1[(Y)
Total Cost Excluding VAT
(S+T+U+V+W)*(1+X)])</f>
        <v>0</v>
      </c>
      <c r="C14" s="163">
        <f>T_SUP_SUM_OP1[[#This Row],[Total Excluding VAT]]*1.15</f>
        <v>0</v>
      </c>
    </row>
    <row r="15" spans="1:34" x14ac:dyDescent="0.3">
      <c r="A15" s="162" t="s">
        <v>42</v>
      </c>
      <c r="B15" s="163">
        <f>SUMIF(T_SUP_OP1[WORK PACKAGE NAME],T_SUP_SUM_OP1[[#This Row],[Work Package Name]],T_SUP_OP1[(Y)
Total Cost Excluding VAT
(S+T+U+V+W)*(1+X)])</f>
        <v>0</v>
      </c>
      <c r="C15" s="163">
        <f>T_SUP_SUM_OP1[[#This Row],[Total Excluding VAT]]*1.15</f>
        <v>0</v>
      </c>
    </row>
    <row r="16" spans="1:34" x14ac:dyDescent="0.3">
      <c r="A16" s="162" t="s">
        <v>43</v>
      </c>
      <c r="B16" s="163">
        <f>SUMIF(T_SUP_OP1[WORK PACKAGE NAME],T_SUP_SUM_OP1[[#This Row],[Work Package Name]],T_SUP_OP1[(Y)
Total Cost Excluding VAT
(S+T+U+V+W)*(1+X)])</f>
        <v>0</v>
      </c>
      <c r="C16" s="163">
        <f>T_SUP_SUM_OP1[[#This Row],[Total Excluding VAT]]*1.15</f>
        <v>0</v>
      </c>
    </row>
    <row r="17" spans="1:3" x14ac:dyDescent="0.3">
      <c r="A17" s="162" t="s">
        <v>44</v>
      </c>
      <c r="B17" s="163">
        <f>SUMIF(T_SUP_OP1[WORK PACKAGE NAME],T_SUP_SUM_OP1[[#This Row],[Work Package Name]],T_SUP_OP1[(Y)
Total Cost Excluding VAT
(S+T+U+V+W)*(1+X)])</f>
        <v>0</v>
      </c>
      <c r="C17" s="163">
        <f>T_SUP_SUM_OP1[[#This Row],[Total Excluding VAT]]*1.15</f>
        <v>0</v>
      </c>
    </row>
    <row r="18" spans="1:3" x14ac:dyDescent="0.3">
      <c r="A18" s="162" t="s">
        <v>45</v>
      </c>
      <c r="B18" s="163">
        <f>SUMIF(T_SUP_OP1[WORK PACKAGE NAME],T_SUP_SUM_OP1[[#This Row],[Work Package Name]],T_SUP_OP1[(Y)
Total Cost Excluding VAT
(S+T+U+V+W)*(1+X)])</f>
        <v>0</v>
      </c>
      <c r="C18" s="163">
        <f>T_SUP_SUM_OP1[[#This Row],[Total Excluding VAT]]*1.15</f>
        <v>0</v>
      </c>
    </row>
    <row r="19" spans="1:3" x14ac:dyDescent="0.3">
      <c r="A19" s="162" t="s">
        <v>46</v>
      </c>
      <c r="B19" s="163">
        <f>SUMIF(T_SUP_OP1[WORK PACKAGE NAME],T_SUP_SUM_OP1[[#This Row],[Work Package Name]],T_SUP_OP1[(Y)
Total Cost Excluding VAT
(S+T+U+V+W)*(1+X)])</f>
        <v>0</v>
      </c>
      <c r="C19" s="163">
        <f>T_SUP_SUM_OP1[[#This Row],[Total Excluding VAT]]*1.15</f>
        <v>0</v>
      </c>
    </row>
    <row r="20" spans="1:3" x14ac:dyDescent="0.3">
      <c r="A20" s="162" t="s">
        <v>47</v>
      </c>
      <c r="B20" s="163">
        <f>SUMIF(T_SUP_OP1[WORK PACKAGE NAME],T_SUP_SUM_OP1[[#This Row],[Work Package Name]],T_SUP_OP1[(Y)
Total Cost Excluding VAT
(S+T+U+V+W)*(1+X)])</f>
        <v>0</v>
      </c>
      <c r="C20" s="163">
        <f>T_SUP_SUM_OP1[[#This Row],[Total Excluding VAT]]*1.15</f>
        <v>0</v>
      </c>
    </row>
    <row r="21" spans="1:3" x14ac:dyDescent="0.3">
      <c r="A21" s="162" t="s">
        <v>48</v>
      </c>
      <c r="B21" s="163">
        <f>SUMIF(T_SUP_OP1[WORK PACKAGE NAME],T_SUP_SUM_OP1[[#This Row],[Work Package Name]],T_SUP_OP1[(Y)
Total Cost Excluding VAT
(S+T+U+V+W)*(1+X)])</f>
        <v>0</v>
      </c>
      <c r="C21" s="163">
        <f>T_SUP_SUM_OP1[[#This Row],[Total Excluding VAT]]*1.15</f>
        <v>0</v>
      </c>
    </row>
    <row r="22" spans="1:3" x14ac:dyDescent="0.3">
      <c r="A22" s="162" t="s">
        <v>49</v>
      </c>
      <c r="B22" s="163">
        <f>SUMIF(T_SUP_OP1[WORK PACKAGE NAME],T_SUP_SUM_OP1[[#This Row],[Work Package Name]],T_SUP_OP1[(Y)
Total Cost Excluding VAT
(S+T+U+V+W)*(1+X)])</f>
        <v>0</v>
      </c>
      <c r="C22" s="163">
        <f>T_SUP_SUM_OP1[[#This Row],[Total Excluding VAT]]*1.15</f>
        <v>0</v>
      </c>
    </row>
    <row r="23" spans="1:3" x14ac:dyDescent="0.3">
      <c r="A23" s="162" t="s">
        <v>50</v>
      </c>
      <c r="B23" s="163">
        <f>SUMIF(T_SUP_OP1[WORK PACKAGE NAME],T_SUP_SUM_OP1[[#This Row],[Work Package Name]],T_SUP_OP1[(Y)
Total Cost Excluding VAT
(S+T+U+V+W)*(1+X)])</f>
        <v>0</v>
      </c>
      <c r="C23" s="163">
        <f>T_SUP_SUM_OP1[[#This Row],[Total Excluding VAT]]*1.15</f>
        <v>0</v>
      </c>
    </row>
    <row r="24" spans="1:3" x14ac:dyDescent="0.3">
      <c r="A24" s="162" t="s">
        <v>51</v>
      </c>
      <c r="B24" s="163">
        <f>SUMIF(T_SUP_OP1[WORK PACKAGE NAME],T_SUP_SUM_OP1[[#This Row],[Work Package Name]],T_SUP_OP1[(Y)
Total Cost Excluding VAT
(S+T+U+V+W)*(1+X)])</f>
        <v>0</v>
      </c>
      <c r="C24" s="163">
        <f>T_SUP_SUM_OP1[[#This Row],[Total Excluding VAT]]*1.15</f>
        <v>0</v>
      </c>
    </row>
    <row r="25" spans="1:3" x14ac:dyDescent="0.3">
      <c r="A25" s="162" t="s">
        <v>52</v>
      </c>
      <c r="B25" s="163">
        <f>SUMIF(T_SUP_OP1[WORK PACKAGE NAME],T_SUP_SUM_OP1[[#This Row],[Work Package Name]],T_SUP_OP1[(Y)
Total Cost Excluding VAT
(S+T+U+V+W)*(1+X)])</f>
        <v>0</v>
      </c>
      <c r="C25" s="163">
        <f>T_SUP_SUM_OP1[[#This Row],[Total Excluding VAT]]*1.15</f>
        <v>0</v>
      </c>
    </row>
    <row r="26" spans="1:3" x14ac:dyDescent="0.3">
      <c r="A26" s="162" t="s">
        <v>8422</v>
      </c>
      <c r="B26" s="163">
        <f>SUMIF(T_SUP_OP1[WORK PACKAGE NAME],T_SUP_SUM_OP1[[#This Row],[Work Package Name]],T_SUP_OP1[(Y)
Total Cost Excluding VAT
(S+T+U+V+W)*(1+X)])</f>
        <v>0</v>
      </c>
      <c r="C26" s="163">
        <f>T_SUP_SUM_OP1[[#This Row],[Total Excluding VAT]]*1.15</f>
        <v>0</v>
      </c>
    </row>
    <row r="27" spans="1:3" x14ac:dyDescent="0.3">
      <c r="A27" s="162" t="s">
        <v>8423</v>
      </c>
      <c r="B27" s="163">
        <f>SUMIF(T_SUP_OP1[WORK PACKAGE NAME],T_SUP_SUM_OP1[[#This Row],[Work Package Name]],T_SUP_OP1[(Y)
Total Cost Excluding VAT
(S+T+U+V+W)*(1+X)])</f>
        <v>0</v>
      </c>
      <c r="C27" s="163">
        <f>T_SUP_SUM_OP1[[#This Row],[Total Excluding VAT]]*1.15</f>
        <v>0</v>
      </c>
    </row>
    <row r="28" spans="1:3" x14ac:dyDescent="0.3">
      <c r="A28" s="162" t="s">
        <v>8424</v>
      </c>
      <c r="B28" s="163">
        <f>SUMIF(T_SUP_OP1[WORK PACKAGE NAME],T_SUP_SUM_OP1[[#This Row],[Work Package Name]],T_SUP_OP1[(Y)
Total Cost Excluding VAT
(S+T+U+V+W)*(1+X)])</f>
        <v>0</v>
      </c>
      <c r="C28" s="163">
        <f>T_SUP_SUM_OP1[[#This Row],[Total Excluding VAT]]*1.15</f>
        <v>0</v>
      </c>
    </row>
    <row r="29" spans="1:3" x14ac:dyDescent="0.3">
      <c r="A29" s="162" t="s">
        <v>8425</v>
      </c>
      <c r="B29" s="163">
        <f>SUMIF(T_SUP_OP1[WORK PACKAGE NAME],T_SUP_SUM_OP1[[#This Row],[Work Package Name]],T_SUP_OP1[(Y)
Total Cost Excluding VAT
(S+T+U+V+W)*(1+X)])</f>
        <v>0</v>
      </c>
      <c r="C29" s="163">
        <f>T_SUP_SUM_OP1[[#This Row],[Total Excluding VAT]]*1.15</f>
        <v>0</v>
      </c>
    </row>
    <row r="30" spans="1:3" x14ac:dyDescent="0.3">
      <c r="A30" s="162" t="s">
        <v>53</v>
      </c>
      <c r="B30" s="163">
        <f>SUMIF(T_SUP_OP1[WORK PACKAGE NAME],T_SUP_SUM_OP1[[#This Row],[Work Package Name]],T_SUP_OP1[(Y)
Total Cost Excluding VAT
(S+T+U+V+W)*(1+X)])</f>
        <v>0</v>
      </c>
      <c r="C30" s="163">
        <f>T_SUP_SUM_OP1[[#This Row],[Total Excluding VAT]]*1.15</f>
        <v>0</v>
      </c>
    </row>
    <row r="31" spans="1:3" x14ac:dyDescent="0.3">
      <c r="A31" s="162" t="s">
        <v>54</v>
      </c>
      <c r="B31" s="163">
        <f>SUMIF(T_SUP_OP1[WORK PACKAGE NAME],T_SUP_SUM_OP1[[#This Row],[Work Package Name]],T_SUP_OP1[(Y)
Total Cost Excluding VAT
(S+T+U+V+W)*(1+X)])</f>
        <v>0</v>
      </c>
      <c r="C31" s="163">
        <f>T_SUP_SUM_OP1[[#This Row],[Total Excluding VAT]]*1.15</f>
        <v>0</v>
      </c>
    </row>
    <row r="32" spans="1:3" x14ac:dyDescent="0.3">
      <c r="A32" s="162" t="s">
        <v>55</v>
      </c>
      <c r="B32" s="163">
        <f>SUMIF(T_SUP_OP1[WORK PACKAGE NAME],T_SUP_SUM_OP1[[#This Row],[Work Package Name]],T_SUP_OP1[(Y)
Total Cost Excluding VAT
(S+T+U+V+W)*(1+X)])</f>
        <v>0</v>
      </c>
      <c r="C32" s="163">
        <f>T_SUP_SUM_OP1[[#This Row],[Total Excluding VAT]]*1.15</f>
        <v>0</v>
      </c>
    </row>
    <row r="33" spans="1:3" x14ac:dyDescent="0.3">
      <c r="A33" s="162" t="s">
        <v>56</v>
      </c>
      <c r="B33" s="163">
        <f>SUMIF(T_SUP_OP1[WORK PACKAGE NAME],T_SUP_SUM_OP1[[#This Row],[Work Package Name]],T_SUP_OP1[(Y)
Total Cost Excluding VAT
(S+T+U+V+W)*(1+X)])</f>
        <v>0</v>
      </c>
      <c r="C33" s="163">
        <f>T_SUP_SUM_OP1[[#This Row],[Total Excluding VAT]]*1.15</f>
        <v>0</v>
      </c>
    </row>
    <row r="34" spans="1:3" x14ac:dyDescent="0.3">
      <c r="A34" s="162" t="s">
        <v>57</v>
      </c>
      <c r="B34" s="163">
        <f>SUMIF(T_SUP_OP1[WORK PACKAGE NAME],T_SUP_SUM_OP1[[#This Row],[Work Package Name]],T_SUP_OP1[(Y)
Total Cost Excluding VAT
(S+T+U+V+W)*(1+X)])</f>
        <v>0</v>
      </c>
      <c r="C34" s="163">
        <f>T_SUP_SUM_OP1[[#This Row],[Total Excluding VAT]]*1.15</f>
        <v>0</v>
      </c>
    </row>
    <row r="35" spans="1:3" x14ac:dyDescent="0.3">
      <c r="A35" s="162" t="s">
        <v>58</v>
      </c>
      <c r="B35" s="163">
        <f>SUMIF(T_SUP_OP1[WORK PACKAGE NAME],T_SUP_SUM_OP1[[#This Row],[Work Package Name]],T_SUP_OP1[(Y)
Total Cost Excluding VAT
(S+T+U+V+W)*(1+X)])</f>
        <v>0</v>
      </c>
      <c r="C35" s="163">
        <f>T_SUP_SUM_OP1[[#This Row],[Total Excluding VAT]]*1.15</f>
        <v>0</v>
      </c>
    </row>
    <row r="36" spans="1:3" x14ac:dyDescent="0.3">
      <c r="A36" s="162" t="s">
        <v>59</v>
      </c>
      <c r="B36" s="163">
        <f>SUMIF(T_SUP_OP1[WORK PACKAGE NAME],T_SUP_SUM_OP1[[#This Row],[Work Package Name]],T_SUP_OP1[(Y)
Total Cost Excluding VAT
(S+T+U+V+W)*(1+X)])</f>
        <v>0</v>
      </c>
      <c r="C36" s="163">
        <f>T_SUP_SUM_OP1[[#This Row],[Total Excluding VAT]]*1.15</f>
        <v>0</v>
      </c>
    </row>
    <row r="37" spans="1:3" x14ac:dyDescent="0.3">
      <c r="A37" s="162" t="s">
        <v>60</v>
      </c>
      <c r="B37" s="163">
        <f>SUMIF(T_SUP_OP1[WORK PACKAGE NAME],T_SUP_SUM_OP1[[#This Row],[Work Package Name]],T_SUP_OP1[(Y)
Total Cost Excluding VAT
(S+T+U+V+W)*(1+X)])</f>
        <v>0</v>
      </c>
      <c r="C37" s="163">
        <f>T_SUP_SUM_OP1[[#This Row],[Total Excluding VAT]]*1.15</f>
        <v>0</v>
      </c>
    </row>
    <row r="38" spans="1:3" ht="15" thickBot="1" x14ac:dyDescent="0.35">
      <c r="A38" s="162" t="s">
        <v>61</v>
      </c>
      <c r="B38" s="163">
        <f>SUMIF(T_SUP_OP1[WORK PACKAGE NAME],T_SUP_SUM_OP1[[#This Row],[Work Package Name]],T_SUP_OP1[(Y)
Total Cost Excluding VAT
(S+T+U+V+W)*(1+X)])</f>
        <v>0</v>
      </c>
      <c r="C38" s="163">
        <f>T_SUP_SUM_OP1[[#This Row],[Total Excluding VAT]]*1.15</f>
        <v>0</v>
      </c>
    </row>
    <row r="39" spans="1:3" ht="15" thickTop="1" x14ac:dyDescent="0.3">
      <c r="A39" s="126" t="s">
        <v>29</v>
      </c>
      <c r="B39" s="127">
        <f>SUM(B12:B38)</f>
        <v>0</v>
      </c>
      <c r="C39" s="128">
        <f>T_SUP_SUM_OP1[[#This Row],[Total Excluding VAT]]*1.15</f>
        <v>0</v>
      </c>
    </row>
  </sheetData>
  <mergeCells count="6">
    <mergeCell ref="A1:H3"/>
    <mergeCell ref="A9:C9"/>
    <mergeCell ref="A4:C4"/>
    <mergeCell ref="A5:C5"/>
    <mergeCell ref="A6:C6"/>
    <mergeCell ref="A7:C7"/>
  </mergeCells>
  <dataValidations count="1">
    <dataValidation type="list" allowBlank="1" showInputMessage="1" showErrorMessage="1" sqref="A30:A38" xr:uid="{1384F166-FA85-4277-90CF-CFA83B8E6779}">
      <formula1>N_WorkP_Name</formula1>
    </dataValidation>
  </dataValidations>
  <pageMargins left="0.7" right="0.7" top="0.75" bottom="0.75" header="0.3" footer="0.3"/>
  <pageSetup paperSize="8" scale="98" orientation="portrait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92D050"/>
    <pageSetUpPr fitToPage="1"/>
  </sheetPr>
  <dimension ref="A1:AL175"/>
  <sheetViews>
    <sheetView topLeftCell="D1" zoomScale="120" zoomScaleNormal="120" workbookViewId="0">
      <pane ySplit="1" topLeftCell="A2" activePane="bottomLeft" state="frozen"/>
      <selection pane="bottomLeft" activeCell="K8" sqref="K8"/>
    </sheetView>
  </sheetViews>
  <sheetFormatPr defaultColWidth="73" defaultRowHeight="14.4" x14ac:dyDescent="0.3"/>
  <cols>
    <col min="1" max="1" width="72.109375" style="1" bestFit="1" customWidth="1"/>
    <col min="2" max="2" width="4.33203125" style="1" bestFit="1" customWidth="1"/>
    <col min="3" max="3" width="78.109375" style="1" bestFit="1" customWidth="1"/>
    <col min="4" max="5" width="6.44140625" style="103" customWidth="1"/>
    <col min="6" max="8" width="5.33203125" style="103" bestFit="1" customWidth="1"/>
    <col min="9" max="9" width="18.44140625" style="104" customWidth="1"/>
    <col min="10" max="10" width="13" style="1" customWidth="1"/>
    <col min="11" max="11" width="19.6640625" style="1" customWidth="1"/>
    <col min="12" max="12" width="19.6640625" style="185" customWidth="1"/>
    <col min="13" max="13" width="19.6640625" style="1" customWidth="1"/>
    <col min="14" max="14" width="19.6640625" style="185" customWidth="1"/>
    <col min="15" max="15" width="19.6640625" style="1" customWidth="1"/>
    <col min="16" max="16" width="19.6640625" style="185" customWidth="1"/>
    <col min="17" max="17" width="19.6640625" style="1" customWidth="1"/>
    <col min="18" max="18" width="19.6640625" style="185" customWidth="1"/>
    <col min="19" max="19" width="19.6640625" style="1" customWidth="1"/>
    <col min="20" max="20" width="12.88671875" style="180" bestFit="1" customWidth="1"/>
    <col min="21" max="21" width="16.109375" style="180" bestFit="1" customWidth="1"/>
    <col min="22" max="24" width="16.109375" style="180" customWidth="1"/>
    <col min="25" max="25" width="13.33203125" style="180" customWidth="1"/>
    <col min="26" max="26" width="9.5546875" style="182" bestFit="1" customWidth="1"/>
    <col min="27" max="27" width="17.6640625" style="1" customWidth="1"/>
    <col min="28" max="28" width="13.21875" style="1" customWidth="1"/>
    <col min="29" max="37" width="73" style="1"/>
    <col min="38" max="38" width="3.6640625" style="1" bestFit="1" customWidth="1"/>
    <col min="39" max="16384" width="73" style="1"/>
  </cols>
  <sheetData>
    <row r="1" spans="1:38" s="43" customFormat="1" ht="28.8" x14ac:dyDescent="0.3">
      <c r="A1" s="229" t="s">
        <v>8433</v>
      </c>
      <c r="B1" s="229"/>
      <c r="C1" s="229"/>
      <c r="D1" s="229"/>
      <c r="E1" s="229"/>
      <c r="F1" s="229"/>
      <c r="G1" s="229"/>
      <c r="H1" s="229"/>
      <c r="I1" s="229"/>
      <c r="J1" s="229"/>
      <c r="K1" s="229"/>
      <c r="L1" s="229"/>
      <c r="M1" s="229"/>
      <c r="N1" s="229"/>
      <c r="O1" s="229"/>
      <c r="P1" s="229"/>
      <c r="Q1" s="229"/>
      <c r="R1" s="229"/>
      <c r="S1" s="229"/>
      <c r="T1" s="229"/>
      <c r="U1" s="229"/>
      <c r="V1" s="229"/>
      <c r="W1" s="229"/>
      <c r="X1" s="229"/>
      <c r="Y1" s="229"/>
      <c r="Z1" s="229"/>
      <c r="AA1" s="229"/>
      <c r="AB1" s="229"/>
      <c r="AL1" s="43" t="s">
        <v>31</v>
      </c>
    </row>
    <row r="2" spans="1:38" s="43" customFormat="1" x14ac:dyDescent="0.3">
      <c r="A2" s="229"/>
      <c r="B2" s="229"/>
      <c r="C2" s="229"/>
      <c r="D2" s="229"/>
      <c r="E2" s="229"/>
      <c r="F2" s="229"/>
      <c r="G2" s="229"/>
      <c r="H2" s="229"/>
      <c r="I2" s="229"/>
      <c r="J2" s="229"/>
      <c r="K2" s="229"/>
      <c r="L2" s="229"/>
      <c r="M2" s="229"/>
      <c r="N2" s="229"/>
      <c r="O2" s="229"/>
      <c r="P2" s="229"/>
      <c r="Q2" s="229"/>
      <c r="R2" s="229"/>
      <c r="S2" s="229"/>
      <c r="T2" s="229"/>
      <c r="U2" s="229"/>
      <c r="V2" s="229"/>
      <c r="W2" s="229"/>
      <c r="X2" s="229"/>
      <c r="Y2" s="229"/>
      <c r="Z2" s="229"/>
      <c r="AA2" s="229"/>
      <c r="AB2" s="229"/>
      <c r="AL2" s="43" t="s">
        <v>32</v>
      </c>
    </row>
    <row r="3" spans="1:38" s="43" customFormat="1" x14ac:dyDescent="0.3">
      <c r="A3" s="229"/>
      <c r="B3" s="229"/>
      <c r="C3" s="229"/>
      <c r="D3" s="229"/>
      <c r="E3" s="229"/>
      <c r="F3" s="229"/>
      <c r="G3" s="229"/>
      <c r="H3" s="229"/>
      <c r="I3" s="229"/>
      <c r="J3" s="229"/>
      <c r="K3" s="229"/>
      <c r="L3" s="229"/>
      <c r="M3" s="229"/>
      <c r="N3" s="229"/>
      <c r="O3" s="229"/>
      <c r="P3" s="229"/>
      <c r="Q3" s="229"/>
      <c r="R3" s="229"/>
      <c r="S3" s="229"/>
      <c r="T3" s="229"/>
      <c r="U3" s="229"/>
      <c r="V3" s="229"/>
      <c r="W3" s="229"/>
      <c r="X3" s="229"/>
      <c r="Y3" s="229"/>
      <c r="Z3" s="229"/>
      <c r="AA3" s="229"/>
      <c r="AB3" s="229"/>
    </row>
    <row r="4" spans="1:38" s="43" customFormat="1" ht="15" thickBot="1" x14ac:dyDescent="0.35">
      <c r="A4" s="229"/>
      <c r="B4" s="229"/>
      <c r="C4" s="229"/>
      <c r="D4" s="229"/>
      <c r="E4" s="229"/>
      <c r="F4" s="229"/>
      <c r="G4" s="229"/>
      <c r="H4" s="229"/>
      <c r="I4" s="229"/>
      <c r="J4" s="229"/>
      <c r="K4" s="229"/>
      <c r="L4" s="229"/>
      <c r="M4" s="229"/>
      <c r="N4" s="229"/>
      <c r="O4" s="229"/>
      <c r="P4" s="229"/>
      <c r="Q4" s="229"/>
      <c r="R4" s="229"/>
      <c r="S4" s="229"/>
      <c r="T4" s="229"/>
      <c r="U4" s="229"/>
      <c r="V4" s="229"/>
      <c r="W4" s="229"/>
      <c r="X4" s="229"/>
      <c r="Y4" s="229"/>
      <c r="Z4" s="229"/>
      <c r="AA4" s="229"/>
      <c r="AB4" s="229"/>
    </row>
    <row r="5" spans="1:38" s="92" customFormat="1" ht="15" thickBot="1" x14ac:dyDescent="0.35">
      <c r="A5" s="91"/>
      <c r="D5" s="93"/>
      <c r="E5" s="93"/>
      <c r="F5" s="93"/>
      <c r="G5" s="93"/>
      <c r="H5" s="93"/>
      <c r="I5" s="94"/>
      <c r="L5" s="183"/>
      <c r="N5" s="183"/>
      <c r="P5" s="183"/>
      <c r="R5" s="183"/>
      <c r="T5" s="177"/>
      <c r="U5" s="177"/>
      <c r="V5" s="177"/>
      <c r="W5" s="177"/>
      <c r="X5" s="177"/>
      <c r="Y5" s="177"/>
      <c r="Z5" s="181"/>
    </row>
    <row r="6" spans="1:38" ht="79.95" customHeight="1" x14ac:dyDescent="0.3">
      <c r="A6" s="23" t="s">
        <v>62</v>
      </c>
      <c r="B6" s="23" t="s">
        <v>63</v>
      </c>
      <c r="C6" s="23" t="s">
        <v>64</v>
      </c>
      <c r="D6" s="23" t="s">
        <v>8452</v>
      </c>
      <c r="E6" s="23" t="s">
        <v>8453</v>
      </c>
      <c r="F6" s="23" t="s">
        <v>8454</v>
      </c>
      <c r="G6" s="23" t="s">
        <v>8455</v>
      </c>
      <c r="H6" s="23" t="s">
        <v>8456</v>
      </c>
      <c r="I6" s="23" t="s">
        <v>65</v>
      </c>
      <c r="J6" s="23" t="s">
        <v>8435</v>
      </c>
      <c r="K6" s="23" t="s">
        <v>8436</v>
      </c>
      <c r="L6" s="24" t="s">
        <v>8437</v>
      </c>
      <c r="M6" s="23" t="s">
        <v>8438</v>
      </c>
      <c r="N6" s="24" t="s">
        <v>8439</v>
      </c>
      <c r="O6" s="23" t="s">
        <v>8440</v>
      </c>
      <c r="P6" s="24" t="s">
        <v>8441</v>
      </c>
      <c r="Q6" s="23" t="s">
        <v>8442</v>
      </c>
      <c r="R6" s="24" t="s">
        <v>8443</v>
      </c>
      <c r="S6" s="23" t="s">
        <v>8444</v>
      </c>
      <c r="T6" s="178" t="s">
        <v>8445</v>
      </c>
      <c r="U6" s="178" t="s">
        <v>8446</v>
      </c>
      <c r="V6" s="178" t="s">
        <v>8447</v>
      </c>
      <c r="W6" s="178" t="s">
        <v>8448</v>
      </c>
      <c r="X6" s="178" t="s">
        <v>8449</v>
      </c>
      <c r="Y6" s="178" t="s">
        <v>8450</v>
      </c>
      <c r="Z6" s="37" t="s">
        <v>8451</v>
      </c>
      <c r="AA6" s="23" t="s">
        <v>8457</v>
      </c>
      <c r="AB6" s="40" t="s">
        <v>66</v>
      </c>
    </row>
    <row r="7" spans="1:38" x14ac:dyDescent="0.3">
      <c r="A7" s="121" t="s">
        <v>39</v>
      </c>
      <c r="B7" s="76" t="s">
        <v>67</v>
      </c>
      <c r="C7" s="95" t="s">
        <v>68</v>
      </c>
      <c r="D7" s="103">
        <v>0</v>
      </c>
      <c r="E7" s="103">
        <v>0</v>
      </c>
      <c r="F7" s="103">
        <v>0</v>
      </c>
      <c r="G7" s="103">
        <v>0</v>
      </c>
      <c r="H7" s="123">
        <v>2</v>
      </c>
      <c r="I7" s="108"/>
      <c r="J7" s="45"/>
      <c r="K7" s="46"/>
      <c r="L7" s="184"/>
      <c r="M7" s="46"/>
      <c r="N7" s="184"/>
      <c r="O7" s="46"/>
      <c r="P7" s="184"/>
      <c r="Q7" s="46"/>
      <c r="R7" s="184"/>
      <c r="S7" s="46"/>
      <c r="T7" s="179">
        <f t="shared" ref="T7:T69" si="0">Exchange_Rate</f>
        <v>17.71</v>
      </c>
      <c r="U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" s="47"/>
      <c r="AA7" s="109">
        <f>SUM(T_SUP_OP1[[#This Row],[(S)
Total Cost Y1
((H*R)+I)*A]:[(W)
Total Cost Y5
((P*R)+Q)*E]])*(1+T_SUP_OP1[[#This Row],[(X)
Markup %]])</f>
        <v>0</v>
      </c>
      <c r="AB7" s="46"/>
    </row>
    <row r="8" spans="1:38" x14ac:dyDescent="0.3">
      <c r="A8" s="121" t="s">
        <v>39</v>
      </c>
      <c r="B8" s="76" t="s">
        <v>69</v>
      </c>
      <c r="C8" s="95" t="s">
        <v>70</v>
      </c>
      <c r="D8" s="103">
        <v>0</v>
      </c>
      <c r="E8" s="103">
        <v>0</v>
      </c>
      <c r="F8" s="103">
        <v>0</v>
      </c>
      <c r="G8" s="103">
        <v>0</v>
      </c>
      <c r="H8" s="123">
        <v>2</v>
      </c>
      <c r="I8" s="108"/>
      <c r="J8" s="45"/>
      <c r="K8" s="46"/>
      <c r="L8" s="184"/>
      <c r="M8" s="46"/>
      <c r="N8" s="184"/>
      <c r="O8" s="46"/>
      <c r="P8" s="184"/>
      <c r="Q8" s="46"/>
      <c r="R8" s="184"/>
      <c r="S8" s="46"/>
      <c r="T8" s="179">
        <f t="shared" si="0"/>
        <v>17.71</v>
      </c>
      <c r="U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" s="47"/>
      <c r="AA8" s="109">
        <f>SUM(T_SUP_OP1[[#This Row],[(S)
Total Cost Y1
((H*R)+I)*A]:[(W)
Total Cost Y5
((P*R)+Q)*E]])*(1+T_SUP_OP1[[#This Row],[(X)
Markup %]])</f>
        <v>0</v>
      </c>
      <c r="AB8" s="46"/>
    </row>
    <row r="9" spans="1:38" x14ac:dyDescent="0.3">
      <c r="A9" s="121" t="s">
        <v>39</v>
      </c>
      <c r="B9" s="76" t="s">
        <v>71</v>
      </c>
      <c r="C9" s="95" t="s">
        <v>72</v>
      </c>
      <c r="D9" s="103">
        <v>0</v>
      </c>
      <c r="E9" s="103">
        <v>0</v>
      </c>
      <c r="F9" s="103">
        <v>0</v>
      </c>
      <c r="G9" s="103">
        <v>0</v>
      </c>
      <c r="H9" s="123">
        <v>2</v>
      </c>
      <c r="I9" s="108"/>
      <c r="J9" s="45"/>
      <c r="K9" s="46"/>
      <c r="L9" s="184"/>
      <c r="M9" s="46"/>
      <c r="N9" s="184"/>
      <c r="O9" s="46"/>
      <c r="P9" s="184"/>
      <c r="Q9" s="46"/>
      <c r="R9" s="184"/>
      <c r="S9" s="46"/>
      <c r="T9" s="179">
        <f t="shared" si="0"/>
        <v>17.71</v>
      </c>
      <c r="U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" s="47"/>
      <c r="AA9" s="109">
        <f>SUM(T_SUP_OP1[[#This Row],[(S)
Total Cost Y1
((H*R)+I)*A]:[(W)
Total Cost Y5
((P*R)+Q)*E]])*(1+T_SUP_OP1[[#This Row],[(X)
Markup %]])</f>
        <v>0</v>
      </c>
      <c r="AB9" s="46"/>
    </row>
    <row r="10" spans="1:38" x14ac:dyDescent="0.3">
      <c r="A10" s="121" t="s">
        <v>40</v>
      </c>
      <c r="B10" s="76" t="s">
        <v>73</v>
      </c>
      <c r="C10" s="95" t="s">
        <v>74</v>
      </c>
      <c r="D10" s="103">
        <v>0</v>
      </c>
      <c r="E10" s="103">
        <v>0</v>
      </c>
      <c r="F10" s="103">
        <v>0</v>
      </c>
      <c r="G10" s="103">
        <v>0</v>
      </c>
      <c r="H10" s="123">
        <v>2</v>
      </c>
      <c r="I10" s="108"/>
      <c r="J10" s="45"/>
      <c r="K10" s="46"/>
      <c r="L10" s="184"/>
      <c r="M10" s="46"/>
      <c r="N10" s="184"/>
      <c r="O10" s="46"/>
      <c r="P10" s="184"/>
      <c r="Q10" s="46"/>
      <c r="R10" s="184"/>
      <c r="S10" s="46"/>
      <c r="T10" s="179">
        <f t="shared" si="0"/>
        <v>17.71</v>
      </c>
      <c r="U1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" s="47"/>
      <c r="AA10" s="109">
        <f>SUM(T_SUP_OP1[[#This Row],[(S)
Total Cost Y1
((H*R)+I)*A]:[(W)
Total Cost Y5
((P*R)+Q)*E]])*(1+T_SUP_OP1[[#This Row],[(X)
Markup %]])</f>
        <v>0</v>
      </c>
      <c r="AB10" s="46"/>
    </row>
    <row r="11" spans="1:38" x14ac:dyDescent="0.3">
      <c r="A11" s="121" t="s">
        <v>41</v>
      </c>
      <c r="B11" s="76" t="s">
        <v>67</v>
      </c>
      <c r="C11" s="95" t="s">
        <v>75</v>
      </c>
      <c r="D11" s="123">
        <v>32</v>
      </c>
      <c r="E11" s="123">
        <v>0</v>
      </c>
      <c r="F11" s="123">
        <v>0</v>
      </c>
      <c r="G11" s="123">
        <v>0</v>
      </c>
      <c r="H11" s="123">
        <v>0</v>
      </c>
      <c r="I11" s="108"/>
      <c r="J11" s="45"/>
      <c r="K11" s="46"/>
      <c r="L11" s="184"/>
      <c r="M11" s="46"/>
      <c r="N11" s="184"/>
      <c r="O11" s="46"/>
      <c r="P11" s="184"/>
      <c r="Q11" s="46"/>
      <c r="R11" s="184"/>
      <c r="S11" s="46"/>
      <c r="T11" s="179">
        <f t="shared" si="0"/>
        <v>17.71</v>
      </c>
      <c r="U1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" s="47"/>
      <c r="AA11" s="109">
        <f>SUM(T_SUP_OP1[[#This Row],[(S)
Total Cost Y1
((H*R)+I)*A]:[(W)
Total Cost Y5
((P*R)+Q)*E]])*(1+T_SUP_OP1[[#This Row],[(X)
Markup %]])</f>
        <v>0</v>
      </c>
      <c r="AB11" s="46"/>
    </row>
    <row r="12" spans="1:38" x14ac:dyDescent="0.3">
      <c r="A12" s="121" t="s">
        <v>41</v>
      </c>
      <c r="B12" s="76" t="s">
        <v>69</v>
      </c>
      <c r="C12" s="95" t="s">
        <v>75</v>
      </c>
      <c r="D12" s="123">
        <v>65</v>
      </c>
      <c r="E12" s="123">
        <v>0</v>
      </c>
      <c r="F12" s="123">
        <v>0</v>
      </c>
      <c r="G12" s="123">
        <v>0</v>
      </c>
      <c r="H12" s="123">
        <v>0</v>
      </c>
      <c r="I12" s="108"/>
      <c r="J12" s="45"/>
      <c r="K12" s="46"/>
      <c r="L12" s="184"/>
      <c r="M12" s="46"/>
      <c r="N12" s="184"/>
      <c r="O12" s="46"/>
      <c r="P12" s="184"/>
      <c r="Q12" s="46"/>
      <c r="R12" s="184"/>
      <c r="S12" s="46"/>
      <c r="T12" s="179">
        <f t="shared" si="0"/>
        <v>17.71</v>
      </c>
      <c r="U1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" s="47"/>
      <c r="AA12" s="109">
        <f>SUM(T_SUP_OP1[[#This Row],[(S)
Total Cost Y1
((H*R)+I)*A]:[(W)
Total Cost Y5
((P*R)+Q)*E]])*(1+T_SUP_OP1[[#This Row],[(X)
Markup %]])</f>
        <v>0</v>
      </c>
      <c r="AB12" s="46"/>
    </row>
    <row r="13" spans="1:38" x14ac:dyDescent="0.3">
      <c r="A13" s="121" t="s">
        <v>41</v>
      </c>
      <c r="B13" s="76" t="s">
        <v>71</v>
      </c>
      <c r="C13" s="95" t="s">
        <v>75</v>
      </c>
      <c r="D13" s="123">
        <v>27</v>
      </c>
      <c r="E13" s="123">
        <v>0</v>
      </c>
      <c r="F13" s="123">
        <v>0</v>
      </c>
      <c r="G13" s="123">
        <v>0</v>
      </c>
      <c r="H13" s="123">
        <v>0</v>
      </c>
      <c r="I13" s="108"/>
      <c r="J13" s="45"/>
      <c r="K13" s="46"/>
      <c r="L13" s="184"/>
      <c r="M13" s="46"/>
      <c r="N13" s="184"/>
      <c r="O13" s="46"/>
      <c r="P13" s="184"/>
      <c r="Q13" s="46"/>
      <c r="R13" s="184"/>
      <c r="S13" s="46"/>
      <c r="T13" s="179">
        <f t="shared" si="0"/>
        <v>17.71</v>
      </c>
      <c r="U1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" s="47"/>
      <c r="AA13" s="109">
        <f>SUM(T_SUP_OP1[[#This Row],[(S)
Total Cost Y1
((H*R)+I)*A]:[(W)
Total Cost Y5
((P*R)+Q)*E]])*(1+T_SUP_OP1[[#This Row],[(X)
Markup %]])</f>
        <v>0</v>
      </c>
      <c r="AB13" s="46"/>
    </row>
    <row r="14" spans="1:38" x14ac:dyDescent="0.3">
      <c r="A14" s="121" t="s">
        <v>41</v>
      </c>
      <c r="B14" s="76" t="s">
        <v>73</v>
      </c>
      <c r="C14" s="95" t="s">
        <v>75</v>
      </c>
      <c r="D14" s="123">
        <v>16</v>
      </c>
      <c r="E14" s="123">
        <v>0</v>
      </c>
      <c r="F14" s="123">
        <v>0</v>
      </c>
      <c r="G14" s="123">
        <v>0</v>
      </c>
      <c r="H14" s="123">
        <v>0</v>
      </c>
      <c r="I14" s="108"/>
      <c r="J14" s="45"/>
      <c r="K14" s="46"/>
      <c r="L14" s="184"/>
      <c r="M14" s="46"/>
      <c r="N14" s="184"/>
      <c r="O14" s="46"/>
      <c r="P14" s="184"/>
      <c r="Q14" s="46"/>
      <c r="R14" s="184"/>
      <c r="S14" s="46"/>
      <c r="T14" s="179">
        <f t="shared" ref="T14:T22" si="1">Exchange_Rate</f>
        <v>17.71</v>
      </c>
      <c r="U1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" s="47"/>
      <c r="AA14" s="109">
        <f>SUM(T_SUP_OP1[[#This Row],[(S)
Total Cost Y1
((H*R)+I)*A]:[(W)
Total Cost Y5
((P*R)+Q)*E]])*(1+T_SUP_OP1[[#This Row],[(X)
Markup %]])</f>
        <v>0</v>
      </c>
      <c r="AB14" s="46"/>
    </row>
    <row r="15" spans="1:38" x14ac:dyDescent="0.3">
      <c r="A15" s="121" t="s">
        <v>41</v>
      </c>
      <c r="B15" s="76" t="s">
        <v>76</v>
      </c>
      <c r="C15" s="95" t="s">
        <v>75</v>
      </c>
      <c r="D15" s="123">
        <v>8</v>
      </c>
      <c r="E15" s="123">
        <v>0</v>
      </c>
      <c r="F15" s="123">
        <v>0</v>
      </c>
      <c r="G15" s="123">
        <v>0</v>
      </c>
      <c r="H15" s="123">
        <v>0</v>
      </c>
      <c r="I15" s="108"/>
      <c r="J15" s="45"/>
      <c r="K15" s="46"/>
      <c r="L15" s="184"/>
      <c r="M15" s="46"/>
      <c r="N15" s="184"/>
      <c r="O15" s="46"/>
      <c r="P15" s="184"/>
      <c r="Q15" s="46"/>
      <c r="R15" s="184"/>
      <c r="S15" s="46"/>
      <c r="T15" s="179">
        <f t="shared" si="1"/>
        <v>17.71</v>
      </c>
      <c r="U1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" s="47"/>
      <c r="AA15" s="109">
        <f>SUM(T_SUP_OP1[[#This Row],[(S)
Total Cost Y1
((H*R)+I)*A]:[(W)
Total Cost Y5
((P*R)+Q)*E]])*(1+T_SUP_OP1[[#This Row],[(X)
Markup %]])</f>
        <v>0</v>
      </c>
      <c r="AB15" s="46"/>
    </row>
    <row r="16" spans="1:38" x14ac:dyDescent="0.3">
      <c r="A16" s="121" t="s">
        <v>41</v>
      </c>
      <c r="B16" s="76" t="s">
        <v>77</v>
      </c>
      <c r="C16" s="95" t="s">
        <v>75</v>
      </c>
      <c r="D16" s="123">
        <v>7</v>
      </c>
      <c r="E16" s="123">
        <v>0</v>
      </c>
      <c r="F16" s="123">
        <v>0</v>
      </c>
      <c r="G16" s="123">
        <v>0</v>
      </c>
      <c r="H16" s="123">
        <v>0</v>
      </c>
      <c r="I16" s="108"/>
      <c r="J16" s="45"/>
      <c r="K16" s="46"/>
      <c r="L16" s="184"/>
      <c r="M16" s="46"/>
      <c r="N16" s="184"/>
      <c r="O16" s="46"/>
      <c r="P16" s="184"/>
      <c r="Q16" s="46"/>
      <c r="R16" s="184"/>
      <c r="S16" s="46"/>
      <c r="T16" s="179">
        <f t="shared" si="1"/>
        <v>17.71</v>
      </c>
      <c r="U1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" s="47"/>
      <c r="AA16" s="109">
        <f>SUM(T_SUP_OP1[[#This Row],[(S)
Total Cost Y1
((H*R)+I)*A]:[(W)
Total Cost Y5
((P*R)+Q)*E]])*(1+T_SUP_OP1[[#This Row],[(X)
Markup %]])</f>
        <v>0</v>
      </c>
      <c r="AB16" s="46"/>
    </row>
    <row r="17" spans="1:28" x14ac:dyDescent="0.3">
      <c r="A17" s="121" t="s">
        <v>41</v>
      </c>
      <c r="B17" s="76" t="s">
        <v>78</v>
      </c>
      <c r="C17" s="95" t="s">
        <v>75</v>
      </c>
      <c r="D17" s="123">
        <v>5</v>
      </c>
      <c r="E17" s="123">
        <v>0</v>
      </c>
      <c r="F17" s="123">
        <v>0</v>
      </c>
      <c r="G17" s="123">
        <v>0</v>
      </c>
      <c r="H17" s="123">
        <v>0</v>
      </c>
      <c r="I17" s="108"/>
      <c r="J17" s="45"/>
      <c r="K17" s="46"/>
      <c r="L17" s="184"/>
      <c r="M17" s="46"/>
      <c r="N17" s="184"/>
      <c r="O17" s="46"/>
      <c r="P17" s="184"/>
      <c r="Q17" s="46"/>
      <c r="R17" s="184"/>
      <c r="S17" s="46"/>
      <c r="T17" s="179">
        <f t="shared" si="1"/>
        <v>17.71</v>
      </c>
      <c r="U1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" s="47"/>
      <c r="AA17" s="109">
        <f>SUM(T_SUP_OP1[[#This Row],[(S)
Total Cost Y1
((H*R)+I)*A]:[(W)
Total Cost Y5
((P*R)+Q)*E]])*(1+T_SUP_OP1[[#This Row],[(X)
Markup %]])</f>
        <v>0</v>
      </c>
      <c r="AB17" s="46"/>
    </row>
    <row r="18" spans="1:28" x14ac:dyDescent="0.3">
      <c r="A18" s="121" t="s">
        <v>41</v>
      </c>
      <c r="B18" s="76" t="s">
        <v>79</v>
      </c>
      <c r="C18" s="95" t="s">
        <v>75</v>
      </c>
      <c r="D18" s="123">
        <v>9</v>
      </c>
      <c r="E18" s="123">
        <v>0</v>
      </c>
      <c r="F18" s="123">
        <v>0</v>
      </c>
      <c r="G18" s="123">
        <v>0</v>
      </c>
      <c r="H18" s="123">
        <v>0</v>
      </c>
      <c r="I18" s="108"/>
      <c r="J18" s="45"/>
      <c r="K18" s="46"/>
      <c r="L18" s="184"/>
      <c r="M18" s="46"/>
      <c r="N18" s="184"/>
      <c r="O18" s="46"/>
      <c r="P18" s="184"/>
      <c r="Q18" s="46"/>
      <c r="R18" s="184"/>
      <c r="S18" s="46"/>
      <c r="T18" s="179">
        <f t="shared" si="1"/>
        <v>17.71</v>
      </c>
      <c r="U1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8" s="47"/>
      <c r="AA18" s="109">
        <f>SUM(T_SUP_OP1[[#This Row],[(S)
Total Cost Y1
((H*R)+I)*A]:[(W)
Total Cost Y5
((P*R)+Q)*E]])*(1+T_SUP_OP1[[#This Row],[(X)
Markup %]])</f>
        <v>0</v>
      </c>
      <c r="AB18" s="46"/>
    </row>
    <row r="19" spans="1:28" x14ac:dyDescent="0.3">
      <c r="A19" s="121" t="s">
        <v>41</v>
      </c>
      <c r="B19" s="76" t="s">
        <v>80</v>
      </c>
      <c r="C19" s="95" t="s">
        <v>75</v>
      </c>
      <c r="D19" s="123">
        <v>3</v>
      </c>
      <c r="E19" s="123">
        <v>0</v>
      </c>
      <c r="F19" s="123">
        <v>0</v>
      </c>
      <c r="G19" s="123">
        <v>0</v>
      </c>
      <c r="H19" s="123">
        <v>0</v>
      </c>
      <c r="I19" s="108"/>
      <c r="J19" s="45"/>
      <c r="K19" s="46"/>
      <c r="L19" s="184"/>
      <c r="M19" s="46"/>
      <c r="N19" s="184"/>
      <c r="O19" s="46"/>
      <c r="P19" s="184"/>
      <c r="Q19" s="46"/>
      <c r="R19" s="184"/>
      <c r="S19" s="46"/>
      <c r="T19" s="179">
        <f t="shared" si="1"/>
        <v>17.71</v>
      </c>
      <c r="U1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9" s="47"/>
      <c r="AA19" s="109">
        <f>SUM(T_SUP_OP1[[#This Row],[(S)
Total Cost Y1
((H*R)+I)*A]:[(W)
Total Cost Y5
((P*R)+Q)*E]])*(1+T_SUP_OP1[[#This Row],[(X)
Markup %]])</f>
        <v>0</v>
      </c>
      <c r="AB19" s="46"/>
    </row>
    <row r="20" spans="1:28" x14ac:dyDescent="0.3">
      <c r="A20" s="121" t="s">
        <v>41</v>
      </c>
      <c r="B20" s="76" t="s">
        <v>67</v>
      </c>
      <c r="C20" s="95" t="s">
        <v>81</v>
      </c>
      <c r="D20" s="123">
        <v>0</v>
      </c>
      <c r="E20" s="123">
        <v>0</v>
      </c>
      <c r="F20" s="123">
        <v>0</v>
      </c>
      <c r="G20" s="123">
        <v>0</v>
      </c>
      <c r="H20" s="123">
        <v>48</v>
      </c>
      <c r="I20" s="108"/>
      <c r="J20" s="45"/>
      <c r="K20" s="46"/>
      <c r="L20" s="184"/>
      <c r="M20" s="46"/>
      <c r="N20" s="184"/>
      <c r="O20" s="46"/>
      <c r="P20" s="184"/>
      <c r="Q20" s="46"/>
      <c r="R20" s="184"/>
      <c r="S20" s="46"/>
      <c r="T20" s="179">
        <f t="shared" si="1"/>
        <v>17.71</v>
      </c>
      <c r="U2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0" s="47"/>
      <c r="AA20" s="109">
        <f>SUM(T_SUP_OP1[[#This Row],[(S)
Total Cost Y1
((H*R)+I)*A]:[(W)
Total Cost Y5
((P*R)+Q)*E]])*(1+T_SUP_OP1[[#This Row],[(X)
Markup %]])</f>
        <v>0</v>
      </c>
      <c r="AB20" s="46"/>
    </row>
    <row r="21" spans="1:28" x14ac:dyDescent="0.3">
      <c r="A21" s="121" t="s">
        <v>41</v>
      </c>
      <c r="B21" s="76" t="s">
        <v>69</v>
      </c>
      <c r="C21" s="95" t="s">
        <v>81</v>
      </c>
      <c r="D21" s="123">
        <v>0</v>
      </c>
      <c r="E21" s="123">
        <v>0</v>
      </c>
      <c r="F21" s="123">
        <v>0</v>
      </c>
      <c r="G21" s="123">
        <v>0</v>
      </c>
      <c r="H21" s="123">
        <v>15</v>
      </c>
      <c r="I21" s="108"/>
      <c r="J21" s="45"/>
      <c r="K21" s="46"/>
      <c r="L21" s="184"/>
      <c r="M21" s="46"/>
      <c r="N21" s="184"/>
      <c r="O21" s="46"/>
      <c r="P21" s="184"/>
      <c r="Q21" s="46"/>
      <c r="R21" s="184"/>
      <c r="S21" s="46"/>
      <c r="T21" s="179">
        <f t="shared" si="1"/>
        <v>17.71</v>
      </c>
      <c r="U2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1" s="47"/>
      <c r="AA21" s="109">
        <f>SUM(T_SUP_OP1[[#This Row],[(S)
Total Cost Y1
((H*R)+I)*A]:[(W)
Total Cost Y5
((P*R)+Q)*E]])*(1+T_SUP_OP1[[#This Row],[(X)
Markup %]])</f>
        <v>0</v>
      </c>
      <c r="AB21" s="46"/>
    </row>
    <row r="22" spans="1:28" x14ac:dyDescent="0.3">
      <c r="A22" s="121" t="s">
        <v>41</v>
      </c>
      <c r="B22" s="76" t="s">
        <v>71</v>
      </c>
      <c r="C22" s="95" t="s">
        <v>81</v>
      </c>
      <c r="D22" s="123">
        <v>0</v>
      </c>
      <c r="E22" s="123">
        <v>0</v>
      </c>
      <c r="F22" s="123">
        <v>0</v>
      </c>
      <c r="G22" s="123">
        <v>0</v>
      </c>
      <c r="H22" s="123">
        <v>5</v>
      </c>
      <c r="I22" s="108"/>
      <c r="J22" s="45"/>
      <c r="K22" s="46"/>
      <c r="L22" s="184"/>
      <c r="M22" s="46"/>
      <c r="N22" s="184"/>
      <c r="O22" s="46"/>
      <c r="P22" s="184"/>
      <c r="Q22" s="46"/>
      <c r="R22" s="184"/>
      <c r="S22" s="46"/>
      <c r="T22" s="179">
        <f t="shared" si="1"/>
        <v>17.71</v>
      </c>
      <c r="U2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2" s="47"/>
      <c r="AA22" s="109">
        <f>SUM(T_SUP_OP1[[#This Row],[(S)
Total Cost Y1
((H*R)+I)*A]:[(W)
Total Cost Y5
((P*R)+Q)*E]])*(1+T_SUP_OP1[[#This Row],[(X)
Markup %]])</f>
        <v>0</v>
      </c>
      <c r="AB22" s="46"/>
    </row>
    <row r="23" spans="1:28" x14ac:dyDescent="0.3">
      <c r="A23" s="121" t="s">
        <v>42</v>
      </c>
      <c r="B23" s="76" t="s">
        <v>69</v>
      </c>
      <c r="C23" s="95" t="s">
        <v>82</v>
      </c>
      <c r="D23" s="123">
        <v>0</v>
      </c>
      <c r="E23" s="123">
        <v>7</v>
      </c>
      <c r="F23" s="123">
        <v>0</v>
      </c>
      <c r="G23" s="123">
        <v>0</v>
      </c>
      <c r="H23" s="123">
        <v>0</v>
      </c>
      <c r="I23" s="108"/>
      <c r="J23" s="45"/>
      <c r="K23" s="46"/>
      <c r="L23" s="184"/>
      <c r="M23" s="46"/>
      <c r="N23" s="184"/>
      <c r="O23" s="46"/>
      <c r="P23" s="184"/>
      <c r="Q23" s="46"/>
      <c r="R23" s="184"/>
      <c r="S23" s="46"/>
      <c r="T23" s="179">
        <f t="shared" si="0"/>
        <v>17.71</v>
      </c>
      <c r="U2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3" s="47"/>
      <c r="AA23" s="109">
        <f>SUM(T_SUP_OP1[[#This Row],[(S)
Total Cost Y1
((H*R)+I)*A]:[(W)
Total Cost Y5
((P*R)+Q)*E]])*(1+T_SUP_OP1[[#This Row],[(X)
Markup %]])</f>
        <v>0</v>
      </c>
      <c r="AB23" s="46"/>
    </row>
    <row r="24" spans="1:28" x14ac:dyDescent="0.3">
      <c r="A24" s="121" t="s">
        <v>42</v>
      </c>
      <c r="B24" s="76" t="s">
        <v>67</v>
      </c>
      <c r="C24" s="95" t="s">
        <v>83</v>
      </c>
      <c r="D24" s="123">
        <v>0</v>
      </c>
      <c r="E24" s="123">
        <v>106</v>
      </c>
      <c r="F24" s="123">
        <v>0</v>
      </c>
      <c r="G24" s="123">
        <v>0</v>
      </c>
      <c r="H24" s="123">
        <v>0</v>
      </c>
      <c r="I24" s="108"/>
      <c r="J24" s="45"/>
      <c r="K24" s="46"/>
      <c r="L24" s="184"/>
      <c r="M24" s="46"/>
      <c r="N24" s="184"/>
      <c r="O24" s="46"/>
      <c r="P24" s="184"/>
      <c r="Q24" s="46"/>
      <c r="R24" s="184"/>
      <c r="S24" s="46"/>
      <c r="T24" s="179">
        <f t="shared" ref="T24:T39" si="2">Exchange_Rate</f>
        <v>17.71</v>
      </c>
      <c r="U2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4" s="47"/>
      <c r="AA24" s="109">
        <f>SUM(T_SUP_OP1[[#This Row],[(S)
Total Cost Y1
((H*R)+I)*A]:[(W)
Total Cost Y5
((P*R)+Q)*E]])*(1+T_SUP_OP1[[#This Row],[(X)
Markup %]])</f>
        <v>0</v>
      </c>
      <c r="AB24" s="46"/>
    </row>
    <row r="25" spans="1:28" x14ac:dyDescent="0.3">
      <c r="A25" s="121" t="s">
        <v>42</v>
      </c>
      <c r="B25" s="76" t="s">
        <v>69</v>
      </c>
      <c r="C25" s="95" t="s">
        <v>83</v>
      </c>
      <c r="D25" s="123">
        <v>0</v>
      </c>
      <c r="E25" s="123">
        <v>76</v>
      </c>
      <c r="F25" s="123">
        <v>0</v>
      </c>
      <c r="G25" s="123">
        <v>0</v>
      </c>
      <c r="H25" s="123">
        <v>0</v>
      </c>
      <c r="I25" s="108"/>
      <c r="J25" s="45"/>
      <c r="K25" s="46"/>
      <c r="L25" s="184"/>
      <c r="M25" s="46"/>
      <c r="N25" s="184"/>
      <c r="O25" s="46"/>
      <c r="P25" s="184"/>
      <c r="Q25" s="46"/>
      <c r="R25" s="184"/>
      <c r="S25" s="46"/>
      <c r="T25" s="179">
        <f t="shared" si="2"/>
        <v>17.71</v>
      </c>
      <c r="U2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5" s="47"/>
      <c r="AA25" s="109">
        <f>SUM(T_SUP_OP1[[#This Row],[(S)
Total Cost Y1
((H*R)+I)*A]:[(W)
Total Cost Y5
((P*R)+Q)*E]])*(1+T_SUP_OP1[[#This Row],[(X)
Markup %]])</f>
        <v>0</v>
      </c>
      <c r="AB25" s="46"/>
    </row>
    <row r="26" spans="1:28" x14ac:dyDescent="0.3">
      <c r="A26" s="121" t="s">
        <v>42</v>
      </c>
      <c r="B26" s="76" t="s">
        <v>71</v>
      </c>
      <c r="C26" s="95" t="s">
        <v>83</v>
      </c>
      <c r="D26" s="123">
        <v>0</v>
      </c>
      <c r="E26" s="123">
        <v>46</v>
      </c>
      <c r="F26" s="123">
        <v>0</v>
      </c>
      <c r="G26" s="123">
        <v>0</v>
      </c>
      <c r="H26" s="123">
        <v>0</v>
      </c>
      <c r="I26" s="108"/>
      <c r="J26" s="45"/>
      <c r="K26" s="46"/>
      <c r="L26" s="184"/>
      <c r="M26" s="46"/>
      <c r="N26" s="184"/>
      <c r="O26" s="46"/>
      <c r="P26" s="184"/>
      <c r="Q26" s="46"/>
      <c r="R26" s="184"/>
      <c r="S26" s="46"/>
      <c r="T26" s="179">
        <f t="shared" si="2"/>
        <v>17.71</v>
      </c>
      <c r="U2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6" s="47"/>
      <c r="AA26" s="109">
        <f>SUM(T_SUP_OP1[[#This Row],[(S)
Total Cost Y1
((H*R)+I)*A]:[(W)
Total Cost Y5
((P*R)+Q)*E]])*(1+T_SUP_OP1[[#This Row],[(X)
Markup %]])</f>
        <v>0</v>
      </c>
      <c r="AB26" s="46"/>
    </row>
    <row r="27" spans="1:28" x14ac:dyDescent="0.3">
      <c r="A27" s="121" t="s">
        <v>42</v>
      </c>
      <c r="B27" s="76" t="s">
        <v>73</v>
      </c>
      <c r="C27" s="95" t="s">
        <v>83</v>
      </c>
      <c r="D27" s="123">
        <v>0</v>
      </c>
      <c r="E27" s="123">
        <v>7</v>
      </c>
      <c r="F27" s="123">
        <v>0</v>
      </c>
      <c r="G27" s="123">
        <v>0</v>
      </c>
      <c r="H27" s="123">
        <v>0</v>
      </c>
      <c r="I27" s="108"/>
      <c r="J27" s="45"/>
      <c r="K27" s="46"/>
      <c r="L27" s="184"/>
      <c r="M27" s="46"/>
      <c r="N27" s="184"/>
      <c r="O27" s="46"/>
      <c r="P27" s="184"/>
      <c r="Q27" s="46"/>
      <c r="R27" s="184"/>
      <c r="S27" s="46"/>
      <c r="T27" s="179">
        <f t="shared" si="2"/>
        <v>17.71</v>
      </c>
      <c r="U2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7" s="47"/>
      <c r="AA27" s="109">
        <f>SUM(T_SUP_OP1[[#This Row],[(S)
Total Cost Y1
((H*R)+I)*A]:[(W)
Total Cost Y5
((P*R)+Q)*E]])*(1+T_SUP_OP1[[#This Row],[(X)
Markup %]])</f>
        <v>0</v>
      </c>
      <c r="AB27" s="46"/>
    </row>
    <row r="28" spans="1:28" x14ac:dyDescent="0.3">
      <c r="A28" s="121" t="s">
        <v>42</v>
      </c>
      <c r="B28" s="76" t="s">
        <v>76</v>
      </c>
      <c r="C28" s="95" t="s">
        <v>83</v>
      </c>
      <c r="D28" s="123">
        <v>0</v>
      </c>
      <c r="E28" s="123">
        <v>16</v>
      </c>
      <c r="F28" s="123">
        <v>0</v>
      </c>
      <c r="G28" s="123">
        <v>0</v>
      </c>
      <c r="H28" s="123">
        <v>0</v>
      </c>
      <c r="I28" s="108"/>
      <c r="J28" s="45"/>
      <c r="K28" s="46"/>
      <c r="L28" s="184"/>
      <c r="M28" s="46"/>
      <c r="N28" s="184"/>
      <c r="O28" s="46"/>
      <c r="P28" s="184"/>
      <c r="Q28" s="46"/>
      <c r="R28" s="184"/>
      <c r="S28" s="46"/>
      <c r="T28" s="179">
        <f t="shared" si="2"/>
        <v>17.71</v>
      </c>
      <c r="U2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8" s="47"/>
      <c r="AA28" s="109">
        <f>SUM(T_SUP_OP1[[#This Row],[(S)
Total Cost Y1
((H*R)+I)*A]:[(W)
Total Cost Y5
((P*R)+Q)*E]])*(1+T_SUP_OP1[[#This Row],[(X)
Markup %]])</f>
        <v>0</v>
      </c>
      <c r="AB28" s="46"/>
    </row>
    <row r="29" spans="1:28" x14ac:dyDescent="0.3">
      <c r="A29" s="121" t="s">
        <v>42</v>
      </c>
      <c r="B29" s="76" t="s">
        <v>77</v>
      </c>
      <c r="C29" s="95" t="s">
        <v>83</v>
      </c>
      <c r="D29" s="123">
        <v>0</v>
      </c>
      <c r="E29" s="123">
        <v>19</v>
      </c>
      <c r="F29" s="123">
        <v>0</v>
      </c>
      <c r="G29" s="123">
        <v>0</v>
      </c>
      <c r="H29" s="123">
        <v>0</v>
      </c>
      <c r="I29" s="108"/>
      <c r="J29" s="45"/>
      <c r="K29" s="46"/>
      <c r="L29" s="184"/>
      <c r="M29" s="46"/>
      <c r="N29" s="184"/>
      <c r="O29" s="46"/>
      <c r="P29" s="184"/>
      <c r="Q29" s="46"/>
      <c r="R29" s="184"/>
      <c r="S29" s="46"/>
      <c r="T29" s="179">
        <f t="shared" si="2"/>
        <v>17.71</v>
      </c>
      <c r="U2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2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2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2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2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29" s="47"/>
      <c r="AA29" s="109">
        <f>SUM(T_SUP_OP1[[#This Row],[(S)
Total Cost Y1
((H*R)+I)*A]:[(W)
Total Cost Y5
((P*R)+Q)*E]])*(1+T_SUP_OP1[[#This Row],[(X)
Markup %]])</f>
        <v>0</v>
      </c>
      <c r="AB29" s="46"/>
    </row>
    <row r="30" spans="1:28" x14ac:dyDescent="0.3">
      <c r="A30" s="121" t="s">
        <v>42</v>
      </c>
      <c r="B30" s="76" t="s">
        <v>78</v>
      </c>
      <c r="C30" s="95" t="s">
        <v>83</v>
      </c>
      <c r="D30" s="123">
        <v>0</v>
      </c>
      <c r="E30" s="123">
        <v>7</v>
      </c>
      <c r="F30" s="123">
        <v>0</v>
      </c>
      <c r="G30" s="123">
        <v>0</v>
      </c>
      <c r="H30" s="123">
        <v>0</v>
      </c>
      <c r="I30" s="108"/>
      <c r="J30" s="45"/>
      <c r="K30" s="46"/>
      <c r="L30" s="184"/>
      <c r="M30" s="46"/>
      <c r="N30" s="184"/>
      <c r="O30" s="46"/>
      <c r="P30" s="184"/>
      <c r="Q30" s="46"/>
      <c r="R30" s="184"/>
      <c r="S30" s="46"/>
      <c r="T30" s="179">
        <f t="shared" si="2"/>
        <v>17.71</v>
      </c>
      <c r="U3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0" s="47"/>
      <c r="AA30" s="109">
        <f>SUM(T_SUP_OP1[[#This Row],[(S)
Total Cost Y1
((H*R)+I)*A]:[(W)
Total Cost Y5
((P*R)+Q)*E]])*(1+T_SUP_OP1[[#This Row],[(X)
Markup %]])</f>
        <v>0</v>
      </c>
      <c r="AB30" s="46"/>
    </row>
    <row r="31" spans="1:28" x14ac:dyDescent="0.3">
      <c r="A31" s="121" t="s">
        <v>42</v>
      </c>
      <c r="B31" s="76" t="s">
        <v>79</v>
      </c>
      <c r="C31" s="95" t="s">
        <v>83</v>
      </c>
      <c r="D31" s="123">
        <v>0</v>
      </c>
      <c r="E31" s="123">
        <v>16</v>
      </c>
      <c r="F31" s="123">
        <v>0</v>
      </c>
      <c r="G31" s="123">
        <v>0</v>
      </c>
      <c r="H31" s="123">
        <v>0</v>
      </c>
      <c r="I31" s="108"/>
      <c r="J31" s="45"/>
      <c r="K31" s="46"/>
      <c r="L31" s="184"/>
      <c r="M31" s="46"/>
      <c r="N31" s="184"/>
      <c r="O31" s="46"/>
      <c r="P31" s="184"/>
      <c r="Q31" s="46"/>
      <c r="R31" s="184"/>
      <c r="S31" s="46"/>
      <c r="T31" s="179">
        <f t="shared" si="2"/>
        <v>17.71</v>
      </c>
      <c r="U3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1" s="47"/>
      <c r="AA31" s="109">
        <f>SUM(T_SUP_OP1[[#This Row],[(S)
Total Cost Y1
((H*R)+I)*A]:[(W)
Total Cost Y5
((P*R)+Q)*E]])*(1+T_SUP_OP1[[#This Row],[(X)
Markup %]])</f>
        <v>0</v>
      </c>
      <c r="AB31" s="46"/>
    </row>
    <row r="32" spans="1:28" x14ac:dyDescent="0.3">
      <c r="A32" s="121" t="s">
        <v>42</v>
      </c>
      <c r="B32" s="76" t="s">
        <v>80</v>
      </c>
      <c r="C32" s="95" t="s">
        <v>83</v>
      </c>
      <c r="D32" s="123">
        <v>0</v>
      </c>
      <c r="E32" s="123">
        <v>12</v>
      </c>
      <c r="F32" s="123">
        <v>0</v>
      </c>
      <c r="G32" s="123">
        <v>0</v>
      </c>
      <c r="H32" s="123">
        <v>0</v>
      </c>
      <c r="I32" s="108"/>
      <c r="J32" s="45"/>
      <c r="K32" s="46"/>
      <c r="L32" s="184"/>
      <c r="M32" s="46"/>
      <c r="N32" s="184"/>
      <c r="O32" s="46"/>
      <c r="P32" s="184"/>
      <c r="Q32" s="46"/>
      <c r="R32" s="184"/>
      <c r="S32" s="46"/>
      <c r="T32" s="179">
        <f t="shared" si="2"/>
        <v>17.71</v>
      </c>
      <c r="U3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2" s="47"/>
      <c r="AA32" s="109">
        <f>SUM(T_SUP_OP1[[#This Row],[(S)
Total Cost Y1
((H*R)+I)*A]:[(W)
Total Cost Y5
((P*R)+Q)*E]])*(1+T_SUP_OP1[[#This Row],[(X)
Markup %]])</f>
        <v>0</v>
      </c>
      <c r="AB32" s="46"/>
    </row>
    <row r="33" spans="1:28" x14ac:dyDescent="0.3">
      <c r="A33" s="121" t="s">
        <v>42</v>
      </c>
      <c r="B33" s="76" t="s">
        <v>67</v>
      </c>
      <c r="C33" s="95" t="s">
        <v>84</v>
      </c>
      <c r="D33" s="123">
        <v>0</v>
      </c>
      <c r="E33" s="123">
        <v>56</v>
      </c>
      <c r="F33" s="123">
        <v>0</v>
      </c>
      <c r="G33" s="123">
        <v>0</v>
      </c>
      <c r="H33" s="123">
        <v>0</v>
      </c>
      <c r="I33" s="108"/>
      <c r="J33" s="45"/>
      <c r="K33" s="46"/>
      <c r="L33" s="184"/>
      <c r="M33" s="46"/>
      <c r="N33" s="184"/>
      <c r="O33" s="46"/>
      <c r="P33" s="184"/>
      <c r="Q33" s="46"/>
      <c r="R33" s="184"/>
      <c r="S33" s="46"/>
      <c r="T33" s="179">
        <f t="shared" si="2"/>
        <v>17.71</v>
      </c>
      <c r="U3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3" s="47"/>
      <c r="AA33" s="109">
        <f>SUM(T_SUP_OP1[[#This Row],[(S)
Total Cost Y1
((H*R)+I)*A]:[(W)
Total Cost Y5
((P*R)+Q)*E]])*(1+T_SUP_OP1[[#This Row],[(X)
Markup %]])</f>
        <v>0</v>
      </c>
      <c r="AB33" s="46"/>
    </row>
    <row r="34" spans="1:28" x14ac:dyDescent="0.3">
      <c r="A34" s="121" t="s">
        <v>42</v>
      </c>
      <c r="B34" s="76" t="s">
        <v>67</v>
      </c>
      <c r="C34" s="95" t="s">
        <v>85</v>
      </c>
      <c r="D34" s="123">
        <v>0</v>
      </c>
      <c r="E34" s="123">
        <v>0</v>
      </c>
      <c r="F34" s="123">
        <v>215</v>
      </c>
      <c r="G34" s="123">
        <v>0</v>
      </c>
      <c r="H34" s="123">
        <v>0</v>
      </c>
      <c r="I34" s="108"/>
      <c r="J34" s="45"/>
      <c r="K34" s="46"/>
      <c r="L34" s="184"/>
      <c r="M34" s="46"/>
      <c r="N34" s="184"/>
      <c r="O34" s="46"/>
      <c r="P34" s="184"/>
      <c r="Q34" s="46"/>
      <c r="R34" s="184"/>
      <c r="S34" s="46"/>
      <c r="T34" s="179">
        <f t="shared" si="2"/>
        <v>17.71</v>
      </c>
      <c r="U3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4" s="47"/>
      <c r="AA34" s="109">
        <f>SUM(T_SUP_OP1[[#This Row],[(S)
Total Cost Y1
((H*R)+I)*A]:[(W)
Total Cost Y5
((P*R)+Q)*E]])*(1+T_SUP_OP1[[#This Row],[(X)
Markup %]])</f>
        <v>0</v>
      </c>
      <c r="AB34" s="46"/>
    </row>
    <row r="35" spans="1:28" x14ac:dyDescent="0.3">
      <c r="A35" s="121" t="s">
        <v>42</v>
      </c>
      <c r="B35" s="76" t="s">
        <v>69</v>
      </c>
      <c r="C35" s="95" t="s">
        <v>85</v>
      </c>
      <c r="D35" s="123">
        <v>0</v>
      </c>
      <c r="E35" s="123">
        <v>0</v>
      </c>
      <c r="F35" s="123">
        <v>48</v>
      </c>
      <c r="G35" s="123">
        <v>0</v>
      </c>
      <c r="H35" s="123">
        <v>0</v>
      </c>
      <c r="I35" s="108"/>
      <c r="J35" s="45"/>
      <c r="K35" s="46"/>
      <c r="L35" s="184"/>
      <c r="M35" s="46"/>
      <c r="N35" s="184"/>
      <c r="O35" s="46"/>
      <c r="P35" s="184"/>
      <c r="Q35" s="46"/>
      <c r="R35" s="184"/>
      <c r="S35" s="46"/>
      <c r="T35" s="179">
        <f t="shared" si="2"/>
        <v>17.71</v>
      </c>
      <c r="U3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5" s="47"/>
      <c r="AA35" s="109">
        <f>SUM(T_SUP_OP1[[#This Row],[(S)
Total Cost Y1
((H*R)+I)*A]:[(W)
Total Cost Y5
((P*R)+Q)*E]])*(1+T_SUP_OP1[[#This Row],[(X)
Markup %]])</f>
        <v>0</v>
      </c>
      <c r="AB35" s="46"/>
    </row>
    <row r="36" spans="1:28" x14ac:dyDescent="0.3">
      <c r="A36" s="121" t="s">
        <v>42</v>
      </c>
      <c r="B36" s="76" t="s">
        <v>71</v>
      </c>
      <c r="C36" s="95" t="s">
        <v>85</v>
      </c>
      <c r="D36" s="123">
        <v>0</v>
      </c>
      <c r="E36" s="123">
        <v>0</v>
      </c>
      <c r="F36" s="123">
        <v>18</v>
      </c>
      <c r="G36" s="123">
        <v>0</v>
      </c>
      <c r="H36" s="123">
        <v>0</v>
      </c>
      <c r="I36" s="108"/>
      <c r="J36" s="45"/>
      <c r="K36" s="46"/>
      <c r="L36" s="184"/>
      <c r="M36" s="46"/>
      <c r="N36" s="184"/>
      <c r="O36" s="46"/>
      <c r="P36" s="184"/>
      <c r="Q36" s="46"/>
      <c r="R36" s="184"/>
      <c r="S36" s="46"/>
      <c r="T36" s="179">
        <f t="shared" si="2"/>
        <v>17.71</v>
      </c>
      <c r="U3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6" s="47"/>
      <c r="AA36" s="109">
        <f>SUM(T_SUP_OP1[[#This Row],[(S)
Total Cost Y1
((H*R)+I)*A]:[(W)
Total Cost Y5
((P*R)+Q)*E]])*(1+T_SUP_OP1[[#This Row],[(X)
Markup %]])</f>
        <v>0</v>
      </c>
      <c r="AB36" s="46"/>
    </row>
    <row r="37" spans="1:28" x14ac:dyDescent="0.3">
      <c r="A37" s="122" t="s">
        <v>43</v>
      </c>
      <c r="B37" s="76" t="s">
        <v>69</v>
      </c>
      <c r="C37" s="95" t="s">
        <v>86</v>
      </c>
      <c r="D37" s="103">
        <v>0</v>
      </c>
      <c r="E37" s="103">
        <v>0</v>
      </c>
      <c r="F37" s="123">
        <v>0</v>
      </c>
      <c r="G37" s="123">
        <v>10</v>
      </c>
      <c r="H37" s="103">
        <v>0</v>
      </c>
      <c r="I37" s="108"/>
      <c r="J37" s="45"/>
      <c r="K37" s="46"/>
      <c r="L37" s="184"/>
      <c r="M37" s="46"/>
      <c r="N37" s="184"/>
      <c r="O37" s="46"/>
      <c r="P37" s="184"/>
      <c r="Q37" s="46"/>
      <c r="R37" s="184"/>
      <c r="S37" s="46"/>
      <c r="T37" s="179">
        <f t="shared" si="2"/>
        <v>17.71</v>
      </c>
      <c r="U3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7" s="47"/>
      <c r="AA37" s="109">
        <f>SUM(T_SUP_OP1[[#This Row],[(S)
Total Cost Y1
((H*R)+I)*A]:[(W)
Total Cost Y5
((P*R)+Q)*E]])*(1+T_SUP_OP1[[#This Row],[(X)
Markup %]])</f>
        <v>0</v>
      </c>
      <c r="AB37" s="46"/>
    </row>
    <row r="38" spans="1:28" x14ac:dyDescent="0.3">
      <c r="A38" s="122" t="s">
        <v>43</v>
      </c>
      <c r="B38" s="76" t="s">
        <v>71</v>
      </c>
      <c r="C38" s="95" t="s">
        <v>86</v>
      </c>
      <c r="D38" s="103">
        <v>0</v>
      </c>
      <c r="E38" s="103">
        <v>0</v>
      </c>
      <c r="F38" s="123">
        <v>0</v>
      </c>
      <c r="G38" s="123">
        <v>20</v>
      </c>
      <c r="H38" s="103">
        <v>0</v>
      </c>
      <c r="I38" s="108"/>
      <c r="J38" s="45"/>
      <c r="K38" s="46"/>
      <c r="L38" s="184"/>
      <c r="M38" s="46"/>
      <c r="N38" s="184"/>
      <c r="O38" s="46"/>
      <c r="P38" s="184"/>
      <c r="Q38" s="46"/>
      <c r="R38" s="184"/>
      <c r="S38" s="46"/>
      <c r="T38" s="179">
        <f t="shared" si="2"/>
        <v>17.71</v>
      </c>
      <c r="U3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8" s="47"/>
      <c r="AA38" s="109">
        <f>SUM(T_SUP_OP1[[#This Row],[(S)
Total Cost Y1
((H*R)+I)*A]:[(W)
Total Cost Y5
((P*R)+Q)*E]])*(1+T_SUP_OP1[[#This Row],[(X)
Markup %]])</f>
        <v>0</v>
      </c>
      <c r="AB38" s="46"/>
    </row>
    <row r="39" spans="1:28" x14ac:dyDescent="0.3">
      <c r="A39" s="122" t="s">
        <v>43</v>
      </c>
      <c r="B39" s="76" t="s">
        <v>73</v>
      </c>
      <c r="C39" s="95" t="s">
        <v>86</v>
      </c>
      <c r="D39" s="103">
        <v>0</v>
      </c>
      <c r="E39" s="103">
        <v>0</v>
      </c>
      <c r="F39" s="123">
        <v>0</v>
      </c>
      <c r="G39" s="123">
        <v>5</v>
      </c>
      <c r="H39" s="103">
        <v>0</v>
      </c>
      <c r="I39" s="108"/>
      <c r="J39" s="45"/>
      <c r="K39" s="46"/>
      <c r="L39" s="184"/>
      <c r="M39" s="46"/>
      <c r="N39" s="184"/>
      <c r="O39" s="46"/>
      <c r="P39" s="184"/>
      <c r="Q39" s="46"/>
      <c r="R39" s="184"/>
      <c r="S39" s="46"/>
      <c r="T39" s="179">
        <f t="shared" si="2"/>
        <v>17.71</v>
      </c>
      <c r="U3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3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3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3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3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39" s="47"/>
      <c r="AA39" s="109">
        <f>SUM(T_SUP_OP1[[#This Row],[(S)
Total Cost Y1
((H*R)+I)*A]:[(W)
Total Cost Y5
((P*R)+Q)*E]])*(1+T_SUP_OP1[[#This Row],[(X)
Markup %]])</f>
        <v>0</v>
      </c>
      <c r="AB39" s="46"/>
    </row>
    <row r="40" spans="1:28" x14ac:dyDescent="0.3">
      <c r="A40" s="122" t="s">
        <v>43</v>
      </c>
      <c r="B40" s="76" t="s">
        <v>67</v>
      </c>
      <c r="C40" s="95" t="s">
        <v>87</v>
      </c>
      <c r="D40" s="123">
        <v>0</v>
      </c>
      <c r="E40" s="123">
        <v>23</v>
      </c>
      <c r="F40" s="123">
        <v>0</v>
      </c>
      <c r="G40" s="123">
        <v>0</v>
      </c>
      <c r="H40" s="123">
        <v>0</v>
      </c>
      <c r="I40" s="108"/>
      <c r="J40" s="45"/>
      <c r="K40" s="46"/>
      <c r="L40" s="184"/>
      <c r="M40" s="46"/>
      <c r="N40" s="184"/>
      <c r="O40" s="46"/>
      <c r="P40" s="184"/>
      <c r="Q40" s="46"/>
      <c r="R40" s="184"/>
      <c r="S40" s="46"/>
      <c r="T40" s="179">
        <f t="shared" si="0"/>
        <v>17.71</v>
      </c>
      <c r="U4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0" s="47"/>
      <c r="AA40" s="109">
        <f>SUM(T_SUP_OP1[[#This Row],[(S)
Total Cost Y1
((H*R)+I)*A]:[(W)
Total Cost Y5
((P*R)+Q)*E]])*(1+T_SUP_OP1[[#This Row],[(X)
Markup %]])</f>
        <v>0</v>
      </c>
      <c r="AB40" s="46"/>
    </row>
    <row r="41" spans="1:28" x14ac:dyDescent="0.3">
      <c r="A41" s="122" t="s">
        <v>43</v>
      </c>
      <c r="B41" s="76" t="s">
        <v>69</v>
      </c>
      <c r="C41" s="95" t="s">
        <v>87</v>
      </c>
      <c r="D41" s="123">
        <v>0</v>
      </c>
      <c r="E41" s="123">
        <v>6</v>
      </c>
      <c r="F41" s="123">
        <v>0</v>
      </c>
      <c r="G41" s="123">
        <v>0</v>
      </c>
      <c r="H41" s="123">
        <v>0</v>
      </c>
      <c r="I41" s="108"/>
      <c r="J41" s="45"/>
      <c r="K41" s="46"/>
      <c r="L41" s="184"/>
      <c r="M41" s="46"/>
      <c r="N41" s="184"/>
      <c r="O41" s="46"/>
      <c r="P41" s="184"/>
      <c r="Q41" s="46"/>
      <c r="R41" s="184"/>
      <c r="S41" s="46"/>
      <c r="T41" s="179">
        <f t="shared" si="0"/>
        <v>17.71</v>
      </c>
      <c r="U4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1" s="47"/>
      <c r="AA41" s="109">
        <f>SUM(T_SUP_OP1[[#This Row],[(S)
Total Cost Y1
((H*R)+I)*A]:[(W)
Total Cost Y5
((P*R)+Q)*E]])*(1+T_SUP_OP1[[#This Row],[(X)
Markup %]])</f>
        <v>0</v>
      </c>
      <c r="AB41" s="46"/>
    </row>
    <row r="42" spans="1:28" x14ac:dyDescent="0.3">
      <c r="A42" s="122" t="s">
        <v>43</v>
      </c>
      <c r="B42" s="76" t="s">
        <v>71</v>
      </c>
      <c r="C42" s="95" t="s">
        <v>87</v>
      </c>
      <c r="D42" s="123">
        <v>0</v>
      </c>
      <c r="E42" s="123">
        <v>22</v>
      </c>
      <c r="F42" s="123">
        <v>0</v>
      </c>
      <c r="G42" s="123">
        <v>0</v>
      </c>
      <c r="H42" s="123">
        <v>0</v>
      </c>
      <c r="I42" s="108"/>
      <c r="J42" s="45"/>
      <c r="K42" s="46"/>
      <c r="L42" s="184"/>
      <c r="M42" s="46"/>
      <c r="N42" s="184"/>
      <c r="O42" s="46"/>
      <c r="P42" s="184"/>
      <c r="Q42" s="46"/>
      <c r="R42" s="184"/>
      <c r="S42" s="46"/>
      <c r="T42" s="179">
        <f t="shared" si="0"/>
        <v>17.71</v>
      </c>
      <c r="U4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2" s="47"/>
      <c r="AA42" s="109">
        <f>SUM(T_SUP_OP1[[#This Row],[(S)
Total Cost Y1
((H*R)+I)*A]:[(W)
Total Cost Y5
((P*R)+Q)*E]])*(1+T_SUP_OP1[[#This Row],[(X)
Markup %]])</f>
        <v>0</v>
      </c>
      <c r="AB42" s="46"/>
    </row>
    <row r="43" spans="1:28" x14ac:dyDescent="0.3">
      <c r="A43" s="122" t="s">
        <v>43</v>
      </c>
      <c r="B43" s="76" t="s">
        <v>73</v>
      </c>
      <c r="C43" s="95" t="s">
        <v>87</v>
      </c>
      <c r="D43" s="123">
        <v>0</v>
      </c>
      <c r="E43" s="123">
        <v>3</v>
      </c>
      <c r="F43" s="123">
        <v>0</v>
      </c>
      <c r="G43" s="123">
        <v>0</v>
      </c>
      <c r="H43" s="123">
        <v>0</v>
      </c>
      <c r="I43" s="108"/>
      <c r="J43" s="45"/>
      <c r="K43" s="46"/>
      <c r="L43" s="184"/>
      <c r="M43" s="46"/>
      <c r="N43" s="184"/>
      <c r="O43" s="46"/>
      <c r="P43" s="184"/>
      <c r="Q43" s="46"/>
      <c r="R43" s="184"/>
      <c r="S43" s="46"/>
      <c r="T43" s="179">
        <f t="shared" si="0"/>
        <v>17.71</v>
      </c>
      <c r="U4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3" s="47"/>
      <c r="AA43" s="109">
        <f>SUM(T_SUP_OP1[[#This Row],[(S)
Total Cost Y1
((H*R)+I)*A]:[(W)
Total Cost Y5
((P*R)+Q)*E]])*(1+T_SUP_OP1[[#This Row],[(X)
Markup %]])</f>
        <v>0</v>
      </c>
      <c r="AB43" s="46"/>
    </row>
    <row r="44" spans="1:28" x14ac:dyDescent="0.3">
      <c r="A44" s="122" t="s">
        <v>44</v>
      </c>
      <c r="B44" s="76" t="s">
        <v>69</v>
      </c>
      <c r="C44" s="95" t="s">
        <v>88</v>
      </c>
      <c r="D44" s="123">
        <v>0</v>
      </c>
      <c r="E44" s="123">
        <v>12</v>
      </c>
      <c r="F44" s="123">
        <v>0</v>
      </c>
      <c r="G44" s="123">
        <v>0</v>
      </c>
      <c r="H44" s="123">
        <v>0</v>
      </c>
      <c r="I44" s="108"/>
      <c r="J44" s="45"/>
      <c r="K44" s="46"/>
      <c r="L44" s="184"/>
      <c r="M44" s="46"/>
      <c r="N44" s="184"/>
      <c r="O44" s="46"/>
      <c r="P44" s="184"/>
      <c r="Q44" s="46"/>
      <c r="R44" s="184"/>
      <c r="S44" s="46"/>
      <c r="T44" s="179">
        <f t="shared" si="0"/>
        <v>17.71</v>
      </c>
      <c r="U4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4" s="47"/>
      <c r="AA44" s="109">
        <f>SUM(T_SUP_OP1[[#This Row],[(S)
Total Cost Y1
((H*R)+I)*A]:[(W)
Total Cost Y5
((P*R)+Q)*E]])*(1+T_SUP_OP1[[#This Row],[(X)
Markup %]])</f>
        <v>0</v>
      </c>
      <c r="AB44" s="46"/>
    </row>
    <row r="45" spans="1:28" x14ac:dyDescent="0.3">
      <c r="A45" s="122" t="s">
        <v>44</v>
      </c>
      <c r="B45" s="76" t="s">
        <v>71</v>
      </c>
      <c r="C45" s="95" t="s">
        <v>88</v>
      </c>
      <c r="D45" s="123">
        <v>0</v>
      </c>
      <c r="E45" s="123">
        <v>11</v>
      </c>
      <c r="F45" s="123">
        <v>0</v>
      </c>
      <c r="G45" s="123">
        <v>0</v>
      </c>
      <c r="H45" s="123">
        <v>0</v>
      </c>
      <c r="I45" s="108"/>
      <c r="J45" s="45"/>
      <c r="K45" s="46"/>
      <c r="L45" s="184"/>
      <c r="M45" s="46"/>
      <c r="N45" s="184"/>
      <c r="O45" s="46"/>
      <c r="P45" s="184"/>
      <c r="Q45" s="46"/>
      <c r="R45" s="184"/>
      <c r="S45" s="46"/>
      <c r="T45" s="179">
        <f t="shared" si="0"/>
        <v>17.71</v>
      </c>
      <c r="U4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5" s="47"/>
      <c r="AA45" s="109">
        <f>SUM(T_SUP_OP1[[#This Row],[(S)
Total Cost Y1
((H*R)+I)*A]:[(W)
Total Cost Y5
((P*R)+Q)*E]])*(1+T_SUP_OP1[[#This Row],[(X)
Markup %]])</f>
        <v>0</v>
      </c>
      <c r="AB45" s="46"/>
    </row>
    <row r="46" spans="1:28" x14ac:dyDescent="0.3">
      <c r="A46" s="122" t="s">
        <v>44</v>
      </c>
      <c r="B46" s="76" t="s">
        <v>76</v>
      </c>
      <c r="C46" s="95" t="s">
        <v>88</v>
      </c>
      <c r="D46" s="123">
        <v>0</v>
      </c>
      <c r="E46" s="123">
        <v>2</v>
      </c>
      <c r="F46" s="123">
        <v>0</v>
      </c>
      <c r="G46" s="123">
        <v>0</v>
      </c>
      <c r="H46" s="123">
        <v>0</v>
      </c>
      <c r="I46" s="108"/>
      <c r="J46" s="45"/>
      <c r="K46" s="46"/>
      <c r="L46" s="184"/>
      <c r="M46" s="46"/>
      <c r="N46" s="184"/>
      <c r="O46" s="46"/>
      <c r="P46" s="184"/>
      <c r="Q46" s="46"/>
      <c r="R46" s="184"/>
      <c r="S46" s="46"/>
      <c r="T46" s="179">
        <f t="shared" si="0"/>
        <v>17.71</v>
      </c>
      <c r="U4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6" s="47"/>
      <c r="AA46" s="109">
        <f>SUM(T_SUP_OP1[[#This Row],[(S)
Total Cost Y1
((H*R)+I)*A]:[(W)
Total Cost Y5
((P*R)+Q)*E]])*(1+T_SUP_OP1[[#This Row],[(X)
Markup %]])</f>
        <v>0</v>
      </c>
      <c r="AB46" s="46"/>
    </row>
    <row r="47" spans="1:28" x14ac:dyDescent="0.3">
      <c r="A47" s="122" t="s">
        <v>44</v>
      </c>
      <c r="B47" s="76" t="s">
        <v>77</v>
      </c>
      <c r="C47" s="95" t="s">
        <v>88</v>
      </c>
      <c r="D47" s="123">
        <v>0</v>
      </c>
      <c r="E47" s="123">
        <v>4</v>
      </c>
      <c r="F47" s="123">
        <v>0</v>
      </c>
      <c r="G47" s="123">
        <v>0</v>
      </c>
      <c r="H47" s="123">
        <v>0</v>
      </c>
      <c r="I47" s="108"/>
      <c r="J47" s="45"/>
      <c r="K47" s="46"/>
      <c r="L47" s="184"/>
      <c r="M47" s="46"/>
      <c r="N47" s="184"/>
      <c r="O47" s="46"/>
      <c r="P47" s="184"/>
      <c r="Q47" s="46"/>
      <c r="R47" s="184"/>
      <c r="S47" s="46"/>
      <c r="T47" s="179">
        <f t="shared" ref="T47:T56" si="3">Exchange_Rate</f>
        <v>17.71</v>
      </c>
      <c r="U4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7" s="47"/>
      <c r="AA47" s="109">
        <f>SUM(T_SUP_OP1[[#This Row],[(S)
Total Cost Y1
((H*R)+I)*A]:[(W)
Total Cost Y5
((P*R)+Q)*E]])*(1+T_SUP_OP1[[#This Row],[(X)
Markup %]])</f>
        <v>0</v>
      </c>
      <c r="AB47" s="46"/>
    </row>
    <row r="48" spans="1:28" x14ac:dyDescent="0.3">
      <c r="A48" s="122" t="s">
        <v>44</v>
      </c>
      <c r="B48" s="76" t="s">
        <v>78</v>
      </c>
      <c r="C48" s="95" t="s">
        <v>88</v>
      </c>
      <c r="D48" s="123">
        <v>0</v>
      </c>
      <c r="E48" s="123">
        <v>1</v>
      </c>
      <c r="F48" s="123">
        <v>0</v>
      </c>
      <c r="G48" s="123">
        <v>0</v>
      </c>
      <c r="H48" s="123">
        <v>0</v>
      </c>
      <c r="I48" s="108"/>
      <c r="J48" s="45"/>
      <c r="K48" s="46"/>
      <c r="L48" s="184"/>
      <c r="M48" s="46"/>
      <c r="N48" s="184"/>
      <c r="O48" s="46"/>
      <c r="P48" s="184"/>
      <c r="Q48" s="46"/>
      <c r="R48" s="184"/>
      <c r="S48" s="46"/>
      <c r="T48" s="179">
        <f t="shared" si="3"/>
        <v>17.71</v>
      </c>
      <c r="U4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8" s="47"/>
      <c r="AA48" s="109">
        <f>SUM(T_SUP_OP1[[#This Row],[(S)
Total Cost Y1
((H*R)+I)*A]:[(W)
Total Cost Y5
((P*R)+Q)*E]])*(1+T_SUP_OP1[[#This Row],[(X)
Markup %]])</f>
        <v>0</v>
      </c>
      <c r="AB48" s="46"/>
    </row>
    <row r="49" spans="1:28" x14ac:dyDescent="0.3">
      <c r="A49" s="122" t="s">
        <v>44</v>
      </c>
      <c r="B49" s="76" t="s">
        <v>79</v>
      </c>
      <c r="C49" s="95" t="s">
        <v>88</v>
      </c>
      <c r="D49" s="123">
        <v>0</v>
      </c>
      <c r="E49" s="123">
        <v>1</v>
      </c>
      <c r="F49" s="123">
        <v>0</v>
      </c>
      <c r="G49" s="123">
        <v>0</v>
      </c>
      <c r="H49" s="123">
        <v>0</v>
      </c>
      <c r="I49" s="108"/>
      <c r="J49" s="45"/>
      <c r="K49" s="46"/>
      <c r="L49" s="184"/>
      <c r="M49" s="46"/>
      <c r="N49" s="184"/>
      <c r="O49" s="46"/>
      <c r="P49" s="184"/>
      <c r="Q49" s="46"/>
      <c r="R49" s="184"/>
      <c r="S49" s="46"/>
      <c r="T49" s="179">
        <f t="shared" si="3"/>
        <v>17.71</v>
      </c>
      <c r="U4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4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4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4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4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49" s="47"/>
      <c r="AA49" s="109">
        <f>SUM(T_SUP_OP1[[#This Row],[(S)
Total Cost Y1
((H*R)+I)*A]:[(W)
Total Cost Y5
((P*R)+Q)*E]])*(1+T_SUP_OP1[[#This Row],[(X)
Markup %]])</f>
        <v>0</v>
      </c>
      <c r="AB49" s="46"/>
    </row>
    <row r="50" spans="1:28" x14ac:dyDescent="0.3">
      <c r="A50" s="122" t="s">
        <v>44</v>
      </c>
      <c r="B50" s="76" t="s">
        <v>67</v>
      </c>
      <c r="C50" s="95" t="s">
        <v>89</v>
      </c>
      <c r="D50" s="103">
        <v>0</v>
      </c>
      <c r="E50" s="123">
        <v>0</v>
      </c>
      <c r="F50" s="123">
        <v>0</v>
      </c>
      <c r="G50" s="123">
        <v>10</v>
      </c>
      <c r="H50" s="123">
        <v>0</v>
      </c>
      <c r="I50" s="108"/>
      <c r="J50" s="45"/>
      <c r="K50" s="46"/>
      <c r="L50" s="184"/>
      <c r="M50" s="46"/>
      <c r="N50" s="184"/>
      <c r="O50" s="46"/>
      <c r="P50" s="184"/>
      <c r="Q50" s="46"/>
      <c r="R50" s="184"/>
      <c r="S50" s="46"/>
      <c r="T50" s="179">
        <f t="shared" si="3"/>
        <v>17.71</v>
      </c>
      <c r="U5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0" s="47"/>
      <c r="AA50" s="109">
        <f>SUM(T_SUP_OP1[[#This Row],[(S)
Total Cost Y1
((H*R)+I)*A]:[(W)
Total Cost Y5
((P*R)+Q)*E]])*(1+T_SUP_OP1[[#This Row],[(X)
Markup %]])</f>
        <v>0</v>
      </c>
      <c r="AB50" s="46"/>
    </row>
    <row r="51" spans="1:28" x14ac:dyDescent="0.3">
      <c r="A51" s="122" t="s">
        <v>44</v>
      </c>
      <c r="B51" s="76" t="s">
        <v>69</v>
      </c>
      <c r="C51" s="95" t="s">
        <v>89</v>
      </c>
      <c r="D51" s="103">
        <v>0</v>
      </c>
      <c r="E51" s="123">
        <v>0</v>
      </c>
      <c r="F51" s="123">
        <v>0</v>
      </c>
      <c r="G51" s="123">
        <v>1</v>
      </c>
      <c r="H51" s="123">
        <v>0</v>
      </c>
      <c r="I51" s="108"/>
      <c r="J51" s="45"/>
      <c r="K51" s="46"/>
      <c r="L51" s="184"/>
      <c r="M51" s="46"/>
      <c r="N51" s="184"/>
      <c r="O51" s="46"/>
      <c r="P51" s="184"/>
      <c r="Q51" s="46"/>
      <c r="R51" s="184"/>
      <c r="S51" s="46"/>
      <c r="T51" s="179">
        <f t="shared" si="3"/>
        <v>17.71</v>
      </c>
      <c r="U5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1" s="47"/>
      <c r="AA51" s="109">
        <f>SUM(T_SUP_OP1[[#This Row],[(S)
Total Cost Y1
((H*R)+I)*A]:[(W)
Total Cost Y5
((P*R)+Q)*E]])*(1+T_SUP_OP1[[#This Row],[(X)
Markup %]])</f>
        <v>0</v>
      </c>
      <c r="AB51" s="46"/>
    </row>
    <row r="52" spans="1:28" x14ac:dyDescent="0.3">
      <c r="A52" s="122" t="s">
        <v>44</v>
      </c>
      <c r="B52" s="76" t="s">
        <v>73</v>
      </c>
      <c r="C52" s="95" t="s">
        <v>89</v>
      </c>
      <c r="D52" s="103">
        <v>0</v>
      </c>
      <c r="E52" s="123">
        <v>0</v>
      </c>
      <c r="F52" s="123">
        <v>0</v>
      </c>
      <c r="G52" s="123">
        <v>2</v>
      </c>
      <c r="H52" s="123">
        <v>0</v>
      </c>
      <c r="I52" s="108"/>
      <c r="J52" s="45"/>
      <c r="K52" s="46"/>
      <c r="L52" s="184"/>
      <c r="M52" s="46"/>
      <c r="N52" s="184"/>
      <c r="O52" s="46"/>
      <c r="P52" s="184"/>
      <c r="Q52" s="46"/>
      <c r="R52" s="184"/>
      <c r="S52" s="46"/>
      <c r="T52" s="179">
        <f t="shared" si="3"/>
        <v>17.71</v>
      </c>
      <c r="U5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2" s="47"/>
      <c r="AA52" s="109">
        <f>SUM(T_SUP_OP1[[#This Row],[(S)
Total Cost Y1
((H*R)+I)*A]:[(W)
Total Cost Y5
((P*R)+Q)*E]])*(1+T_SUP_OP1[[#This Row],[(X)
Markup %]])</f>
        <v>0</v>
      </c>
      <c r="AB52" s="46"/>
    </row>
    <row r="53" spans="1:28" x14ac:dyDescent="0.3">
      <c r="A53" s="122" t="s">
        <v>44</v>
      </c>
      <c r="B53" s="76" t="s">
        <v>76</v>
      </c>
      <c r="C53" s="95" t="s">
        <v>89</v>
      </c>
      <c r="D53" s="103">
        <v>0</v>
      </c>
      <c r="E53" s="123">
        <v>0</v>
      </c>
      <c r="F53" s="123">
        <v>0</v>
      </c>
      <c r="G53" s="123">
        <v>2</v>
      </c>
      <c r="H53" s="123">
        <v>0</v>
      </c>
      <c r="I53" s="108"/>
      <c r="J53" s="45"/>
      <c r="K53" s="46"/>
      <c r="L53" s="184"/>
      <c r="M53" s="46"/>
      <c r="N53" s="184"/>
      <c r="O53" s="46"/>
      <c r="P53" s="184"/>
      <c r="Q53" s="46"/>
      <c r="R53" s="184"/>
      <c r="S53" s="46"/>
      <c r="T53" s="179">
        <f t="shared" si="3"/>
        <v>17.71</v>
      </c>
      <c r="U5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3" s="47"/>
      <c r="AA53" s="109">
        <f>SUM(T_SUP_OP1[[#This Row],[(S)
Total Cost Y1
((H*R)+I)*A]:[(W)
Total Cost Y5
((P*R)+Q)*E]])*(1+T_SUP_OP1[[#This Row],[(X)
Markup %]])</f>
        <v>0</v>
      </c>
      <c r="AB53" s="46"/>
    </row>
    <row r="54" spans="1:28" x14ac:dyDescent="0.3">
      <c r="A54" s="122" t="s">
        <v>44</v>
      </c>
      <c r="B54" s="76" t="s">
        <v>78</v>
      </c>
      <c r="C54" s="95" t="s">
        <v>89</v>
      </c>
      <c r="D54" s="103">
        <v>0</v>
      </c>
      <c r="E54" s="123">
        <v>0</v>
      </c>
      <c r="F54" s="123">
        <v>0</v>
      </c>
      <c r="G54" s="123">
        <v>1</v>
      </c>
      <c r="H54" s="123">
        <v>0</v>
      </c>
      <c r="I54" s="108"/>
      <c r="J54" s="45"/>
      <c r="K54" s="46"/>
      <c r="L54" s="184"/>
      <c r="M54" s="46"/>
      <c r="N54" s="184"/>
      <c r="O54" s="46"/>
      <c r="P54" s="184"/>
      <c r="Q54" s="46"/>
      <c r="R54" s="184"/>
      <c r="S54" s="46"/>
      <c r="T54" s="179">
        <f t="shared" si="3"/>
        <v>17.71</v>
      </c>
      <c r="U5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4" s="47"/>
      <c r="AA54" s="109">
        <f>SUM(T_SUP_OP1[[#This Row],[(S)
Total Cost Y1
((H*R)+I)*A]:[(W)
Total Cost Y5
((P*R)+Q)*E]])*(1+T_SUP_OP1[[#This Row],[(X)
Markup %]])</f>
        <v>0</v>
      </c>
      <c r="AB54" s="46"/>
    </row>
    <row r="55" spans="1:28" x14ac:dyDescent="0.3">
      <c r="A55" s="122" t="s">
        <v>43</v>
      </c>
      <c r="B55" s="76" t="s">
        <v>67</v>
      </c>
      <c r="C55" s="95" t="s">
        <v>90</v>
      </c>
      <c r="D55" s="103">
        <v>0</v>
      </c>
      <c r="E55" s="123">
        <v>0</v>
      </c>
      <c r="F55" s="123">
        <v>0</v>
      </c>
      <c r="G55" s="123">
        <v>8</v>
      </c>
      <c r="H55" s="123">
        <v>0</v>
      </c>
      <c r="I55" s="108"/>
      <c r="J55" s="45"/>
      <c r="K55" s="46"/>
      <c r="L55" s="184"/>
      <c r="M55" s="46"/>
      <c r="N55" s="184"/>
      <c r="O55" s="46"/>
      <c r="P55" s="184"/>
      <c r="Q55" s="46"/>
      <c r="R55" s="184"/>
      <c r="S55" s="46"/>
      <c r="T55" s="179">
        <f t="shared" si="3"/>
        <v>17.71</v>
      </c>
      <c r="U5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5" s="47"/>
      <c r="AA55" s="109">
        <f>SUM(T_SUP_OP1[[#This Row],[(S)
Total Cost Y1
((H*R)+I)*A]:[(W)
Total Cost Y5
((P*R)+Q)*E]])*(1+T_SUP_OP1[[#This Row],[(X)
Markup %]])</f>
        <v>0</v>
      </c>
      <c r="AB55" s="46"/>
    </row>
    <row r="56" spans="1:28" x14ac:dyDescent="0.3">
      <c r="A56" s="121" t="s">
        <v>42</v>
      </c>
      <c r="B56" s="76" t="s">
        <v>67</v>
      </c>
      <c r="C56" s="95" t="s">
        <v>91</v>
      </c>
      <c r="D56" s="103">
        <v>0</v>
      </c>
      <c r="E56" s="123">
        <v>0</v>
      </c>
      <c r="F56" s="123">
        <v>0</v>
      </c>
      <c r="G56" s="123">
        <v>50</v>
      </c>
      <c r="H56" s="123">
        <v>0</v>
      </c>
      <c r="I56" s="108"/>
      <c r="J56" s="45"/>
      <c r="K56" s="46"/>
      <c r="L56" s="184"/>
      <c r="M56" s="46"/>
      <c r="N56" s="184"/>
      <c r="O56" s="46"/>
      <c r="P56" s="184"/>
      <c r="Q56" s="46"/>
      <c r="R56" s="184"/>
      <c r="S56" s="46"/>
      <c r="T56" s="179">
        <f t="shared" si="3"/>
        <v>17.71</v>
      </c>
      <c r="U5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6" s="47"/>
      <c r="AA56" s="109">
        <f>SUM(T_SUP_OP1[[#This Row],[(S)
Total Cost Y1
((H*R)+I)*A]:[(W)
Total Cost Y5
((P*R)+Q)*E]])*(1+T_SUP_OP1[[#This Row],[(X)
Markup %]])</f>
        <v>0</v>
      </c>
      <c r="AB56" s="46"/>
    </row>
    <row r="57" spans="1:28" x14ac:dyDescent="0.3">
      <c r="A57" s="121" t="s">
        <v>42</v>
      </c>
      <c r="B57" s="76" t="s">
        <v>67</v>
      </c>
      <c r="C57" s="95" t="s">
        <v>92</v>
      </c>
      <c r="D57" s="123">
        <v>0</v>
      </c>
      <c r="E57" s="123">
        <v>0</v>
      </c>
      <c r="F57" s="123">
        <v>0</v>
      </c>
      <c r="G57" s="123">
        <v>0</v>
      </c>
      <c r="H57" s="123">
        <v>214</v>
      </c>
      <c r="I57" s="108"/>
      <c r="J57" s="45"/>
      <c r="K57" s="46"/>
      <c r="L57" s="184"/>
      <c r="M57" s="46"/>
      <c r="N57" s="184"/>
      <c r="O57" s="46"/>
      <c r="P57" s="184"/>
      <c r="Q57" s="46"/>
      <c r="R57" s="184"/>
      <c r="S57" s="46"/>
      <c r="T57" s="179">
        <f t="shared" si="0"/>
        <v>17.71</v>
      </c>
      <c r="U5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7" s="47"/>
      <c r="AA57" s="109">
        <f>SUM(T_SUP_OP1[[#This Row],[(S)
Total Cost Y1
((H*R)+I)*A]:[(W)
Total Cost Y5
((P*R)+Q)*E]])*(1+T_SUP_OP1[[#This Row],[(X)
Markup %]])</f>
        <v>0</v>
      </c>
      <c r="AB57" s="46"/>
    </row>
    <row r="58" spans="1:28" x14ac:dyDescent="0.3">
      <c r="A58" s="121" t="s">
        <v>42</v>
      </c>
      <c r="B58" s="76" t="s">
        <v>69</v>
      </c>
      <c r="C58" s="95" t="s">
        <v>92</v>
      </c>
      <c r="D58" s="123">
        <v>0</v>
      </c>
      <c r="E58" s="123">
        <v>0</v>
      </c>
      <c r="F58" s="123">
        <v>0</v>
      </c>
      <c r="G58" s="123">
        <v>0</v>
      </c>
      <c r="H58" s="123">
        <v>100</v>
      </c>
      <c r="I58" s="108"/>
      <c r="J58" s="45"/>
      <c r="K58" s="46"/>
      <c r="L58" s="184"/>
      <c r="M58" s="46"/>
      <c r="N58" s="184"/>
      <c r="O58" s="46"/>
      <c r="P58" s="184"/>
      <c r="Q58" s="46"/>
      <c r="R58" s="184"/>
      <c r="S58" s="46"/>
      <c r="T58" s="179">
        <f t="shared" si="0"/>
        <v>17.71</v>
      </c>
      <c r="U5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8" s="47"/>
      <c r="AA58" s="109">
        <f>SUM(T_SUP_OP1[[#This Row],[(S)
Total Cost Y1
((H*R)+I)*A]:[(W)
Total Cost Y5
((P*R)+Q)*E]])*(1+T_SUP_OP1[[#This Row],[(X)
Markup %]])</f>
        <v>0</v>
      </c>
      <c r="AB58" s="46"/>
    </row>
    <row r="59" spans="1:28" x14ac:dyDescent="0.3">
      <c r="A59" s="121" t="s">
        <v>42</v>
      </c>
      <c r="B59" s="76" t="s">
        <v>71</v>
      </c>
      <c r="C59" s="95" t="s">
        <v>92</v>
      </c>
      <c r="D59" s="123">
        <v>0</v>
      </c>
      <c r="E59" s="123">
        <v>0</v>
      </c>
      <c r="F59" s="123">
        <v>0</v>
      </c>
      <c r="G59" s="123">
        <v>0</v>
      </c>
      <c r="H59" s="123">
        <v>60</v>
      </c>
      <c r="I59" s="108"/>
      <c r="J59" s="45"/>
      <c r="K59" s="46"/>
      <c r="L59" s="184"/>
      <c r="M59" s="46"/>
      <c r="N59" s="184"/>
      <c r="O59" s="46"/>
      <c r="P59" s="184"/>
      <c r="Q59" s="46"/>
      <c r="R59" s="184"/>
      <c r="S59" s="46"/>
      <c r="T59" s="179">
        <f t="shared" si="0"/>
        <v>17.71</v>
      </c>
      <c r="U5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5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5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5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5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59" s="47"/>
      <c r="AA59" s="109">
        <f>SUM(T_SUP_OP1[[#This Row],[(S)
Total Cost Y1
((H*R)+I)*A]:[(W)
Total Cost Y5
((P*R)+Q)*E]])*(1+T_SUP_OP1[[#This Row],[(X)
Markup %]])</f>
        <v>0</v>
      </c>
      <c r="AB59" s="46"/>
    </row>
    <row r="60" spans="1:28" x14ac:dyDescent="0.3">
      <c r="A60" s="121" t="s">
        <v>42</v>
      </c>
      <c r="B60" s="76" t="s">
        <v>73</v>
      </c>
      <c r="C60" s="95" t="s">
        <v>92</v>
      </c>
      <c r="D60" s="123">
        <v>0</v>
      </c>
      <c r="E60" s="123">
        <v>0</v>
      </c>
      <c r="F60" s="123">
        <v>0</v>
      </c>
      <c r="G60" s="123">
        <v>0</v>
      </c>
      <c r="H60" s="123">
        <v>45</v>
      </c>
      <c r="I60" s="108"/>
      <c r="J60" s="45"/>
      <c r="K60" s="46"/>
      <c r="L60" s="184"/>
      <c r="M60" s="46"/>
      <c r="N60" s="184"/>
      <c r="O60" s="46"/>
      <c r="P60" s="184"/>
      <c r="Q60" s="46"/>
      <c r="R60" s="184"/>
      <c r="S60" s="46"/>
      <c r="T60" s="179">
        <f t="shared" si="0"/>
        <v>17.71</v>
      </c>
      <c r="U6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0" s="47"/>
      <c r="AA60" s="109">
        <f>SUM(T_SUP_OP1[[#This Row],[(S)
Total Cost Y1
((H*R)+I)*A]:[(W)
Total Cost Y5
((P*R)+Q)*E]])*(1+T_SUP_OP1[[#This Row],[(X)
Markup %]])</f>
        <v>0</v>
      </c>
      <c r="AB60" s="46"/>
    </row>
    <row r="61" spans="1:28" x14ac:dyDescent="0.3">
      <c r="A61" s="121" t="s">
        <v>42</v>
      </c>
      <c r="B61" s="76" t="s">
        <v>67</v>
      </c>
      <c r="C61" s="95" t="s">
        <v>93</v>
      </c>
      <c r="D61" s="123">
        <v>0</v>
      </c>
      <c r="E61" s="123">
        <v>0</v>
      </c>
      <c r="F61" s="123">
        <v>20</v>
      </c>
      <c r="G61" s="123">
        <v>0</v>
      </c>
      <c r="H61" s="123">
        <v>0</v>
      </c>
      <c r="I61" s="108"/>
      <c r="J61" s="45"/>
      <c r="K61" s="46"/>
      <c r="L61" s="184"/>
      <c r="M61" s="46"/>
      <c r="N61" s="184"/>
      <c r="O61" s="46"/>
      <c r="P61" s="184"/>
      <c r="Q61" s="46"/>
      <c r="R61" s="184"/>
      <c r="S61" s="46"/>
      <c r="T61" s="179">
        <f t="shared" si="0"/>
        <v>17.71</v>
      </c>
      <c r="U6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1" s="47"/>
      <c r="AA61" s="109">
        <f>SUM(T_SUP_OP1[[#This Row],[(S)
Total Cost Y1
((H*R)+I)*A]:[(W)
Total Cost Y5
((P*R)+Q)*E]])*(1+T_SUP_OP1[[#This Row],[(X)
Markup %]])</f>
        <v>0</v>
      </c>
      <c r="AB61" s="46"/>
    </row>
    <row r="62" spans="1:28" x14ac:dyDescent="0.3">
      <c r="A62" s="121" t="s">
        <v>42</v>
      </c>
      <c r="B62" s="76" t="s">
        <v>69</v>
      </c>
      <c r="C62" s="95" t="s">
        <v>93</v>
      </c>
      <c r="D62" s="123">
        <v>0</v>
      </c>
      <c r="E62" s="123">
        <v>0</v>
      </c>
      <c r="F62" s="123">
        <v>20</v>
      </c>
      <c r="G62" s="123">
        <v>0</v>
      </c>
      <c r="H62" s="123">
        <v>0</v>
      </c>
      <c r="I62" s="108"/>
      <c r="J62" s="45"/>
      <c r="K62" s="46"/>
      <c r="L62" s="184"/>
      <c r="M62" s="46"/>
      <c r="N62" s="184"/>
      <c r="O62" s="46"/>
      <c r="P62" s="184"/>
      <c r="Q62" s="46"/>
      <c r="R62" s="184"/>
      <c r="S62" s="46"/>
      <c r="T62" s="179">
        <f t="shared" si="0"/>
        <v>17.71</v>
      </c>
      <c r="U6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2" s="47"/>
      <c r="AA62" s="109">
        <f>SUM(T_SUP_OP1[[#This Row],[(S)
Total Cost Y1
((H*R)+I)*A]:[(W)
Total Cost Y5
((P*R)+Q)*E]])*(1+T_SUP_OP1[[#This Row],[(X)
Markup %]])</f>
        <v>0</v>
      </c>
      <c r="AB62" s="46"/>
    </row>
    <row r="63" spans="1:28" x14ac:dyDescent="0.3">
      <c r="A63" s="121" t="s">
        <v>42</v>
      </c>
      <c r="B63" s="76" t="s">
        <v>71</v>
      </c>
      <c r="C63" s="95" t="s">
        <v>93</v>
      </c>
      <c r="D63" s="123">
        <v>0</v>
      </c>
      <c r="E63" s="123">
        <v>0</v>
      </c>
      <c r="F63" s="123">
        <v>20</v>
      </c>
      <c r="G63" s="123">
        <v>0</v>
      </c>
      <c r="H63" s="123">
        <v>0</v>
      </c>
      <c r="I63" s="108"/>
      <c r="J63" s="45"/>
      <c r="K63" s="46"/>
      <c r="L63" s="184"/>
      <c r="M63" s="46"/>
      <c r="N63" s="184"/>
      <c r="O63" s="46"/>
      <c r="P63" s="184"/>
      <c r="Q63" s="46"/>
      <c r="R63" s="184"/>
      <c r="S63" s="46"/>
      <c r="T63" s="179">
        <f t="shared" si="0"/>
        <v>17.71</v>
      </c>
      <c r="U6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3" s="47"/>
      <c r="AA63" s="109">
        <f>SUM(T_SUP_OP1[[#This Row],[(S)
Total Cost Y1
((H*R)+I)*A]:[(W)
Total Cost Y5
((P*R)+Q)*E]])*(1+T_SUP_OP1[[#This Row],[(X)
Markup %]])</f>
        <v>0</v>
      </c>
      <c r="AB63" s="46"/>
    </row>
    <row r="64" spans="1:28" x14ac:dyDescent="0.3">
      <c r="A64" s="121" t="s">
        <v>42</v>
      </c>
      <c r="B64" s="76" t="s">
        <v>73</v>
      </c>
      <c r="C64" s="95" t="s">
        <v>93</v>
      </c>
      <c r="D64" s="123">
        <v>0</v>
      </c>
      <c r="E64" s="123">
        <v>0</v>
      </c>
      <c r="F64" s="123">
        <v>15</v>
      </c>
      <c r="G64" s="123">
        <v>0</v>
      </c>
      <c r="H64" s="123">
        <v>0</v>
      </c>
      <c r="I64" s="108"/>
      <c r="J64" s="45"/>
      <c r="K64" s="46"/>
      <c r="L64" s="184"/>
      <c r="M64" s="46"/>
      <c r="N64" s="184"/>
      <c r="O64" s="46"/>
      <c r="P64" s="184"/>
      <c r="Q64" s="46"/>
      <c r="R64" s="184"/>
      <c r="S64" s="46"/>
      <c r="T64" s="179">
        <f t="shared" si="0"/>
        <v>17.71</v>
      </c>
      <c r="U6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4" s="47"/>
      <c r="AA64" s="109">
        <f>SUM(T_SUP_OP1[[#This Row],[(S)
Total Cost Y1
((H*R)+I)*A]:[(W)
Total Cost Y5
((P*R)+Q)*E]])*(1+T_SUP_OP1[[#This Row],[(X)
Markup %]])</f>
        <v>0</v>
      </c>
      <c r="AB64" s="46"/>
    </row>
    <row r="65" spans="1:28" x14ac:dyDescent="0.3">
      <c r="A65" s="121" t="s">
        <v>42</v>
      </c>
      <c r="B65" s="76" t="s">
        <v>76</v>
      </c>
      <c r="C65" s="95" t="s">
        <v>93</v>
      </c>
      <c r="D65" s="123">
        <v>0</v>
      </c>
      <c r="E65" s="123">
        <v>0</v>
      </c>
      <c r="F65" s="123">
        <v>10</v>
      </c>
      <c r="G65" s="123">
        <v>0</v>
      </c>
      <c r="H65" s="123">
        <v>0</v>
      </c>
      <c r="I65" s="108"/>
      <c r="J65" s="45"/>
      <c r="K65" s="46"/>
      <c r="L65" s="184"/>
      <c r="M65" s="46"/>
      <c r="N65" s="184"/>
      <c r="O65" s="46"/>
      <c r="P65" s="184"/>
      <c r="Q65" s="46"/>
      <c r="R65" s="184"/>
      <c r="S65" s="46"/>
      <c r="T65" s="179">
        <f t="shared" si="0"/>
        <v>17.71</v>
      </c>
      <c r="U6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5" s="47"/>
      <c r="AA65" s="109">
        <f>SUM(T_SUP_OP1[[#This Row],[(S)
Total Cost Y1
((H*R)+I)*A]:[(W)
Total Cost Y5
((P*R)+Q)*E]])*(1+T_SUP_OP1[[#This Row],[(X)
Markup %]])</f>
        <v>0</v>
      </c>
      <c r="AB65" s="46"/>
    </row>
    <row r="66" spans="1:28" x14ac:dyDescent="0.3">
      <c r="A66" s="121" t="s">
        <v>42</v>
      </c>
      <c r="B66" s="76" t="s">
        <v>77</v>
      </c>
      <c r="C66" s="95" t="s">
        <v>93</v>
      </c>
      <c r="D66" s="123">
        <v>0</v>
      </c>
      <c r="E66" s="123">
        <v>0</v>
      </c>
      <c r="F66" s="123">
        <v>10</v>
      </c>
      <c r="G66" s="123">
        <v>0</v>
      </c>
      <c r="H66" s="123">
        <v>0</v>
      </c>
      <c r="I66" s="108"/>
      <c r="J66" s="45"/>
      <c r="K66" s="46"/>
      <c r="L66" s="184"/>
      <c r="M66" s="46"/>
      <c r="N66" s="184"/>
      <c r="O66" s="46"/>
      <c r="P66" s="184"/>
      <c r="Q66" s="46"/>
      <c r="R66" s="184"/>
      <c r="S66" s="46"/>
      <c r="T66" s="179">
        <f>Exchange_Rate</f>
        <v>17.71</v>
      </c>
      <c r="U6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6" s="47"/>
      <c r="AA66" s="109">
        <f>SUM(T_SUP_OP1[[#This Row],[(S)
Total Cost Y1
((H*R)+I)*A]:[(W)
Total Cost Y5
((P*R)+Q)*E]])*(1+T_SUP_OP1[[#This Row],[(X)
Markup %]])</f>
        <v>0</v>
      </c>
      <c r="AB66" s="46"/>
    </row>
    <row r="67" spans="1:28" x14ac:dyDescent="0.3">
      <c r="A67" s="121" t="s">
        <v>42</v>
      </c>
      <c r="B67" s="76" t="s">
        <v>78</v>
      </c>
      <c r="C67" s="95" t="s">
        <v>93</v>
      </c>
      <c r="D67" s="123">
        <v>0</v>
      </c>
      <c r="E67" s="123">
        <v>0</v>
      </c>
      <c r="F67" s="123">
        <v>10</v>
      </c>
      <c r="G67" s="123">
        <v>0</v>
      </c>
      <c r="H67" s="123">
        <v>0</v>
      </c>
      <c r="I67" s="108"/>
      <c r="J67" s="45"/>
      <c r="K67" s="46"/>
      <c r="L67" s="184"/>
      <c r="M67" s="46"/>
      <c r="N67" s="184"/>
      <c r="O67" s="46"/>
      <c r="P67" s="184"/>
      <c r="Q67" s="46"/>
      <c r="R67" s="184"/>
      <c r="S67" s="46"/>
      <c r="T67" s="179">
        <f t="shared" si="0"/>
        <v>17.71</v>
      </c>
      <c r="U6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7" s="47"/>
      <c r="AA67" s="109">
        <f>SUM(T_SUP_OP1[[#This Row],[(S)
Total Cost Y1
((H*R)+I)*A]:[(W)
Total Cost Y5
((P*R)+Q)*E]])*(1+T_SUP_OP1[[#This Row],[(X)
Markup %]])</f>
        <v>0</v>
      </c>
      <c r="AB67" s="46"/>
    </row>
    <row r="68" spans="1:28" x14ac:dyDescent="0.3">
      <c r="A68" s="121" t="s">
        <v>42</v>
      </c>
      <c r="B68" s="76" t="s">
        <v>79</v>
      </c>
      <c r="C68" s="95" t="s">
        <v>93</v>
      </c>
      <c r="D68" s="123">
        <v>0</v>
      </c>
      <c r="E68" s="123">
        <v>0</v>
      </c>
      <c r="F68" s="123">
        <v>10</v>
      </c>
      <c r="G68" s="123">
        <v>0</v>
      </c>
      <c r="H68" s="123">
        <v>0</v>
      </c>
      <c r="I68" s="108"/>
      <c r="J68" s="45"/>
      <c r="K68" s="46"/>
      <c r="L68" s="184"/>
      <c r="M68" s="46"/>
      <c r="N68" s="184"/>
      <c r="O68" s="46"/>
      <c r="P68" s="184"/>
      <c r="Q68" s="46"/>
      <c r="R68" s="184"/>
      <c r="S68" s="46"/>
      <c r="T68" s="179">
        <f t="shared" si="0"/>
        <v>17.71</v>
      </c>
      <c r="U6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8" s="47"/>
      <c r="AA68" s="109">
        <f>SUM(T_SUP_OP1[[#This Row],[(S)
Total Cost Y1
((H*R)+I)*A]:[(W)
Total Cost Y5
((P*R)+Q)*E]])*(1+T_SUP_OP1[[#This Row],[(X)
Markup %]])</f>
        <v>0</v>
      </c>
      <c r="AB68" s="46"/>
    </row>
    <row r="69" spans="1:28" x14ac:dyDescent="0.3">
      <c r="A69" s="121" t="s">
        <v>42</v>
      </c>
      <c r="B69" s="76" t="s">
        <v>80</v>
      </c>
      <c r="C69" s="95" t="s">
        <v>93</v>
      </c>
      <c r="D69" s="123">
        <v>0</v>
      </c>
      <c r="E69" s="123">
        <v>0</v>
      </c>
      <c r="F69" s="123">
        <v>10</v>
      </c>
      <c r="G69" s="123">
        <v>0</v>
      </c>
      <c r="H69" s="123">
        <v>0</v>
      </c>
      <c r="I69" s="108"/>
      <c r="J69" s="45"/>
      <c r="K69" s="46"/>
      <c r="L69" s="184"/>
      <c r="M69" s="46"/>
      <c r="N69" s="184"/>
      <c r="O69" s="46"/>
      <c r="P69" s="184"/>
      <c r="Q69" s="46"/>
      <c r="R69" s="184"/>
      <c r="S69" s="46"/>
      <c r="T69" s="179">
        <f t="shared" si="0"/>
        <v>17.71</v>
      </c>
      <c r="U6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6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6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6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6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69" s="47"/>
      <c r="AA69" s="109">
        <f>SUM(T_SUP_OP1[[#This Row],[(S)
Total Cost Y1
((H*R)+I)*A]:[(W)
Total Cost Y5
((P*R)+Q)*E]])*(1+T_SUP_OP1[[#This Row],[(X)
Markup %]])</f>
        <v>0</v>
      </c>
      <c r="AB69" s="46"/>
    </row>
    <row r="70" spans="1:28" x14ac:dyDescent="0.3">
      <c r="A70" s="121" t="s">
        <v>45</v>
      </c>
      <c r="B70" s="76" t="s">
        <v>73</v>
      </c>
      <c r="C70" s="95" t="s">
        <v>94</v>
      </c>
      <c r="D70" s="102">
        <v>0</v>
      </c>
      <c r="E70" s="102">
        <v>0</v>
      </c>
      <c r="F70" s="102">
        <v>0</v>
      </c>
      <c r="G70" s="102">
        <v>2</v>
      </c>
      <c r="H70" s="102">
        <v>0</v>
      </c>
      <c r="I70" s="108"/>
      <c r="J70" s="45"/>
      <c r="K70" s="46"/>
      <c r="L70" s="184"/>
      <c r="M70" s="46"/>
      <c r="N70" s="184"/>
      <c r="O70" s="46"/>
      <c r="P70" s="184"/>
      <c r="Q70" s="46"/>
      <c r="R70" s="184"/>
      <c r="S70" s="46"/>
      <c r="T70" s="179">
        <f>Exchange_Rate</f>
        <v>17.71</v>
      </c>
      <c r="U7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0" s="47"/>
      <c r="AA70" s="109">
        <f>SUM(T_SUP_OP1[[#This Row],[(S)
Total Cost Y1
((H*R)+I)*A]:[(W)
Total Cost Y5
((P*R)+Q)*E]])*(1+T_SUP_OP1[[#This Row],[(X)
Markup %]])</f>
        <v>0</v>
      </c>
      <c r="AB70" s="46"/>
    </row>
    <row r="71" spans="1:28" x14ac:dyDescent="0.3">
      <c r="A71" s="121" t="s">
        <v>45</v>
      </c>
      <c r="B71" s="76" t="s">
        <v>76</v>
      </c>
      <c r="C71" s="95" t="s">
        <v>94</v>
      </c>
      <c r="D71" s="102">
        <v>0</v>
      </c>
      <c r="E71" s="102">
        <v>0</v>
      </c>
      <c r="F71" s="102">
        <v>0</v>
      </c>
      <c r="G71" s="102">
        <v>2</v>
      </c>
      <c r="H71" s="102">
        <v>0</v>
      </c>
      <c r="I71" s="108"/>
      <c r="J71" s="45"/>
      <c r="K71" s="46"/>
      <c r="L71" s="184"/>
      <c r="M71" s="46"/>
      <c r="N71" s="184"/>
      <c r="O71" s="46"/>
      <c r="P71" s="184"/>
      <c r="Q71" s="46"/>
      <c r="R71" s="184"/>
      <c r="S71" s="46"/>
      <c r="T71" s="179">
        <f t="shared" ref="T71" si="4">Exchange_Rate</f>
        <v>17.71</v>
      </c>
      <c r="U7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1" s="47"/>
      <c r="AA71" s="109">
        <f>SUM(T_SUP_OP1[[#This Row],[(S)
Total Cost Y1
((H*R)+I)*A]:[(W)
Total Cost Y5
((P*R)+Q)*E]])*(1+T_SUP_OP1[[#This Row],[(X)
Markup %]])</f>
        <v>0</v>
      </c>
      <c r="AB71" s="46"/>
    </row>
    <row r="72" spans="1:28" x14ac:dyDescent="0.3">
      <c r="A72" s="121" t="s">
        <v>45</v>
      </c>
      <c r="B72" s="76" t="s">
        <v>77</v>
      </c>
      <c r="C72" s="95" t="s">
        <v>94</v>
      </c>
      <c r="D72" s="102">
        <v>0</v>
      </c>
      <c r="E72" s="102">
        <v>0</v>
      </c>
      <c r="F72" s="102">
        <v>0</v>
      </c>
      <c r="G72" s="102">
        <v>2</v>
      </c>
      <c r="H72" s="102">
        <v>0</v>
      </c>
      <c r="I72" s="108"/>
      <c r="J72" s="45"/>
      <c r="K72" s="46"/>
      <c r="L72" s="184"/>
      <c r="M72" s="46"/>
      <c r="N72" s="184"/>
      <c r="O72" s="46"/>
      <c r="P72" s="184"/>
      <c r="Q72" s="46"/>
      <c r="R72" s="184"/>
      <c r="S72" s="46"/>
      <c r="T72" s="179">
        <f t="shared" ref="T72:T90" si="5">Exchange_Rate</f>
        <v>17.71</v>
      </c>
      <c r="U7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2" s="47"/>
      <c r="AA72" s="109">
        <f>SUM(T_SUP_OP1[[#This Row],[(S)
Total Cost Y1
((H*R)+I)*A]:[(W)
Total Cost Y5
((P*R)+Q)*E]])*(1+T_SUP_OP1[[#This Row],[(X)
Markup %]])</f>
        <v>0</v>
      </c>
      <c r="AB72" s="46"/>
    </row>
    <row r="73" spans="1:28" x14ac:dyDescent="0.3">
      <c r="A73" s="121" t="s">
        <v>45</v>
      </c>
      <c r="B73" s="76" t="s">
        <v>78</v>
      </c>
      <c r="C73" s="95" t="s">
        <v>94</v>
      </c>
      <c r="D73" s="102">
        <v>0</v>
      </c>
      <c r="E73" s="102">
        <v>0</v>
      </c>
      <c r="F73" s="102">
        <v>0</v>
      </c>
      <c r="G73" s="102">
        <v>2</v>
      </c>
      <c r="H73" s="102">
        <v>0</v>
      </c>
      <c r="I73" s="108"/>
      <c r="J73" s="45"/>
      <c r="K73" s="46"/>
      <c r="L73" s="184"/>
      <c r="M73" s="46"/>
      <c r="N73" s="184"/>
      <c r="O73" s="46"/>
      <c r="P73" s="184"/>
      <c r="Q73" s="46"/>
      <c r="R73" s="184"/>
      <c r="S73" s="46"/>
      <c r="T73" s="179">
        <f>Exchange_Rate</f>
        <v>17.71</v>
      </c>
      <c r="U7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3" s="47"/>
      <c r="AA73" s="109">
        <f>SUM(T_SUP_OP1[[#This Row],[(S)
Total Cost Y1
((H*R)+I)*A]:[(W)
Total Cost Y5
((P*R)+Q)*E]])*(1+T_SUP_OP1[[#This Row],[(X)
Markup %]])</f>
        <v>0</v>
      </c>
      <c r="AB73" s="46"/>
    </row>
    <row r="74" spans="1:28" x14ac:dyDescent="0.3">
      <c r="A74" s="121" t="s">
        <v>45</v>
      </c>
      <c r="B74" s="76" t="s">
        <v>79</v>
      </c>
      <c r="C74" s="95" t="s">
        <v>94</v>
      </c>
      <c r="D74" s="102">
        <v>0</v>
      </c>
      <c r="E74" s="102">
        <v>0</v>
      </c>
      <c r="F74" s="102">
        <v>0</v>
      </c>
      <c r="G74" s="102">
        <v>2</v>
      </c>
      <c r="H74" s="102">
        <v>0</v>
      </c>
      <c r="I74" s="108"/>
      <c r="J74" s="45"/>
      <c r="K74" s="46"/>
      <c r="L74" s="184"/>
      <c r="M74" s="46"/>
      <c r="N74" s="184"/>
      <c r="O74" s="46"/>
      <c r="P74" s="184"/>
      <c r="Q74" s="46"/>
      <c r="R74" s="184"/>
      <c r="S74" s="46"/>
      <c r="T74" s="179">
        <f>Exchange_Rate</f>
        <v>17.71</v>
      </c>
      <c r="U7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4" s="47"/>
      <c r="AA74" s="109">
        <f>SUM(T_SUP_OP1[[#This Row],[(S)
Total Cost Y1
((H*R)+I)*A]:[(W)
Total Cost Y5
((P*R)+Q)*E]])*(1+T_SUP_OP1[[#This Row],[(X)
Markup %]])</f>
        <v>0</v>
      </c>
      <c r="AB74" s="46"/>
    </row>
    <row r="75" spans="1:28" x14ac:dyDescent="0.3">
      <c r="A75" s="121" t="s">
        <v>45</v>
      </c>
      <c r="B75" s="76" t="s">
        <v>80</v>
      </c>
      <c r="C75" s="95" t="s">
        <v>94</v>
      </c>
      <c r="D75" s="102">
        <v>0</v>
      </c>
      <c r="E75" s="102">
        <v>0</v>
      </c>
      <c r="F75" s="102">
        <v>0</v>
      </c>
      <c r="G75" s="102">
        <v>2</v>
      </c>
      <c r="H75" s="102">
        <v>0</v>
      </c>
      <c r="I75" s="108"/>
      <c r="J75" s="45"/>
      <c r="K75" s="46"/>
      <c r="L75" s="184"/>
      <c r="M75" s="46"/>
      <c r="N75" s="184"/>
      <c r="O75" s="46"/>
      <c r="P75" s="184"/>
      <c r="Q75" s="46"/>
      <c r="R75" s="184"/>
      <c r="S75" s="46"/>
      <c r="T75" s="179">
        <f>Exchange_Rate</f>
        <v>17.71</v>
      </c>
      <c r="U7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5" s="47"/>
      <c r="AA75" s="109">
        <f>SUM(T_SUP_OP1[[#This Row],[(S)
Total Cost Y1
((H*R)+I)*A]:[(W)
Total Cost Y5
((P*R)+Q)*E]])*(1+T_SUP_OP1[[#This Row],[(X)
Markup %]])</f>
        <v>0</v>
      </c>
      <c r="AB75" s="46"/>
    </row>
    <row r="76" spans="1:28" x14ac:dyDescent="0.3">
      <c r="A76" s="38" t="s">
        <v>46</v>
      </c>
      <c r="B76" s="76" t="s">
        <v>69</v>
      </c>
      <c r="C76" s="95" t="s">
        <v>95</v>
      </c>
      <c r="D76" s="102">
        <v>2</v>
      </c>
      <c r="E76" s="102">
        <v>0</v>
      </c>
      <c r="F76" s="102">
        <v>0</v>
      </c>
      <c r="G76" s="102">
        <v>0</v>
      </c>
      <c r="H76" s="102">
        <v>0</v>
      </c>
      <c r="I76" s="108"/>
      <c r="J76" s="45"/>
      <c r="K76" s="46"/>
      <c r="L76" s="184"/>
      <c r="M76" s="46"/>
      <c r="N76" s="184"/>
      <c r="O76" s="46"/>
      <c r="P76" s="184"/>
      <c r="Q76" s="46"/>
      <c r="R76" s="184"/>
      <c r="S76" s="46"/>
      <c r="T76" s="179">
        <f>Exchange_Rate</f>
        <v>17.71</v>
      </c>
      <c r="U7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6" s="47"/>
      <c r="AA76" s="109">
        <f>SUM(T_SUP_OP1[[#This Row],[(S)
Total Cost Y1
((H*R)+I)*A]:[(W)
Total Cost Y5
((P*R)+Q)*E]])*(1+T_SUP_OP1[[#This Row],[(X)
Markup %]])</f>
        <v>0</v>
      </c>
      <c r="AB76" s="46"/>
    </row>
    <row r="77" spans="1:28" x14ac:dyDescent="0.3">
      <c r="A77" s="38" t="s">
        <v>46</v>
      </c>
      <c r="B77" s="76" t="s">
        <v>71</v>
      </c>
      <c r="C77" s="95" t="s">
        <v>95</v>
      </c>
      <c r="D77" s="102">
        <v>2</v>
      </c>
      <c r="E77" s="102">
        <v>0</v>
      </c>
      <c r="F77" s="102">
        <v>0</v>
      </c>
      <c r="G77" s="102">
        <v>0</v>
      </c>
      <c r="H77" s="102">
        <v>0</v>
      </c>
      <c r="I77" s="108"/>
      <c r="J77" s="45"/>
      <c r="K77" s="46"/>
      <c r="L77" s="184"/>
      <c r="M77" s="46"/>
      <c r="N77" s="184"/>
      <c r="O77" s="46"/>
      <c r="P77" s="184"/>
      <c r="Q77" s="46"/>
      <c r="R77" s="184"/>
      <c r="S77" s="46"/>
      <c r="T77" s="179">
        <f t="shared" si="5"/>
        <v>17.71</v>
      </c>
      <c r="U7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7" s="47"/>
      <c r="AA77" s="109">
        <f>SUM(T_SUP_OP1[[#This Row],[(S)
Total Cost Y1
((H*R)+I)*A]:[(W)
Total Cost Y5
((P*R)+Q)*E]])*(1+T_SUP_OP1[[#This Row],[(X)
Markup %]])</f>
        <v>0</v>
      </c>
      <c r="AB77" s="46"/>
    </row>
    <row r="78" spans="1:28" x14ac:dyDescent="0.3">
      <c r="A78" s="121" t="s">
        <v>47</v>
      </c>
      <c r="B78" s="76" t="s">
        <v>67</v>
      </c>
      <c r="C78" s="95" t="s">
        <v>96</v>
      </c>
      <c r="D78" s="102">
        <v>0</v>
      </c>
      <c r="E78" s="102">
        <v>2</v>
      </c>
      <c r="F78" s="102">
        <v>0</v>
      </c>
      <c r="G78" s="102">
        <v>0</v>
      </c>
      <c r="H78" s="102">
        <v>0</v>
      </c>
      <c r="I78" s="108"/>
      <c r="J78" s="45"/>
      <c r="K78" s="46"/>
      <c r="L78" s="184"/>
      <c r="M78" s="46"/>
      <c r="N78" s="184"/>
      <c r="O78" s="46"/>
      <c r="P78" s="184"/>
      <c r="Q78" s="46"/>
      <c r="R78" s="184"/>
      <c r="S78" s="46"/>
      <c r="T78" s="179">
        <f>Exchange_Rate</f>
        <v>17.71</v>
      </c>
      <c r="U7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8" s="47"/>
      <c r="AA78" s="109">
        <f>SUM(T_SUP_OP1[[#This Row],[(S)
Total Cost Y1
((H*R)+I)*A]:[(W)
Total Cost Y5
((P*R)+Q)*E]])*(1+T_SUP_OP1[[#This Row],[(X)
Markup %]])</f>
        <v>0</v>
      </c>
      <c r="AB78" s="46"/>
    </row>
    <row r="79" spans="1:28" x14ac:dyDescent="0.3">
      <c r="A79" s="121" t="s">
        <v>47</v>
      </c>
      <c r="B79" s="76" t="s">
        <v>67</v>
      </c>
      <c r="C79" s="95" t="s">
        <v>96</v>
      </c>
      <c r="D79" s="102">
        <v>0</v>
      </c>
      <c r="E79" s="102">
        <v>0</v>
      </c>
      <c r="F79" s="102">
        <v>0</v>
      </c>
      <c r="G79" s="102">
        <v>1</v>
      </c>
      <c r="H79" s="102">
        <v>0</v>
      </c>
      <c r="I79" s="108"/>
      <c r="J79" s="45"/>
      <c r="K79" s="46"/>
      <c r="L79" s="184"/>
      <c r="M79" s="46"/>
      <c r="N79" s="184"/>
      <c r="O79" s="46"/>
      <c r="P79" s="184"/>
      <c r="Q79" s="46"/>
      <c r="R79" s="184"/>
      <c r="S79" s="46"/>
      <c r="T79" s="179">
        <f>Exchange_Rate</f>
        <v>17.71</v>
      </c>
      <c r="U7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7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7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7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7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79" s="47"/>
      <c r="AA79" s="109">
        <f>SUM(T_SUP_OP1[[#This Row],[(S)
Total Cost Y1
((H*R)+I)*A]:[(W)
Total Cost Y5
((P*R)+Q)*E]])*(1+T_SUP_OP1[[#This Row],[(X)
Markup %]])</f>
        <v>0</v>
      </c>
      <c r="AB79" s="46"/>
    </row>
    <row r="80" spans="1:28" x14ac:dyDescent="0.3">
      <c r="A80" s="122" t="s">
        <v>48</v>
      </c>
      <c r="B80" s="76" t="s">
        <v>67</v>
      </c>
      <c r="C80" s="95" t="s">
        <v>97</v>
      </c>
      <c r="D80" s="102">
        <v>0</v>
      </c>
      <c r="E80" s="102">
        <v>0</v>
      </c>
      <c r="F80" s="102">
        <v>1</v>
      </c>
      <c r="G80" s="102">
        <v>0</v>
      </c>
      <c r="H80" s="102">
        <v>0</v>
      </c>
      <c r="I80" s="108"/>
      <c r="J80" s="45"/>
      <c r="K80" s="46"/>
      <c r="L80" s="184"/>
      <c r="M80" s="46"/>
      <c r="N80" s="184"/>
      <c r="O80" s="46"/>
      <c r="P80" s="184"/>
      <c r="Q80" s="46"/>
      <c r="R80" s="184"/>
      <c r="S80" s="46"/>
      <c r="T80" s="179">
        <f>Exchange_Rate</f>
        <v>17.71</v>
      </c>
      <c r="U8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0" s="47"/>
      <c r="AA80" s="109">
        <f>SUM(T_SUP_OP1[[#This Row],[(S)
Total Cost Y1
((H*R)+I)*A]:[(W)
Total Cost Y5
((P*R)+Q)*E]])*(1+T_SUP_OP1[[#This Row],[(X)
Markup %]])</f>
        <v>0</v>
      </c>
      <c r="AB80" s="46"/>
    </row>
    <row r="81" spans="1:28" x14ac:dyDescent="0.3">
      <c r="A81" s="38" t="s">
        <v>49</v>
      </c>
      <c r="B81" s="76" t="s">
        <v>67</v>
      </c>
      <c r="C81" s="95" t="s">
        <v>98</v>
      </c>
      <c r="D81" s="123">
        <v>1</v>
      </c>
      <c r="E81" s="123">
        <v>0</v>
      </c>
      <c r="F81" s="123">
        <v>0</v>
      </c>
      <c r="G81" s="123">
        <v>0</v>
      </c>
      <c r="H81" s="123">
        <v>0</v>
      </c>
      <c r="I81" s="108"/>
      <c r="J81" s="45"/>
      <c r="K81" s="46"/>
      <c r="L81" s="184"/>
      <c r="M81" s="46"/>
      <c r="N81" s="184"/>
      <c r="O81" s="46"/>
      <c r="P81" s="184"/>
      <c r="Q81" s="46"/>
      <c r="R81" s="184"/>
      <c r="S81" s="46"/>
      <c r="T81" s="179">
        <f t="shared" si="5"/>
        <v>17.71</v>
      </c>
      <c r="U8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1" s="47"/>
      <c r="AA81" s="109">
        <f>SUM(T_SUP_OP1[[#This Row],[(S)
Total Cost Y1
((H*R)+I)*A]:[(W)
Total Cost Y5
((P*R)+Q)*E]])*(1+T_SUP_OP1[[#This Row],[(X)
Markup %]])</f>
        <v>0</v>
      </c>
      <c r="AB81" s="46"/>
    </row>
    <row r="82" spans="1:28" x14ac:dyDescent="0.3">
      <c r="A82" s="38" t="s">
        <v>50</v>
      </c>
      <c r="B82" s="76" t="s">
        <v>67</v>
      </c>
      <c r="C82" s="95" t="s">
        <v>99</v>
      </c>
      <c r="D82" s="123">
        <v>2</v>
      </c>
      <c r="E82" s="123">
        <v>0</v>
      </c>
      <c r="F82" s="123">
        <v>0</v>
      </c>
      <c r="G82" s="123">
        <v>0</v>
      </c>
      <c r="H82" s="123">
        <v>0</v>
      </c>
      <c r="I82" s="108"/>
      <c r="J82" s="45"/>
      <c r="K82" s="46"/>
      <c r="L82" s="184"/>
      <c r="M82" s="46"/>
      <c r="N82" s="184"/>
      <c r="O82" s="46"/>
      <c r="P82" s="184"/>
      <c r="Q82" s="46"/>
      <c r="R82" s="184"/>
      <c r="S82" s="46"/>
      <c r="T82" s="179">
        <f t="shared" si="5"/>
        <v>17.71</v>
      </c>
      <c r="U8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2" s="47"/>
      <c r="AA82" s="109">
        <f>SUM(T_SUP_OP1[[#This Row],[(S)
Total Cost Y1
((H*R)+I)*A]:[(W)
Total Cost Y5
((P*R)+Q)*E]])*(1+T_SUP_OP1[[#This Row],[(X)
Markup %]])</f>
        <v>0</v>
      </c>
      <c r="AB82" s="46"/>
    </row>
    <row r="83" spans="1:28" x14ac:dyDescent="0.3">
      <c r="A83" s="38" t="s">
        <v>51</v>
      </c>
      <c r="B83" s="76" t="s">
        <v>67</v>
      </c>
      <c r="C83" s="95" t="s">
        <v>100</v>
      </c>
      <c r="D83" s="123">
        <v>0</v>
      </c>
      <c r="E83" s="123">
        <v>0</v>
      </c>
      <c r="F83" s="123">
        <v>0</v>
      </c>
      <c r="G83" s="123">
        <v>2</v>
      </c>
      <c r="H83" s="123">
        <v>0</v>
      </c>
      <c r="I83" s="108"/>
      <c r="J83" s="45"/>
      <c r="K83" s="46"/>
      <c r="L83" s="184"/>
      <c r="M83" s="46"/>
      <c r="N83" s="184"/>
      <c r="O83" s="46"/>
      <c r="P83" s="184"/>
      <c r="Q83" s="46"/>
      <c r="R83" s="184"/>
      <c r="S83" s="46"/>
      <c r="T83" s="179">
        <f t="shared" si="5"/>
        <v>17.71</v>
      </c>
      <c r="U8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3" s="47"/>
      <c r="AA83" s="109">
        <f>SUM(T_SUP_OP1[[#This Row],[(S)
Total Cost Y1
((H*R)+I)*A]:[(W)
Total Cost Y5
((P*R)+Q)*E]])*(1+T_SUP_OP1[[#This Row],[(X)
Markup %]])</f>
        <v>0</v>
      </c>
      <c r="AB83" s="46"/>
    </row>
    <row r="84" spans="1:28" x14ac:dyDescent="0.3">
      <c r="A84" s="121" t="s">
        <v>52</v>
      </c>
      <c r="B84" s="76" t="s">
        <v>67</v>
      </c>
      <c r="C84" s="95" t="s">
        <v>101</v>
      </c>
      <c r="D84" s="123">
        <v>0</v>
      </c>
      <c r="E84" s="123">
        <v>0</v>
      </c>
      <c r="F84" s="123">
        <v>0</v>
      </c>
      <c r="G84" s="123">
        <v>0</v>
      </c>
      <c r="H84" s="123">
        <v>2</v>
      </c>
      <c r="I84" s="108"/>
      <c r="J84" s="45"/>
      <c r="K84" s="46"/>
      <c r="L84" s="184"/>
      <c r="M84" s="46"/>
      <c r="N84" s="184"/>
      <c r="O84" s="46"/>
      <c r="P84" s="184"/>
      <c r="Q84" s="46"/>
      <c r="R84" s="184"/>
      <c r="S84" s="46"/>
      <c r="T84" s="179">
        <f t="shared" si="5"/>
        <v>17.71</v>
      </c>
      <c r="U8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4" s="47"/>
      <c r="AA84" s="109">
        <f>SUM(T_SUP_OP1[[#This Row],[(S)
Total Cost Y1
((H*R)+I)*A]:[(W)
Total Cost Y5
((P*R)+Q)*E]])*(1+T_SUP_OP1[[#This Row],[(X)
Markup %]])</f>
        <v>0</v>
      </c>
      <c r="AB84" s="46"/>
    </row>
    <row r="85" spans="1:28" x14ac:dyDescent="0.3">
      <c r="A85" s="121" t="s">
        <v>52</v>
      </c>
      <c r="B85" s="76" t="s">
        <v>69</v>
      </c>
      <c r="C85" s="95" t="s">
        <v>101</v>
      </c>
      <c r="D85" s="123">
        <v>0</v>
      </c>
      <c r="E85" s="123">
        <v>0</v>
      </c>
      <c r="F85" s="123">
        <v>0</v>
      </c>
      <c r="G85" s="123">
        <v>0</v>
      </c>
      <c r="H85" s="123">
        <v>2</v>
      </c>
      <c r="I85" s="108"/>
      <c r="J85" s="45"/>
      <c r="K85" s="46"/>
      <c r="L85" s="184"/>
      <c r="M85" s="46"/>
      <c r="N85" s="184"/>
      <c r="O85" s="46"/>
      <c r="P85" s="184"/>
      <c r="Q85" s="46"/>
      <c r="R85" s="184"/>
      <c r="S85" s="46"/>
      <c r="T85" s="179">
        <f t="shared" si="5"/>
        <v>17.71</v>
      </c>
      <c r="U8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5" s="47"/>
      <c r="AA85" s="109">
        <f>SUM(T_SUP_OP1[[#This Row],[(S)
Total Cost Y1
((H*R)+I)*A]:[(W)
Total Cost Y5
((P*R)+Q)*E]])*(1+T_SUP_OP1[[#This Row],[(X)
Markup %]])</f>
        <v>0</v>
      </c>
      <c r="AB85" s="46"/>
    </row>
    <row r="86" spans="1:28" x14ac:dyDescent="0.3">
      <c r="A86" s="121" t="s">
        <v>52</v>
      </c>
      <c r="B86" s="76" t="s">
        <v>71</v>
      </c>
      <c r="C86" s="95" t="s">
        <v>101</v>
      </c>
      <c r="D86" s="123">
        <v>0</v>
      </c>
      <c r="E86" s="123">
        <v>0</v>
      </c>
      <c r="F86" s="123">
        <v>0</v>
      </c>
      <c r="G86" s="123">
        <v>0</v>
      </c>
      <c r="H86" s="123">
        <v>2</v>
      </c>
      <c r="I86" s="108"/>
      <c r="J86" s="45"/>
      <c r="K86" s="46"/>
      <c r="L86" s="184"/>
      <c r="M86" s="46"/>
      <c r="N86" s="184"/>
      <c r="O86" s="46"/>
      <c r="P86" s="184"/>
      <c r="Q86" s="46"/>
      <c r="R86" s="184"/>
      <c r="S86" s="46"/>
      <c r="T86" s="179">
        <f t="shared" si="5"/>
        <v>17.71</v>
      </c>
      <c r="U8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6" s="47"/>
      <c r="AA86" s="109">
        <f>SUM(T_SUP_OP1[[#This Row],[(S)
Total Cost Y1
((H*R)+I)*A]:[(W)
Total Cost Y5
((P*R)+Q)*E]])*(1+T_SUP_OP1[[#This Row],[(X)
Markup %]])</f>
        <v>0</v>
      </c>
      <c r="AB86" s="46"/>
    </row>
    <row r="87" spans="1:28" x14ac:dyDescent="0.3">
      <c r="A87" s="121" t="s">
        <v>52</v>
      </c>
      <c r="B87" s="76" t="s">
        <v>73</v>
      </c>
      <c r="C87" s="95" t="s">
        <v>101</v>
      </c>
      <c r="D87" s="123">
        <v>0</v>
      </c>
      <c r="E87" s="123">
        <v>0</v>
      </c>
      <c r="F87" s="123">
        <v>0</v>
      </c>
      <c r="G87" s="123">
        <v>0</v>
      </c>
      <c r="H87" s="123">
        <v>1</v>
      </c>
      <c r="I87" s="108"/>
      <c r="J87" s="45"/>
      <c r="K87" s="46"/>
      <c r="L87" s="184"/>
      <c r="M87" s="46"/>
      <c r="N87" s="184"/>
      <c r="O87" s="46"/>
      <c r="P87" s="184"/>
      <c r="Q87" s="46"/>
      <c r="R87" s="184"/>
      <c r="S87" s="46"/>
      <c r="T87" s="179">
        <f t="shared" si="5"/>
        <v>17.71</v>
      </c>
      <c r="U8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7" s="47"/>
      <c r="AA87" s="109">
        <f>SUM(T_SUP_OP1[[#This Row],[(S)
Total Cost Y1
((H*R)+I)*A]:[(W)
Total Cost Y5
((P*R)+Q)*E]])*(1+T_SUP_OP1[[#This Row],[(X)
Markup %]])</f>
        <v>0</v>
      </c>
      <c r="AB87" s="46"/>
    </row>
    <row r="88" spans="1:28" x14ac:dyDescent="0.3">
      <c r="A88" s="121" t="s">
        <v>52</v>
      </c>
      <c r="B88" s="76" t="s">
        <v>76</v>
      </c>
      <c r="C88" s="95" t="s">
        <v>101</v>
      </c>
      <c r="D88" s="123">
        <v>0</v>
      </c>
      <c r="E88" s="123">
        <v>0</v>
      </c>
      <c r="F88" s="123">
        <v>0</v>
      </c>
      <c r="G88" s="123">
        <v>0</v>
      </c>
      <c r="H88" s="123">
        <v>1</v>
      </c>
      <c r="I88" s="108"/>
      <c r="J88" s="45"/>
      <c r="K88" s="46"/>
      <c r="L88" s="184"/>
      <c r="M88" s="46"/>
      <c r="N88" s="184"/>
      <c r="O88" s="46"/>
      <c r="P88" s="184"/>
      <c r="Q88" s="46"/>
      <c r="R88" s="184"/>
      <c r="S88" s="46"/>
      <c r="T88" s="179">
        <f t="shared" si="5"/>
        <v>17.71</v>
      </c>
      <c r="U8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8" s="47"/>
      <c r="AA88" s="109">
        <f>SUM(T_SUP_OP1[[#This Row],[(S)
Total Cost Y1
((H*R)+I)*A]:[(W)
Total Cost Y5
((P*R)+Q)*E]])*(1+T_SUP_OP1[[#This Row],[(X)
Markup %]])</f>
        <v>0</v>
      </c>
      <c r="AB88" s="46"/>
    </row>
    <row r="89" spans="1:28" x14ac:dyDescent="0.3">
      <c r="A89" s="121" t="s">
        <v>52</v>
      </c>
      <c r="B89" s="76" t="s">
        <v>77</v>
      </c>
      <c r="C89" s="95" t="s">
        <v>101</v>
      </c>
      <c r="D89" s="123">
        <v>0</v>
      </c>
      <c r="E89" s="123">
        <v>0</v>
      </c>
      <c r="F89" s="123">
        <v>0</v>
      </c>
      <c r="G89" s="123">
        <v>0</v>
      </c>
      <c r="H89" s="123">
        <v>1</v>
      </c>
      <c r="I89" s="108"/>
      <c r="J89" s="45"/>
      <c r="K89" s="46"/>
      <c r="L89" s="184"/>
      <c r="M89" s="46"/>
      <c r="N89" s="184"/>
      <c r="O89" s="46"/>
      <c r="P89" s="184"/>
      <c r="Q89" s="46"/>
      <c r="R89" s="184"/>
      <c r="S89" s="46"/>
      <c r="T89" s="179">
        <f t="shared" si="5"/>
        <v>17.71</v>
      </c>
      <c r="U8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8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8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8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8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89" s="47"/>
      <c r="AA89" s="109">
        <f>SUM(T_SUP_OP1[[#This Row],[(S)
Total Cost Y1
((H*R)+I)*A]:[(W)
Total Cost Y5
((P*R)+Q)*E]])*(1+T_SUP_OP1[[#This Row],[(X)
Markup %]])</f>
        <v>0</v>
      </c>
      <c r="AB89" s="46"/>
    </row>
    <row r="90" spans="1:28" x14ac:dyDescent="0.3">
      <c r="A90" s="121" t="s">
        <v>52</v>
      </c>
      <c r="B90" s="76" t="s">
        <v>78</v>
      </c>
      <c r="C90" s="95" t="s">
        <v>101</v>
      </c>
      <c r="D90" s="123">
        <v>0</v>
      </c>
      <c r="E90" s="123">
        <v>0</v>
      </c>
      <c r="F90" s="123">
        <v>0</v>
      </c>
      <c r="G90" s="123">
        <v>0</v>
      </c>
      <c r="H90" s="123">
        <v>1</v>
      </c>
      <c r="I90" s="108"/>
      <c r="J90" s="45"/>
      <c r="K90" s="46"/>
      <c r="L90" s="184"/>
      <c r="M90" s="46"/>
      <c r="N90" s="184"/>
      <c r="O90" s="46"/>
      <c r="P90" s="184"/>
      <c r="Q90" s="46"/>
      <c r="R90" s="184"/>
      <c r="S90" s="46"/>
      <c r="T90" s="179">
        <f t="shared" si="5"/>
        <v>17.71</v>
      </c>
      <c r="U9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0" s="47"/>
      <c r="AA90" s="109">
        <f>SUM(T_SUP_OP1[[#This Row],[(S)
Total Cost Y1
((H*R)+I)*A]:[(W)
Total Cost Y5
((P*R)+Q)*E]])*(1+T_SUP_OP1[[#This Row],[(X)
Markup %]])</f>
        <v>0</v>
      </c>
      <c r="AB90" s="46"/>
    </row>
    <row r="91" spans="1:28" x14ac:dyDescent="0.3">
      <c r="A91" s="121" t="s">
        <v>52</v>
      </c>
      <c r="B91" s="76" t="s">
        <v>79</v>
      </c>
      <c r="C91" s="95" t="s">
        <v>101</v>
      </c>
      <c r="D91" s="123">
        <v>0</v>
      </c>
      <c r="E91" s="123">
        <v>0</v>
      </c>
      <c r="F91" s="123">
        <v>0</v>
      </c>
      <c r="G91" s="123">
        <v>0</v>
      </c>
      <c r="H91" s="123">
        <v>1</v>
      </c>
      <c r="I91" s="108"/>
      <c r="J91" s="45"/>
      <c r="K91" s="46"/>
      <c r="L91" s="184"/>
      <c r="M91" s="46"/>
      <c r="N91" s="184"/>
      <c r="O91" s="46"/>
      <c r="P91" s="184"/>
      <c r="Q91" s="46"/>
      <c r="R91" s="184"/>
      <c r="S91" s="46"/>
      <c r="T91" s="179">
        <f>Exchange_Rate</f>
        <v>17.71</v>
      </c>
      <c r="U9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1" s="47"/>
      <c r="AA91" s="109">
        <f>SUM(T_SUP_OP1[[#This Row],[(S)
Total Cost Y1
((H*R)+I)*A]:[(W)
Total Cost Y5
((P*R)+Q)*E]])*(1+T_SUP_OP1[[#This Row],[(X)
Markup %]])</f>
        <v>0</v>
      </c>
      <c r="AB91" s="46"/>
    </row>
    <row r="92" spans="1:28" x14ac:dyDescent="0.3">
      <c r="A92" s="121" t="s">
        <v>52</v>
      </c>
      <c r="B92" s="76" t="s">
        <v>80</v>
      </c>
      <c r="C92" s="95" t="s">
        <v>101</v>
      </c>
      <c r="D92" s="123">
        <v>0</v>
      </c>
      <c r="E92" s="123">
        <v>0</v>
      </c>
      <c r="F92" s="123">
        <v>0</v>
      </c>
      <c r="G92" s="123">
        <v>0</v>
      </c>
      <c r="H92" s="123">
        <v>1</v>
      </c>
      <c r="I92" s="108"/>
      <c r="J92" s="45"/>
      <c r="K92" s="46"/>
      <c r="L92" s="184"/>
      <c r="M92" s="46"/>
      <c r="N92" s="184"/>
      <c r="O92" s="46"/>
      <c r="P92" s="184"/>
      <c r="Q92" s="46"/>
      <c r="R92" s="184"/>
      <c r="S92" s="46"/>
      <c r="T92" s="179">
        <f>Exchange_Rate</f>
        <v>17.71</v>
      </c>
      <c r="U9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2" s="47"/>
      <c r="AA92" s="109">
        <f>SUM(T_SUP_OP1[[#This Row],[(S)
Total Cost Y1
((H*R)+I)*A]:[(W)
Total Cost Y5
((P*R)+Q)*E]])*(1+T_SUP_OP1[[#This Row],[(X)
Markup %]])</f>
        <v>0</v>
      </c>
      <c r="AB92" s="46"/>
    </row>
    <row r="93" spans="1:28" x14ac:dyDescent="0.3">
      <c r="A93" s="38" t="s">
        <v>53</v>
      </c>
      <c r="B93" s="76" t="s">
        <v>79</v>
      </c>
      <c r="C93" s="98" t="s">
        <v>102</v>
      </c>
      <c r="D93" s="96">
        <v>3</v>
      </c>
      <c r="E93" s="96">
        <v>0</v>
      </c>
      <c r="F93" s="96">
        <v>0</v>
      </c>
      <c r="G93" s="96">
        <v>0</v>
      </c>
      <c r="H93" s="96">
        <v>0</v>
      </c>
      <c r="I93" s="54"/>
      <c r="J93" s="45"/>
      <c r="K93" s="46"/>
      <c r="L93" s="184"/>
      <c r="M93" s="46"/>
      <c r="N93" s="184"/>
      <c r="O93" s="46"/>
      <c r="P93" s="184"/>
      <c r="Q93" s="46"/>
      <c r="R93" s="184"/>
      <c r="S93" s="46"/>
      <c r="T93" s="179">
        <f t="shared" ref="T93:T98" si="6">Exchange_Rate</f>
        <v>17.71</v>
      </c>
      <c r="U9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3" s="47"/>
      <c r="AA93" s="109">
        <f>SUM(T_SUP_OP1[[#This Row],[(S)
Total Cost Y1
((H*R)+I)*A]:[(W)
Total Cost Y5
((P*R)+Q)*E]])*(1+T_SUP_OP1[[#This Row],[(X)
Markup %]])</f>
        <v>0</v>
      </c>
      <c r="AB93" s="46"/>
    </row>
    <row r="94" spans="1:28" x14ac:dyDescent="0.3">
      <c r="A94" s="38" t="s">
        <v>53</v>
      </c>
      <c r="B94" s="76" t="s">
        <v>77</v>
      </c>
      <c r="C94" s="98" t="s">
        <v>102</v>
      </c>
      <c r="D94" s="96">
        <v>4</v>
      </c>
      <c r="E94" s="96">
        <v>0</v>
      </c>
      <c r="F94" s="96">
        <v>0</v>
      </c>
      <c r="G94" s="96">
        <v>0</v>
      </c>
      <c r="H94" s="96">
        <v>0</v>
      </c>
      <c r="I94" s="54"/>
      <c r="J94" s="45"/>
      <c r="K94" s="46"/>
      <c r="L94" s="184"/>
      <c r="M94" s="46"/>
      <c r="N94" s="184"/>
      <c r="O94" s="46"/>
      <c r="P94" s="184"/>
      <c r="Q94" s="46"/>
      <c r="R94" s="184"/>
      <c r="S94" s="46"/>
      <c r="T94" s="179">
        <f t="shared" si="6"/>
        <v>17.71</v>
      </c>
      <c r="U9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4" s="47"/>
      <c r="AA94" s="109">
        <f>SUM(T_SUP_OP1[[#This Row],[(S)
Total Cost Y1
((H*R)+I)*A]:[(W)
Total Cost Y5
((P*R)+Q)*E]])*(1+T_SUP_OP1[[#This Row],[(X)
Markup %]])</f>
        <v>0</v>
      </c>
      <c r="AB94" s="46"/>
    </row>
    <row r="95" spans="1:28" x14ac:dyDescent="0.3">
      <c r="A95" s="38" t="s">
        <v>53</v>
      </c>
      <c r="B95" s="76" t="s">
        <v>80</v>
      </c>
      <c r="C95" s="98" t="s">
        <v>102</v>
      </c>
      <c r="D95" s="96">
        <v>2</v>
      </c>
      <c r="E95" s="96">
        <v>0</v>
      </c>
      <c r="F95" s="96">
        <v>0</v>
      </c>
      <c r="G95" s="96">
        <v>0</v>
      </c>
      <c r="H95" s="96">
        <v>0</v>
      </c>
      <c r="I95" s="55"/>
      <c r="J95" s="45"/>
      <c r="K95" s="46"/>
      <c r="L95" s="184"/>
      <c r="M95" s="46"/>
      <c r="N95" s="184"/>
      <c r="O95" s="46"/>
      <c r="P95" s="184"/>
      <c r="Q95" s="46"/>
      <c r="R95" s="184"/>
      <c r="S95" s="46"/>
      <c r="T95" s="179">
        <f t="shared" si="6"/>
        <v>17.71</v>
      </c>
      <c r="U9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5" s="47"/>
      <c r="AA95" s="109">
        <f>SUM(T_SUP_OP1[[#This Row],[(S)
Total Cost Y1
((H*R)+I)*A]:[(W)
Total Cost Y5
((P*R)+Q)*E]])*(1+T_SUP_OP1[[#This Row],[(X)
Markup %]])</f>
        <v>0</v>
      </c>
      <c r="AB95" s="46"/>
    </row>
    <row r="96" spans="1:28" x14ac:dyDescent="0.3">
      <c r="A96" s="38" t="s">
        <v>53</v>
      </c>
      <c r="B96" s="76" t="s">
        <v>67</v>
      </c>
      <c r="C96" s="99" t="s">
        <v>102</v>
      </c>
      <c r="D96" s="96">
        <v>14</v>
      </c>
      <c r="E96" s="96">
        <v>0</v>
      </c>
      <c r="F96" s="96">
        <v>0</v>
      </c>
      <c r="G96" s="96">
        <v>0</v>
      </c>
      <c r="H96" s="96">
        <v>0</v>
      </c>
      <c r="I96" s="55"/>
      <c r="J96" s="45"/>
      <c r="K96" s="46"/>
      <c r="L96" s="184"/>
      <c r="M96" s="46"/>
      <c r="N96" s="184"/>
      <c r="O96" s="46"/>
      <c r="P96" s="184"/>
      <c r="Q96" s="46"/>
      <c r="R96" s="184"/>
      <c r="S96" s="46"/>
      <c r="T96" s="179">
        <f t="shared" si="6"/>
        <v>17.71</v>
      </c>
      <c r="U9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6" s="47"/>
      <c r="AA96" s="109">
        <f>SUM(T_SUP_OP1[[#This Row],[(S)
Total Cost Y1
((H*R)+I)*A]:[(W)
Total Cost Y5
((P*R)+Q)*E]])*(1+T_SUP_OP1[[#This Row],[(X)
Markup %]])</f>
        <v>0</v>
      </c>
      <c r="AB96" s="46"/>
    </row>
    <row r="97" spans="1:28" x14ac:dyDescent="0.3">
      <c r="A97" s="38" t="s">
        <v>53</v>
      </c>
      <c r="B97" s="76" t="s">
        <v>71</v>
      </c>
      <c r="C97" s="97" t="s">
        <v>102</v>
      </c>
      <c r="D97" s="96">
        <v>28</v>
      </c>
      <c r="E97" s="96">
        <v>0</v>
      </c>
      <c r="F97" s="96">
        <v>0</v>
      </c>
      <c r="G97" s="96">
        <v>0</v>
      </c>
      <c r="H97" s="96">
        <v>0</v>
      </c>
      <c r="I97" s="55"/>
      <c r="J97" s="45"/>
      <c r="K97" s="46"/>
      <c r="L97" s="184"/>
      <c r="M97" s="46"/>
      <c r="N97" s="184"/>
      <c r="O97" s="46"/>
      <c r="P97" s="184"/>
      <c r="Q97" s="46"/>
      <c r="R97" s="184"/>
      <c r="S97" s="46"/>
      <c r="T97" s="179">
        <f t="shared" si="6"/>
        <v>17.71</v>
      </c>
      <c r="U9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7" s="47"/>
      <c r="AA97" s="109">
        <f>SUM(T_SUP_OP1[[#This Row],[(S)
Total Cost Y1
((H*R)+I)*A]:[(W)
Total Cost Y5
((P*R)+Q)*E]])*(1+T_SUP_OP1[[#This Row],[(X)
Markup %]])</f>
        <v>0</v>
      </c>
      <c r="AB97" s="46"/>
    </row>
    <row r="98" spans="1:28" x14ac:dyDescent="0.3">
      <c r="A98" s="38" t="s">
        <v>57</v>
      </c>
      <c r="B98" s="76" t="s">
        <v>67</v>
      </c>
      <c r="C98" s="98" t="s">
        <v>103</v>
      </c>
      <c r="D98" s="100">
        <v>1</v>
      </c>
      <c r="E98" s="96">
        <v>0</v>
      </c>
      <c r="F98" s="96">
        <v>0</v>
      </c>
      <c r="G98" s="96">
        <v>0</v>
      </c>
      <c r="H98" s="96">
        <v>0</v>
      </c>
      <c r="I98" s="55"/>
      <c r="J98" s="45"/>
      <c r="K98" s="46"/>
      <c r="L98" s="184"/>
      <c r="M98" s="46"/>
      <c r="N98" s="184"/>
      <c r="O98" s="46"/>
      <c r="P98" s="184"/>
      <c r="Q98" s="46"/>
      <c r="R98" s="184"/>
      <c r="S98" s="46"/>
      <c r="T98" s="179">
        <f t="shared" si="6"/>
        <v>17.71</v>
      </c>
      <c r="U9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8" s="47"/>
      <c r="AA98" s="109">
        <f>SUM(T_SUP_OP1[[#This Row],[(S)
Total Cost Y1
((H*R)+I)*A]:[(W)
Total Cost Y5
((P*R)+Q)*E]])*(1+T_SUP_OP1[[#This Row],[(X)
Markup %]])</f>
        <v>0</v>
      </c>
      <c r="AB98" s="46"/>
    </row>
    <row r="99" spans="1:28" x14ac:dyDescent="0.3">
      <c r="A99" s="38" t="s">
        <v>58</v>
      </c>
      <c r="B99" s="100" t="s">
        <v>67</v>
      </c>
      <c r="C99" s="97" t="s">
        <v>104</v>
      </c>
      <c r="D99" s="96">
        <v>0</v>
      </c>
      <c r="E99" s="100">
        <v>6</v>
      </c>
      <c r="F99" s="96">
        <v>0</v>
      </c>
      <c r="G99" s="96">
        <v>0</v>
      </c>
      <c r="H99" s="96">
        <v>0</v>
      </c>
      <c r="I99" s="55"/>
      <c r="J99" s="45"/>
      <c r="K99" s="46"/>
      <c r="L99" s="184"/>
      <c r="M99" s="46"/>
      <c r="N99" s="184"/>
      <c r="O99" s="46"/>
      <c r="P99" s="184"/>
      <c r="Q99" s="46"/>
      <c r="R99" s="184"/>
      <c r="S99" s="46"/>
      <c r="T99" s="179">
        <f t="shared" ref="T99:T117" si="7">Exchange_Rate</f>
        <v>17.71</v>
      </c>
      <c r="U9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9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9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9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9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99" s="47"/>
      <c r="AA99" s="109">
        <f>SUM(T_SUP_OP1[[#This Row],[(S)
Total Cost Y1
((H*R)+I)*A]:[(W)
Total Cost Y5
((P*R)+Q)*E]])*(1+T_SUP_OP1[[#This Row],[(X)
Markup %]])</f>
        <v>0</v>
      </c>
      <c r="AB99" s="46"/>
    </row>
    <row r="100" spans="1:28" x14ac:dyDescent="0.3">
      <c r="A100" s="38" t="s">
        <v>58</v>
      </c>
      <c r="B100" s="100" t="s">
        <v>67</v>
      </c>
      <c r="C100" s="97" t="s">
        <v>105</v>
      </c>
      <c r="D100" s="96">
        <v>0</v>
      </c>
      <c r="E100" s="100">
        <v>4</v>
      </c>
      <c r="F100" s="96">
        <v>0</v>
      </c>
      <c r="G100" s="96">
        <v>0</v>
      </c>
      <c r="H100" s="96">
        <v>0</v>
      </c>
      <c r="I100" s="55"/>
      <c r="J100" s="45"/>
      <c r="K100" s="46"/>
      <c r="L100" s="184"/>
      <c r="M100" s="46"/>
      <c r="N100" s="184"/>
      <c r="O100" s="46"/>
      <c r="P100" s="184"/>
      <c r="Q100" s="46"/>
      <c r="R100" s="184"/>
      <c r="S100" s="46"/>
      <c r="T100" s="179">
        <f t="shared" si="7"/>
        <v>17.71</v>
      </c>
      <c r="U10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0" s="47"/>
      <c r="AA100" s="109">
        <f>SUM(T_SUP_OP1[[#This Row],[(S)
Total Cost Y1
((H*R)+I)*A]:[(W)
Total Cost Y5
((P*R)+Q)*E]])*(1+T_SUP_OP1[[#This Row],[(X)
Markup %]])</f>
        <v>0</v>
      </c>
      <c r="AB100" s="46"/>
    </row>
    <row r="101" spans="1:28" x14ac:dyDescent="0.3">
      <c r="A101" s="38" t="s">
        <v>58</v>
      </c>
      <c r="B101" s="100" t="s">
        <v>73</v>
      </c>
      <c r="C101" s="97" t="s">
        <v>104</v>
      </c>
      <c r="D101" s="96">
        <v>0</v>
      </c>
      <c r="E101" s="100">
        <v>2</v>
      </c>
      <c r="F101" s="96">
        <v>0</v>
      </c>
      <c r="G101" s="96">
        <v>0</v>
      </c>
      <c r="H101" s="96">
        <v>0</v>
      </c>
      <c r="I101" s="55"/>
      <c r="J101" s="45"/>
      <c r="K101" s="46"/>
      <c r="L101" s="184"/>
      <c r="M101" s="46"/>
      <c r="N101" s="184"/>
      <c r="O101" s="46"/>
      <c r="P101" s="184"/>
      <c r="Q101" s="46"/>
      <c r="R101" s="184"/>
      <c r="S101" s="46"/>
      <c r="T101" s="179">
        <f t="shared" si="7"/>
        <v>17.71</v>
      </c>
      <c r="U10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1" s="47"/>
      <c r="AA101" s="109">
        <f>SUM(T_SUP_OP1[[#This Row],[(S)
Total Cost Y1
((H*R)+I)*A]:[(W)
Total Cost Y5
((P*R)+Q)*E]])*(1+T_SUP_OP1[[#This Row],[(X)
Markup %]])</f>
        <v>0</v>
      </c>
      <c r="AB101" s="46"/>
    </row>
    <row r="102" spans="1:28" x14ac:dyDescent="0.3">
      <c r="A102" s="38" t="s">
        <v>58</v>
      </c>
      <c r="B102" s="100" t="s">
        <v>71</v>
      </c>
      <c r="C102" s="97" t="s">
        <v>106</v>
      </c>
      <c r="D102" s="96">
        <v>0</v>
      </c>
      <c r="E102" s="100">
        <v>3</v>
      </c>
      <c r="F102" s="96">
        <v>0</v>
      </c>
      <c r="G102" s="96">
        <v>0</v>
      </c>
      <c r="H102" s="96">
        <v>0</v>
      </c>
      <c r="I102" s="56"/>
      <c r="J102" s="45"/>
      <c r="K102" s="46"/>
      <c r="L102" s="184"/>
      <c r="M102" s="46"/>
      <c r="N102" s="184"/>
      <c r="O102" s="46"/>
      <c r="P102" s="184"/>
      <c r="Q102" s="46"/>
      <c r="R102" s="184"/>
      <c r="S102" s="46"/>
      <c r="T102" s="179">
        <f t="shared" si="7"/>
        <v>17.71</v>
      </c>
      <c r="U10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2" s="47"/>
      <c r="AA102" s="109">
        <f>SUM(T_SUP_OP1[[#This Row],[(S)
Total Cost Y1
((H*R)+I)*A]:[(W)
Total Cost Y5
((P*R)+Q)*E]])*(1+T_SUP_OP1[[#This Row],[(X)
Markup %]])</f>
        <v>0</v>
      </c>
      <c r="AB102" s="46"/>
    </row>
    <row r="103" spans="1:28" x14ac:dyDescent="0.3">
      <c r="A103" s="38" t="s">
        <v>58</v>
      </c>
      <c r="B103" s="100" t="s">
        <v>69</v>
      </c>
      <c r="C103" s="97" t="s">
        <v>104</v>
      </c>
      <c r="D103" s="96">
        <v>0</v>
      </c>
      <c r="E103" s="100">
        <v>4</v>
      </c>
      <c r="F103" s="96">
        <v>0</v>
      </c>
      <c r="G103" s="96">
        <v>0</v>
      </c>
      <c r="H103" s="96">
        <v>0</v>
      </c>
      <c r="I103" s="55"/>
      <c r="J103" s="45"/>
      <c r="K103" s="46"/>
      <c r="L103" s="184"/>
      <c r="M103" s="46"/>
      <c r="N103" s="184"/>
      <c r="O103" s="46"/>
      <c r="P103" s="184"/>
      <c r="Q103" s="46"/>
      <c r="R103" s="184"/>
      <c r="S103" s="46"/>
      <c r="T103" s="179">
        <f t="shared" si="7"/>
        <v>17.71</v>
      </c>
      <c r="U10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3" s="47"/>
      <c r="AA103" s="109">
        <f>SUM(T_SUP_OP1[[#This Row],[(S)
Total Cost Y1
((H*R)+I)*A]:[(W)
Total Cost Y5
((P*R)+Q)*E]])*(1+T_SUP_OP1[[#This Row],[(X)
Markup %]])</f>
        <v>0</v>
      </c>
      <c r="AB103" s="46"/>
    </row>
    <row r="104" spans="1:28" x14ac:dyDescent="0.3">
      <c r="A104" s="38" t="s">
        <v>58</v>
      </c>
      <c r="B104" s="100" t="s">
        <v>69</v>
      </c>
      <c r="C104" s="97" t="s">
        <v>105</v>
      </c>
      <c r="D104" s="96">
        <v>0</v>
      </c>
      <c r="E104" s="100">
        <v>2</v>
      </c>
      <c r="F104" s="96">
        <v>0</v>
      </c>
      <c r="G104" s="96">
        <v>0</v>
      </c>
      <c r="H104" s="96">
        <v>0</v>
      </c>
      <c r="I104" s="55"/>
      <c r="J104" s="45"/>
      <c r="K104" s="46"/>
      <c r="L104" s="184"/>
      <c r="M104" s="46"/>
      <c r="N104" s="184"/>
      <c r="O104" s="46"/>
      <c r="P104" s="184"/>
      <c r="Q104" s="46"/>
      <c r="R104" s="184"/>
      <c r="S104" s="46"/>
      <c r="T104" s="179">
        <f t="shared" si="7"/>
        <v>17.71</v>
      </c>
      <c r="U10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4" s="47"/>
      <c r="AA104" s="109">
        <f>SUM(T_SUP_OP1[[#This Row],[(S)
Total Cost Y1
((H*R)+I)*A]:[(W)
Total Cost Y5
((P*R)+Q)*E]])*(1+T_SUP_OP1[[#This Row],[(X)
Markup %]])</f>
        <v>0</v>
      </c>
      <c r="AB104" s="46"/>
    </row>
    <row r="105" spans="1:28" x14ac:dyDescent="0.3">
      <c r="A105" s="38" t="s">
        <v>54</v>
      </c>
      <c r="B105" s="100" t="s">
        <v>80</v>
      </c>
      <c r="C105" s="98" t="s">
        <v>107</v>
      </c>
      <c r="D105" s="76">
        <v>4</v>
      </c>
      <c r="E105" s="96">
        <v>0</v>
      </c>
      <c r="F105" s="96">
        <v>0</v>
      </c>
      <c r="G105" s="96">
        <v>0</v>
      </c>
      <c r="H105" s="96">
        <v>0</v>
      </c>
      <c r="I105" s="55"/>
      <c r="J105" s="45"/>
      <c r="K105" s="46"/>
      <c r="L105" s="184"/>
      <c r="M105" s="46"/>
      <c r="N105" s="184"/>
      <c r="O105" s="46"/>
      <c r="P105" s="184"/>
      <c r="Q105" s="46"/>
      <c r="R105" s="184"/>
      <c r="S105" s="46"/>
      <c r="T105" s="179">
        <f t="shared" si="7"/>
        <v>17.71</v>
      </c>
      <c r="U10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5" s="47"/>
      <c r="AA105" s="109">
        <f>SUM(T_SUP_OP1[[#This Row],[(S)
Total Cost Y1
((H*R)+I)*A]:[(W)
Total Cost Y5
((P*R)+Q)*E]])*(1+T_SUP_OP1[[#This Row],[(X)
Markup %]])</f>
        <v>0</v>
      </c>
      <c r="AB105" s="46"/>
    </row>
    <row r="106" spans="1:28" x14ac:dyDescent="0.3">
      <c r="A106" s="38" t="s">
        <v>54</v>
      </c>
      <c r="B106" s="100" t="s">
        <v>80</v>
      </c>
      <c r="C106" s="98" t="s">
        <v>108</v>
      </c>
      <c r="D106" s="76">
        <v>2</v>
      </c>
      <c r="E106" s="96">
        <v>0</v>
      </c>
      <c r="F106" s="96">
        <v>0</v>
      </c>
      <c r="G106" s="96">
        <v>0</v>
      </c>
      <c r="H106" s="96">
        <v>0</v>
      </c>
      <c r="I106" s="55"/>
      <c r="J106" s="45"/>
      <c r="K106" s="46"/>
      <c r="L106" s="184"/>
      <c r="M106" s="46"/>
      <c r="N106" s="184"/>
      <c r="O106" s="46"/>
      <c r="P106" s="184"/>
      <c r="Q106" s="46"/>
      <c r="R106" s="184"/>
      <c r="S106" s="46"/>
      <c r="T106" s="179">
        <f t="shared" si="7"/>
        <v>17.71</v>
      </c>
      <c r="U10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6" s="47"/>
      <c r="AA106" s="109">
        <f>SUM(T_SUP_OP1[[#This Row],[(S)
Total Cost Y1
((H*R)+I)*A]:[(W)
Total Cost Y5
((P*R)+Q)*E]])*(1+T_SUP_OP1[[#This Row],[(X)
Markup %]])</f>
        <v>0</v>
      </c>
      <c r="AB106" s="46"/>
    </row>
    <row r="107" spans="1:28" x14ac:dyDescent="0.3">
      <c r="A107" s="38" t="s">
        <v>54</v>
      </c>
      <c r="B107" s="100" t="s">
        <v>78</v>
      </c>
      <c r="C107" s="98" t="s">
        <v>107</v>
      </c>
      <c r="D107" s="76">
        <v>2</v>
      </c>
      <c r="E107" s="96">
        <v>0</v>
      </c>
      <c r="F107" s="96">
        <v>0</v>
      </c>
      <c r="G107" s="96">
        <v>0</v>
      </c>
      <c r="H107" s="96">
        <v>0</v>
      </c>
      <c r="I107" s="55"/>
      <c r="J107" s="45"/>
      <c r="K107" s="46"/>
      <c r="L107" s="184"/>
      <c r="M107" s="46"/>
      <c r="N107" s="184"/>
      <c r="O107" s="46"/>
      <c r="P107" s="184"/>
      <c r="Q107" s="46"/>
      <c r="R107" s="184"/>
      <c r="S107" s="46"/>
      <c r="T107" s="179">
        <f t="shared" si="7"/>
        <v>17.71</v>
      </c>
      <c r="U10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7" s="47"/>
      <c r="AA107" s="109">
        <f>SUM(T_SUP_OP1[[#This Row],[(S)
Total Cost Y1
((H*R)+I)*A]:[(W)
Total Cost Y5
((P*R)+Q)*E]])*(1+T_SUP_OP1[[#This Row],[(X)
Markup %]])</f>
        <v>0</v>
      </c>
      <c r="AB107" s="46"/>
    </row>
    <row r="108" spans="1:28" x14ac:dyDescent="0.3">
      <c r="A108" s="38" t="s">
        <v>54</v>
      </c>
      <c r="B108" s="100" t="s">
        <v>78</v>
      </c>
      <c r="C108" s="98" t="s">
        <v>108</v>
      </c>
      <c r="D108" s="76">
        <v>3</v>
      </c>
      <c r="E108" s="96">
        <v>0</v>
      </c>
      <c r="F108" s="96">
        <v>0</v>
      </c>
      <c r="G108" s="96">
        <v>0</v>
      </c>
      <c r="H108" s="96">
        <v>0</v>
      </c>
      <c r="I108" s="55"/>
      <c r="J108" s="45"/>
      <c r="K108" s="46"/>
      <c r="L108" s="184"/>
      <c r="M108" s="46"/>
      <c r="N108" s="184"/>
      <c r="O108" s="46"/>
      <c r="P108" s="184"/>
      <c r="Q108" s="46"/>
      <c r="R108" s="184"/>
      <c r="S108" s="46"/>
      <c r="T108" s="179">
        <f t="shared" si="7"/>
        <v>17.71</v>
      </c>
      <c r="U10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8" s="47"/>
      <c r="AA108" s="109">
        <f>SUM(T_SUP_OP1[[#This Row],[(S)
Total Cost Y1
((H*R)+I)*A]:[(W)
Total Cost Y5
((P*R)+Q)*E]])*(1+T_SUP_OP1[[#This Row],[(X)
Markup %]])</f>
        <v>0</v>
      </c>
      <c r="AB108" s="46"/>
    </row>
    <row r="109" spans="1:28" x14ac:dyDescent="0.3">
      <c r="A109" s="38" t="s">
        <v>54</v>
      </c>
      <c r="B109" s="100" t="s">
        <v>79</v>
      </c>
      <c r="C109" s="98" t="s">
        <v>107</v>
      </c>
      <c r="D109" s="76">
        <v>4</v>
      </c>
      <c r="E109" s="96">
        <v>0</v>
      </c>
      <c r="F109" s="96">
        <v>0</v>
      </c>
      <c r="G109" s="96">
        <v>0</v>
      </c>
      <c r="H109" s="96">
        <v>0</v>
      </c>
      <c r="I109" s="55"/>
      <c r="J109" s="45"/>
      <c r="K109" s="46"/>
      <c r="L109" s="184"/>
      <c r="M109" s="46"/>
      <c r="N109" s="184"/>
      <c r="O109" s="46"/>
      <c r="P109" s="184"/>
      <c r="Q109" s="46"/>
      <c r="R109" s="184"/>
      <c r="S109" s="46"/>
      <c r="T109" s="179">
        <f t="shared" si="7"/>
        <v>17.71</v>
      </c>
      <c r="U10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0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0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0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0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09" s="47"/>
      <c r="AA109" s="109">
        <f>SUM(T_SUP_OP1[[#This Row],[(S)
Total Cost Y1
((H*R)+I)*A]:[(W)
Total Cost Y5
((P*R)+Q)*E]])*(1+T_SUP_OP1[[#This Row],[(X)
Markup %]])</f>
        <v>0</v>
      </c>
      <c r="AB109" s="46"/>
    </row>
    <row r="110" spans="1:28" x14ac:dyDescent="0.3">
      <c r="A110" s="38" t="s">
        <v>54</v>
      </c>
      <c r="B110" s="100" t="s">
        <v>79</v>
      </c>
      <c r="C110" s="98" t="s">
        <v>108</v>
      </c>
      <c r="D110" s="76">
        <v>3</v>
      </c>
      <c r="E110" s="96">
        <v>0</v>
      </c>
      <c r="F110" s="96">
        <v>0</v>
      </c>
      <c r="G110" s="96">
        <v>0</v>
      </c>
      <c r="H110" s="96">
        <v>0</v>
      </c>
      <c r="I110" s="55"/>
      <c r="J110" s="45"/>
      <c r="K110" s="46"/>
      <c r="L110" s="184"/>
      <c r="M110" s="46"/>
      <c r="N110" s="184"/>
      <c r="O110" s="46"/>
      <c r="P110" s="184"/>
      <c r="Q110" s="46"/>
      <c r="R110" s="184"/>
      <c r="S110" s="46"/>
      <c r="T110" s="179">
        <f t="shared" si="7"/>
        <v>17.71</v>
      </c>
      <c r="U11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0" s="47"/>
      <c r="AA110" s="109">
        <f>SUM(T_SUP_OP1[[#This Row],[(S)
Total Cost Y1
((H*R)+I)*A]:[(W)
Total Cost Y5
((P*R)+Q)*E]])*(1+T_SUP_OP1[[#This Row],[(X)
Markup %]])</f>
        <v>0</v>
      </c>
      <c r="AB110" s="46"/>
    </row>
    <row r="111" spans="1:28" x14ac:dyDescent="0.3">
      <c r="A111" s="38" t="s">
        <v>54</v>
      </c>
      <c r="B111" s="100" t="s">
        <v>76</v>
      </c>
      <c r="C111" s="98" t="s">
        <v>107</v>
      </c>
      <c r="D111" s="76">
        <v>14</v>
      </c>
      <c r="E111" s="96">
        <v>0</v>
      </c>
      <c r="F111" s="96">
        <v>0</v>
      </c>
      <c r="G111" s="96">
        <v>0</v>
      </c>
      <c r="H111" s="96">
        <v>0</v>
      </c>
      <c r="I111" s="55"/>
      <c r="J111" s="45"/>
      <c r="K111" s="46"/>
      <c r="L111" s="184"/>
      <c r="M111" s="46"/>
      <c r="N111" s="184"/>
      <c r="O111" s="46"/>
      <c r="P111" s="184"/>
      <c r="Q111" s="46"/>
      <c r="R111" s="184"/>
      <c r="S111" s="46"/>
      <c r="T111" s="179">
        <f t="shared" si="7"/>
        <v>17.71</v>
      </c>
      <c r="U11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1" s="47"/>
      <c r="AA111" s="109">
        <f>SUM(T_SUP_OP1[[#This Row],[(S)
Total Cost Y1
((H*R)+I)*A]:[(W)
Total Cost Y5
((P*R)+Q)*E]])*(1+T_SUP_OP1[[#This Row],[(X)
Markup %]])</f>
        <v>0</v>
      </c>
      <c r="AB111" s="46"/>
    </row>
    <row r="112" spans="1:28" x14ac:dyDescent="0.3">
      <c r="A112" s="38" t="s">
        <v>54</v>
      </c>
      <c r="B112" s="100" t="s">
        <v>76</v>
      </c>
      <c r="C112" s="98" t="s">
        <v>108</v>
      </c>
      <c r="D112" s="76">
        <v>3</v>
      </c>
      <c r="E112" s="96">
        <v>0</v>
      </c>
      <c r="F112" s="96">
        <v>0</v>
      </c>
      <c r="G112" s="96">
        <v>0</v>
      </c>
      <c r="H112" s="96">
        <v>0</v>
      </c>
      <c r="I112" s="55"/>
      <c r="J112" s="45"/>
      <c r="K112" s="46"/>
      <c r="L112" s="184"/>
      <c r="M112" s="46"/>
      <c r="N112" s="184"/>
      <c r="O112" s="46"/>
      <c r="P112" s="184"/>
      <c r="Q112" s="46"/>
      <c r="R112" s="184"/>
      <c r="S112" s="46"/>
      <c r="T112" s="179">
        <f t="shared" si="7"/>
        <v>17.71</v>
      </c>
      <c r="U11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2" s="47"/>
      <c r="AA112" s="109">
        <f>SUM(T_SUP_OP1[[#This Row],[(S)
Total Cost Y1
((H*R)+I)*A]:[(W)
Total Cost Y5
((P*R)+Q)*E]])*(1+T_SUP_OP1[[#This Row],[(X)
Markup %]])</f>
        <v>0</v>
      </c>
      <c r="AB112" s="46"/>
    </row>
    <row r="113" spans="1:28" x14ac:dyDescent="0.3">
      <c r="A113" s="38" t="s">
        <v>54</v>
      </c>
      <c r="B113" s="100" t="s">
        <v>77</v>
      </c>
      <c r="C113" s="98" t="s">
        <v>107</v>
      </c>
      <c r="D113" s="76">
        <v>6</v>
      </c>
      <c r="E113" s="96">
        <v>0</v>
      </c>
      <c r="F113" s="96">
        <v>0</v>
      </c>
      <c r="G113" s="96">
        <v>0</v>
      </c>
      <c r="H113" s="96">
        <v>0</v>
      </c>
      <c r="I113" s="55"/>
      <c r="J113" s="45"/>
      <c r="K113" s="46"/>
      <c r="L113" s="184"/>
      <c r="M113" s="46"/>
      <c r="N113" s="184"/>
      <c r="O113" s="46"/>
      <c r="P113" s="184"/>
      <c r="Q113" s="46"/>
      <c r="R113" s="184"/>
      <c r="S113" s="46"/>
      <c r="T113" s="179">
        <f t="shared" si="7"/>
        <v>17.71</v>
      </c>
      <c r="U11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3" s="47"/>
      <c r="AA113" s="109">
        <f>SUM(T_SUP_OP1[[#This Row],[(S)
Total Cost Y1
((H*R)+I)*A]:[(W)
Total Cost Y5
((P*R)+Q)*E]])*(1+T_SUP_OP1[[#This Row],[(X)
Markup %]])</f>
        <v>0</v>
      </c>
      <c r="AB113" s="46"/>
    </row>
    <row r="114" spans="1:28" x14ac:dyDescent="0.3">
      <c r="A114" s="38" t="s">
        <v>54</v>
      </c>
      <c r="B114" s="100" t="s">
        <v>77</v>
      </c>
      <c r="C114" s="98" t="s">
        <v>108</v>
      </c>
      <c r="D114" s="76">
        <v>4</v>
      </c>
      <c r="E114" s="96">
        <v>0</v>
      </c>
      <c r="F114" s="96">
        <v>0</v>
      </c>
      <c r="G114" s="96">
        <v>0</v>
      </c>
      <c r="H114" s="96">
        <v>0</v>
      </c>
      <c r="I114" s="55"/>
      <c r="J114" s="45"/>
      <c r="K114" s="46"/>
      <c r="L114" s="184"/>
      <c r="M114" s="46"/>
      <c r="N114" s="184"/>
      <c r="O114" s="46"/>
      <c r="P114" s="184"/>
      <c r="Q114" s="46"/>
      <c r="R114" s="184"/>
      <c r="S114" s="46"/>
      <c r="T114" s="179">
        <f t="shared" si="7"/>
        <v>17.71</v>
      </c>
      <c r="U11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4" s="47"/>
      <c r="AA114" s="109">
        <f>SUM(T_SUP_OP1[[#This Row],[(S)
Total Cost Y1
((H*R)+I)*A]:[(W)
Total Cost Y5
((P*R)+Q)*E]])*(1+T_SUP_OP1[[#This Row],[(X)
Markup %]])</f>
        <v>0</v>
      </c>
      <c r="AB114" s="46"/>
    </row>
    <row r="115" spans="1:28" x14ac:dyDescent="0.3">
      <c r="A115" s="38" t="s">
        <v>54</v>
      </c>
      <c r="B115" s="100" t="s">
        <v>73</v>
      </c>
      <c r="C115" s="98" t="s">
        <v>107</v>
      </c>
      <c r="D115" s="76">
        <v>18</v>
      </c>
      <c r="E115" s="96">
        <v>0</v>
      </c>
      <c r="F115" s="96">
        <v>0</v>
      </c>
      <c r="G115" s="96">
        <v>0</v>
      </c>
      <c r="H115" s="96">
        <v>0</v>
      </c>
      <c r="I115" s="57"/>
      <c r="J115" s="45"/>
      <c r="K115" s="46"/>
      <c r="L115" s="184"/>
      <c r="M115" s="46"/>
      <c r="N115" s="184"/>
      <c r="O115" s="46"/>
      <c r="P115" s="184"/>
      <c r="Q115" s="46"/>
      <c r="R115" s="184"/>
      <c r="S115" s="46"/>
      <c r="T115" s="179">
        <f>Exchange_Rate</f>
        <v>17.71</v>
      </c>
      <c r="U11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5" s="47"/>
      <c r="AA115" s="109">
        <f>SUM(T_SUP_OP1[[#This Row],[(S)
Total Cost Y1
((H*R)+I)*A]:[(W)
Total Cost Y5
((P*R)+Q)*E]])*(1+T_SUP_OP1[[#This Row],[(X)
Markup %]])</f>
        <v>0</v>
      </c>
      <c r="AB115" s="46"/>
    </row>
    <row r="116" spans="1:28" x14ac:dyDescent="0.3">
      <c r="A116" s="38" t="s">
        <v>54</v>
      </c>
      <c r="B116" s="100" t="s">
        <v>73</v>
      </c>
      <c r="C116" s="98" t="s">
        <v>108</v>
      </c>
      <c r="D116" s="76">
        <v>8</v>
      </c>
      <c r="E116" s="96">
        <v>0</v>
      </c>
      <c r="F116" s="96">
        <v>0</v>
      </c>
      <c r="G116" s="96">
        <v>0</v>
      </c>
      <c r="H116" s="96">
        <v>0</v>
      </c>
      <c r="I116" s="57"/>
      <c r="J116" s="45"/>
      <c r="K116" s="46"/>
      <c r="L116" s="184"/>
      <c r="M116" s="46"/>
      <c r="N116" s="184"/>
      <c r="O116" s="46"/>
      <c r="P116" s="184"/>
      <c r="Q116" s="46"/>
      <c r="R116" s="184"/>
      <c r="S116" s="46"/>
      <c r="T116" s="179">
        <f>Exchange_Rate</f>
        <v>17.71</v>
      </c>
      <c r="U11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6" s="47"/>
      <c r="AA116" s="109">
        <f>SUM(T_SUP_OP1[[#This Row],[(S)
Total Cost Y1
((H*R)+I)*A]:[(W)
Total Cost Y5
((P*R)+Q)*E]])*(1+T_SUP_OP1[[#This Row],[(X)
Markup %]])</f>
        <v>0</v>
      </c>
      <c r="AB116" s="46"/>
    </row>
    <row r="117" spans="1:28" x14ac:dyDescent="0.3">
      <c r="A117" s="38" t="s">
        <v>54</v>
      </c>
      <c r="B117" s="100" t="s">
        <v>71</v>
      </c>
      <c r="C117" s="98" t="s">
        <v>107</v>
      </c>
      <c r="D117" s="76">
        <v>0</v>
      </c>
      <c r="E117" s="76">
        <v>24</v>
      </c>
      <c r="F117" s="96">
        <v>0</v>
      </c>
      <c r="G117" s="96">
        <v>0</v>
      </c>
      <c r="H117" s="96">
        <v>0</v>
      </c>
      <c r="I117" s="55"/>
      <c r="J117" s="45"/>
      <c r="K117" s="46"/>
      <c r="L117" s="184"/>
      <c r="M117" s="46"/>
      <c r="N117" s="184"/>
      <c r="O117" s="46"/>
      <c r="P117" s="184"/>
      <c r="Q117" s="46"/>
      <c r="R117" s="184"/>
      <c r="S117" s="46"/>
      <c r="T117" s="179">
        <f t="shared" si="7"/>
        <v>17.71</v>
      </c>
      <c r="U11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7" s="47"/>
      <c r="AA117" s="109">
        <f>SUM(T_SUP_OP1[[#This Row],[(S)
Total Cost Y1
((H*R)+I)*A]:[(W)
Total Cost Y5
((P*R)+Q)*E]])*(1+T_SUP_OP1[[#This Row],[(X)
Markup %]])</f>
        <v>0</v>
      </c>
      <c r="AB117" s="46"/>
    </row>
    <row r="118" spans="1:28" x14ac:dyDescent="0.3">
      <c r="A118" s="38" t="s">
        <v>54</v>
      </c>
      <c r="B118" s="100" t="s">
        <v>71</v>
      </c>
      <c r="C118" s="98" t="s">
        <v>108</v>
      </c>
      <c r="D118" s="76">
        <v>0</v>
      </c>
      <c r="E118" s="76">
        <v>15</v>
      </c>
      <c r="F118" s="96">
        <v>0</v>
      </c>
      <c r="G118" s="96">
        <v>0</v>
      </c>
      <c r="H118" s="96">
        <v>0</v>
      </c>
      <c r="I118" s="55"/>
      <c r="J118" s="45"/>
      <c r="K118" s="46"/>
      <c r="L118" s="184"/>
      <c r="M118" s="46"/>
      <c r="N118" s="184"/>
      <c r="O118" s="46"/>
      <c r="P118" s="184"/>
      <c r="Q118" s="46"/>
      <c r="R118" s="184"/>
      <c r="S118" s="46"/>
      <c r="T118" s="179">
        <f t="shared" ref="T118:T122" si="8">Exchange_Rate</f>
        <v>17.71</v>
      </c>
      <c r="U11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8" s="47"/>
      <c r="AA118" s="109">
        <f>SUM(T_SUP_OP1[[#This Row],[(S)
Total Cost Y1
((H*R)+I)*A]:[(W)
Total Cost Y5
((P*R)+Q)*E]])*(1+T_SUP_OP1[[#This Row],[(X)
Markup %]])</f>
        <v>0</v>
      </c>
      <c r="AB118" s="46"/>
    </row>
    <row r="119" spans="1:28" x14ac:dyDescent="0.3">
      <c r="A119" s="38" t="s">
        <v>54</v>
      </c>
      <c r="B119" s="100" t="s">
        <v>69</v>
      </c>
      <c r="C119" s="98" t="s">
        <v>107</v>
      </c>
      <c r="D119" s="76">
        <v>0</v>
      </c>
      <c r="E119" s="76">
        <v>0</v>
      </c>
      <c r="F119" s="76">
        <v>146</v>
      </c>
      <c r="G119" s="76">
        <v>0</v>
      </c>
      <c r="H119" s="96">
        <v>0</v>
      </c>
      <c r="I119" s="55"/>
      <c r="J119" s="45"/>
      <c r="K119" s="46"/>
      <c r="L119" s="184"/>
      <c r="M119" s="46"/>
      <c r="N119" s="184"/>
      <c r="O119" s="46"/>
      <c r="P119" s="184"/>
      <c r="Q119" s="46"/>
      <c r="R119" s="184"/>
      <c r="S119" s="46"/>
      <c r="T119" s="179">
        <f t="shared" si="8"/>
        <v>17.71</v>
      </c>
      <c r="U11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1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1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1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1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19" s="47"/>
      <c r="AA119" s="109">
        <f>SUM(T_SUP_OP1[[#This Row],[(S)
Total Cost Y1
((H*R)+I)*A]:[(W)
Total Cost Y5
((P*R)+Q)*E]])*(1+T_SUP_OP1[[#This Row],[(X)
Markup %]])</f>
        <v>0</v>
      </c>
      <c r="AB119" s="46"/>
    </row>
    <row r="120" spans="1:28" x14ac:dyDescent="0.3">
      <c r="A120" s="38" t="s">
        <v>54</v>
      </c>
      <c r="B120" s="100" t="s">
        <v>69</v>
      </c>
      <c r="C120" s="98" t="s">
        <v>108</v>
      </c>
      <c r="D120" s="76">
        <v>0</v>
      </c>
      <c r="E120" s="76">
        <v>0</v>
      </c>
      <c r="F120" s="76">
        <v>32</v>
      </c>
      <c r="G120" s="76">
        <v>0</v>
      </c>
      <c r="H120" s="96">
        <v>0</v>
      </c>
      <c r="I120" s="55"/>
      <c r="J120" s="45"/>
      <c r="K120" s="46"/>
      <c r="L120" s="184"/>
      <c r="M120" s="46"/>
      <c r="N120" s="184"/>
      <c r="O120" s="46"/>
      <c r="P120" s="184"/>
      <c r="Q120" s="46"/>
      <c r="R120" s="184"/>
      <c r="S120" s="46"/>
      <c r="T120" s="179">
        <f t="shared" si="8"/>
        <v>17.71</v>
      </c>
      <c r="U12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0" s="47"/>
      <c r="AA120" s="109">
        <f>SUM(T_SUP_OP1[[#This Row],[(S)
Total Cost Y1
((H*R)+I)*A]:[(W)
Total Cost Y5
((P*R)+Q)*E]])*(1+T_SUP_OP1[[#This Row],[(X)
Markup %]])</f>
        <v>0</v>
      </c>
      <c r="AB120" s="46"/>
    </row>
    <row r="121" spans="1:28" x14ac:dyDescent="0.3">
      <c r="A121" s="38" t="s">
        <v>54</v>
      </c>
      <c r="B121" s="100" t="s">
        <v>67</v>
      </c>
      <c r="C121" s="101" t="s">
        <v>107</v>
      </c>
      <c r="D121" s="100">
        <v>0</v>
      </c>
      <c r="E121" s="100">
        <v>302</v>
      </c>
      <c r="F121" s="100">
        <v>0</v>
      </c>
      <c r="G121" s="100">
        <v>0</v>
      </c>
      <c r="H121" s="96">
        <v>0</v>
      </c>
      <c r="I121" s="56"/>
      <c r="J121" s="45"/>
      <c r="K121" s="46"/>
      <c r="L121" s="184"/>
      <c r="M121" s="46"/>
      <c r="N121" s="184"/>
      <c r="O121" s="46"/>
      <c r="P121" s="184"/>
      <c r="Q121" s="46"/>
      <c r="R121" s="184"/>
      <c r="S121" s="46"/>
      <c r="T121" s="179">
        <f t="shared" si="8"/>
        <v>17.71</v>
      </c>
      <c r="U12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1" s="47"/>
      <c r="AA121" s="109">
        <f>SUM(T_SUP_OP1[[#This Row],[(S)
Total Cost Y1
((H*R)+I)*A]:[(W)
Total Cost Y5
((P*R)+Q)*E]])*(1+T_SUP_OP1[[#This Row],[(X)
Markup %]])</f>
        <v>0</v>
      </c>
      <c r="AB121" s="46"/>
    </row>
    <row r="122" spans="1:28" x14ac:dyDescent="0.3">
      <c r="A122" s="38" t="s">
        <v>54</v>
      </c>
      <c r="B122" s="100" t="s">
        <v>67</v>
      </c>
      <c r="C122" s="97" t="s">
        <v>108</v>
      </c>
      <c r="D122" s="76">
        <v>0</v>
      </c>
      <c r="E122" s="76">
        <v>44</v>
      </c>
      <c r="F122" s="76">
        <v>0</v>
      </c>
      <c r="G122" s="76">
        <v>0</v>
      </c>
      <c r="H122" s="96">
        <v>0</v>
      </c>
      <c r="I122" s="55"/>
      <c r="J122" s="45"/>
      <c r="K122" s="46"/>
      <c r="L122" s="184"/>
      <c r="M122" s="46"/>
      <c r="N122" s="184"/>
      <c r="O122" s="46"/>
      <c r="P122" s="184"/>
      <c r="Q122" s="46"/>
      <c r="R122" s="184"/>
      <c r="S122" s="46"/>
      <c r="T122" s="179">
        <f t="shared" si="8"/>
        <v>17.71</v>
      </c>
      <c r="U12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2" s="47"/>
      <c r="AA122" s="109">
        <f>SUM(T_SUP_OP1[[#This Row],[(S)
Total Cost Y1
((H*R)+I)*A]:[(W)
Total Cost Y5
((P*R)+Q)*E]])*(1+T_SUP_OP1[[#This Row],[(X)
Markup %]])</f>
        <v>0</v>
      </c>
      <c r="AB122" s="46"/>
    </row>
    <row r="123" spans="1:28" x14ac:dyDescent="0.3">
      <c r="A123" s="38" t="s">
        <v>55</v>
      </c>
      <c r="B123" s="76" t="s">
        <v>67</v>
      </c>
      <c r="C123" s="99" t="s">
        <v>109</v>
      </c>
      <c r="D123" s="102">
        <v>0</v>
      </c>
      <c r="E123" s="102">
        <v>0</v>
      </c>
      <c r="F123" s="102">
        <v>0</v>
      </c>
      <c r="G123" s="102">
        <v>10</v>
      </c>
      <c r="H123" s="96">
        <v>0</v>
      </c>
      <c r="I123" s="57"/>
      <c r="J123" s="45"/>
      <c r="K123" s="46"/>
      <c r="L123" s="184"/>
      <c r="M123" s="46"/>
      <c r="N123" s="184"/>
      <c r="O123" s="46"/>
      <c r="P123" s="184"/>
      <c r="Q123" s="46"/>
      <c r="R123" s="184"/>
      <c r="S123" s="46"/>
      <c r="T123" s="179">
        <f t="shared" ref="T123" si="9">Exchange_Rate</f>
        <v>17.71</v>
      </c>
      <c r="U12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3" s="47"/>
      <c r="AA123" s="109">
        <f>SUM(T_SUP_OP1[[#This Row],[(S)
Total Cost Y1
((H*R)+I)*A]:[(W)
Total Cost Y5
((P*R)+Q)*E]])*(1+T_SUP_OP1[[#This Row],[(X)
Markup %]])</f>
        <v>0</v>
      </c>
      <c r="AB123" s="46"/>
    </row>
    <row r="124" spans="1:28" x14ac:dyDescent="0.3">
      <c r="A124" s="39" t="s">
        <v>56</v>
      </c>
      <c r="B124" s="76" t="s">
        <v>67</v>
      </c>
      <c r="C124" s="43" t="s">
        <v>110</v>
      </c>
      <c r="D124" s="103">
        <v>2</v>
      </c>
      <c r="E124" s="103">
        <v>0</v>
      </c>
      <c r="F124" s="103">
        <v>0</v>
      </c>
      <c r="G124" s="103">
        <v>0</v>
      </c>
      <c r="H124" s="96">
        <v>0</v>
      </c>
      <c r="I124" s="57"/>
      <c r="J124" s="45"/>
      <c r="K124" s="46"/>
      <c r="L124" s="184"/>
      <c r="M124" s="46"/>
      <c r="N124" s="184"/>
      <c r="O124" s="46"/>
      <c r="P124" s="184"/>
      <c r="Q124" s="46"/>
      <c r="R124" s="184"/>
      <c r="S124" s="46"/>
      <c r="T124" s="179">
        <f t="shared" ref="T124:T126" si="10">Exchange_Rate</f>
        <v>17.71</v>
      </c>
      <c r="U12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4" s="47"/>
      <c r="AA124" s="109">
        <f>SUM(T_SUP_OP1[[#This Row],[(S)
Total Cost Y1
((H*R)+I)*A]:[(W)
Total Cost Y5
((P*R)+Q)*E]])*(1+T_SUP_OP1[[#This Row],[(X)
Markup %]])</f>
        <v>0</v>
      </c>
      <c r="AB124" s="46"/>
    </row>
    <row r="125" spans="1:28" x14ac:dyDescent="0.3">
      <c r="A125" s="39" t="s">
        <v>56</v>
      </c>
      <c r="B125" s="76" t="s">
        <v>71</v>
      </c>
      <c r="C125" s="43" t="s">
        <v>110</v>
      </c>
      <c r="D125" s="103">
        <v>1</v>
      </c>
      <c r="E125" s="103">
        <v>0</v>
      </c>
      <c r="F125" s="103">
        <v>0</v>
      </c>
      <c r="G125" s="103">
        <v>0</v>
      </c>
      <c r="H125" s="96">
        <v>0</v>
      </c>
      <c r="I125" s="57"/>
      <c r="J125" s="45"/>
      <c r="K125" s="46"/>
      <c r="L125" s="184"/>
      <c r="M125" s="46"/>
      <c r="N125" s="184"/>
      <c r="O125" s="46"/>
      <c r="P125" s="184"/>
      <c r="Q125" s="46"/>
      <c r="R125" s="184"/>
      <c r="S125" s="46"/>
      <c r="T125" s="179">
        <f t="shared" si="10"/>
        <v>17.71</v>
      </c>
      <c r="U12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5" s="47"/>
      <c r="AA125" s="109">
        <f>SUM(T_SUP_OP1[[#This Row],[(S)
Total Cost Y1
((H*R)+I)*A]:[(W)
Total Cost Y5
((P*R)+Q)*E]])*(1+T_SUP_OP1[[#This Row],[(X)
Markup %]])</f>
        <v>0</v>
      </c>
      <c r="AB125" s="46"/>
    </row>
    <row r="126" spans="1:28" x14ac:dyDescent="0.3">
      <c r="A126" s="39" t="s">
        <v>56</v>
      </c>
      <c r="B126" s="76" t="s">
        <v>69</v>
      </c>
      <c r="C126" s="43" t="s">
        <v>110</v>
      </c>
      <c r="D126" s="103">
        <v>1</v>
      </c>
      <c r="E126" s="103">
        <v>0</v>
      </c>
      <c r="F126" s="103">
        <v>0</v>
      </c>
      <c r="G126" s="103">
        <v>0</v>
      </c>
      <c r="H126" s="96">
        <v>0</v>
      </c>
      <c r="I126" s="57"/>
      <c r="J126" s="45"/>
      <c r="K126" s="46"/>
      <c r="L126" s="184"/>
      <c r="M126" s="46"/>
      <c r="N126" s="184"/>
      <c r="O126" s="46"/>
      <c r="P126" s="184"/>
      <c r="Q126" s="46"/>
      <c r="R126" s="184"/>
      <c r="S126" s="46"/>
      <c r="T126" s="179">
        <f t="shared" si="10"/>
        <v>17.71</v>
      </c>
      <c r="U12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6" s="47"/>
      <c r="AA126" s="109">
        <f>SUM(T_SUP_OP1[[#This Row],[(S)
Total Cost Y1
((H*R)+I)*A]:[(W)
Total Cost Y5
((P*R)+Q)*E]])*(1+T_SUP_OP1[[#This Row],[(X)
Markup %]])</f>
        <v>0</v>
      </c>
      <c r="AB126" s="46"/>
    </row>
    <row r="127" spans="1:28" x14ac:dyDescent="0.3">
      <c r="A127" s="39" t="s">
        <v>59</v>
      </c>
      <c r="B127" s="76" t="s">
        <v>67</v>
      </c>
      <c r="C127" s="43" t="s">
        <v>111</v>
      </c>
      <c r="D127" s="103">
        <v>0</v>
      </c>
      <c r="E127" s="103">
        <v>0</v>
      </c>
      <c r="F127" s="103">
        <v>0</v>
      </c>
      <c r="G127" s="103">
        <v>42</v>
      </c>
      <c r="H127" s="103">
        <v>0</v>
      </c>
      <c r="I127" s="57"/>
      <c r="J127" s="45"/>
      <c r="K127" s="46"/>
      <c r="L127" s="184"/>
      <c r="M127" s="46"/>
      <c r="N127" s="184"/>
      <c r="O127" s="46"/>
      <c r="P127" s="184"/>
      <c r="Q127" s="46"/>
      <c r="R127" s="184"/>
      <c r="S127" s="46"/>
      <c r="T127" s="179">
        <f t="shared" ref="T127:T174" si="11">Exchange_Rate</f>
        <v>17.71</v>
      </c>
      <c r="U12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7" s="47"/>
      <c r="AA127" s="109">
        <f>SUM(T_SUP_OP1[[#This Row],[(S)
Total Cost Y1
((H*R)+I)*A]:[(W)
Total Cost Y5
((P*R)+Q)*E]])*(1+T_SUP_OP1[[#This Row],[(X)
Markup %]])</f>
        <v>0</v>
      </c>
      <c r="AB127" s="46"/>
    </row>
    <row r="128" spans="1:28" x14ac:dyDescent="0.3">
      <c r="A128" s="39" t="s">
        <v>59</v>
      </c>
      <c r="B128" s="76" t="s">
        <v>67</v>
      </c>
      <c r="C128" s="43" t="s">
        <v>112</v>
      </c>
      <c r="D128" s="103">
        <v>0</v>
      </c>
      <c r="E128" s="103">
        <v>0</v>
      </c>
      <c r="F128" s="103">
        <v>0</v>
      </c>
      <c r="G128" s="103">
        <v>112</v>
      </c>
      <c r="H128" s="103">
        <v>0</v>
      </c>
      <c r="I128" s="57"/>
      <c r="J128" s="45"/>
      <c r="K128" s="46"/>
      <c r="L128" s="184"/>
      <c r="M128" s="46"/>
      <c r="N128" s="184"/>
      <c r="O128" s="46"/>
      <c r="P128" s="184"/>
      <c r="Q128" s="46"/>
      <c r="R128" s="184"/>
      <c r="S128" s="46"/>
      <c r="T128" s="179">
        <f t="shared" si="11"/>
        <v>17.71</v>
      </c>
      <c r="U12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8" s="47"/>
      <c r="AA128" s="109">
        <f>SUM(T_SUP_OP1[[#This Row],[(S)
Total Cost Y1
((H*R)+I)*A]:[(W)
Total Cost Y5
((P*R)+Q)*E]])*(1+T_SUP_OP1[[#This Row],[(X)
Markup %]])</f>
        <v>0</v>
      </c>
      <c r="AB128" s="46"/>
    </row>
    <row r="129" spans="1:28" x14ac:dyDescent="0.3">
      <c r="A129" s="39" t="s">
        <v>59</v>
      </c>
      <c r="B129" s="76" t="s">
        <v>69</v>
      </c>
      <c r="C129" s="43" t="s">
        <v>111</v>
      </c>
      <c r="D129" s="103">
        <v>0</v>
      </c>
      <c r="E129" s="103">
        <v>0</v>
      </c>
      <c r="F129" s="103">
        <v>0</v>
      </c>
      <c r="G129" s="103">
        <v>36</v>
      </c>
      <c r="H129" s="103">
        <v>0</v>
      </c>
      <c r="I129" s="57"/>
      <c r="J129" s="45"/>
      <c r="K129" s="46"/>
      <c r="L129" s="184"/>
      <c r="M129" s="46"/>
      <c r="N129" s="184"/>
      <c r="O129" s="46"/>
      <c r="P129" s="184"/>
      <c r="Q129" s="46"/>
      <c r="R129" s="184"/>
      <c r="S129" s="46"/>
      <c r="T129" s="179">
        <f t="shared" si="11"/>
        <v>17.71</v>
      </c>
      <c r="U12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2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2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2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2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29" s="47"/>
      <c r="AA129" s="109">
        <f>SUM(T_SUP_OP1[[#This Row],[(S)
Total Cost Y1
((H*R)+I)*A]:[(W)
Total Cost Y5
((P*R)+Q)*E]])*(1+T_SUP_OP1[[#This Row],[(X)
Markup %]])</f>
        <v>0</v>
      </c>
      <c r="AB129" s="46"/>
    </row>
    <row r="130" spans="1:28" x14ac:dyDescent="0.3">
      <c r="A130" s="39" t="s">
        <v>59</v>
      </c>
      <c r="B130" s="76" t="s">
        <v>69</v>
      </c>
      <c r="C130" s="43" t="s">
        <v>112</v>
      </c>
      <c r="D130" s="103">
        <v>0</v>
      </c>
      <c r="E130" s="103">
        <v>0</v>
      </c>
      <c r="F130" s="103">
        <v>0</v>
      </c>
      <c r="G130" s="103">
        <v>64</v>
      </c>
      <c r="H130" s="103">
        <v>0</v>
      </c>
      <c r="I130" s="57"/>
      <c r="J130" s="45"/>
      <c r="K130" s="46"/>
      <c r="L130" s="184"/>
      <c r="M130" s="46"/>
      <c r="N130" s="184"/>
      <c r="O130" s="46"/>
      <c r="P130" s="184"/>
      <c r="Q130" s="46"/>
      <c r="R130" s="184"/>
      <c r="S130" s="46"/>
      <c r="T130" s="179">
        <f t="shared" si="11"/>
        <v>17.71</v>
      </c>
      <c r="U13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0" s="47"/>
      <c r="AA130" s="109">
        <f>SUM(T_SUP_OP1[[#This Row],[(S)
Total Cost Y1
((H*R)+I)*A]:[(W)
Total Cost Y5
((P*R)+Q)*E]])*(1+T_SUP_OP1[[#This Row],[(X)
Markup %]])</f>
        <v>0</v>
      </c>
      <c r="AB130" s="46"/>
    </row>
    <row r="131" spans="1:28" x14ac:dyDescent="0.3">
      <c r="A131" s="39" t="s">
        <v>59</v>
      </c>
      <c r="B131" s="76" t="s">
        <v>73</v>
      </c>
      <c r="C131" s="43" t="s">
        <v>111</v>
      </c>
      <c r="D131" s="103">
        <v>0</v>
      </c>
      <c r="E131" s="103">
        <v>0</v>
      </c>
      <c r="F131" s="103">
        <v>0</v>
      </c>
      <c r="G131" s="103">
        <v>12</v>
      </c>
      <c r="H131" s="103">
        <v>0</v>
      </c>
      <c r="I131" s="57"/>
      <c r="J131" s="45"/>
      <c r="K131" s="46"/>
      <c r="L131" s="184"/>
      <c r="M131" s="46"/>
      <c r="N131" s="184"/>
      <c r="O131" s="46"/>
      <c r="P131" s="184"/>
      <c r="Q131" s="46"/>
      <c r="R131" s="184"/>
      <c r="S131" s="46"/>
      <c r="T131" s="179">
        <f t="shared" si="11"/>
        <v>17.71</v>
      </c>
      <c r="U13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1" s="47"/>
      <c r="AA131" s="109">
        <f>SUM(T_SUP_OP1[[#This Row],[(S)
Total Cost Y1
((H*R)+I)*A]:[(W)
Total Cost Y5
((P*R)+Q)*E]])*(1+T_SUP_OP1[[#This Row],[(X)
Markup %]])</f>
        <v>0</v>
      </c>
      <c r="AB131" s="46"/>
    </row>
    <row r="132" spans="1:28" x14ac:dyDescent="0.3">
      <c r="A132" s="39" t="s">
        <v>59</v>
      </c>
      <c r="B132" s="76" t="s">
        <v>73</v>
      </c>
      <c r="C132" s="43" t="s">
        <v>112</v>
      </c>
      <c r="D132" s="103">
        <v>0</v>
      </c>
      <c r="E132" s="103">
        <v>0</v>
      </c>
      <c r="F132" s="103">
        <v>0</v>
      </c>
      <c r="G132" s="103">
        <v>18</v>
      </c>
      <c r="H132" s="103">
        <v>0</v>
      </c>
      <c r="I132" s="57"/>
      <c r="J132" s="45"/>
      <c r="K132" s="46"/>
      <c r="L132" s="184"/>
      <c r="M132" s="46"/>
      <c r="N132" s="184"/>
      <c r="O132" s="46"/>
      <c r="P132" s="184"/>
      <c r="Q132" s="46"/>
      <c r="R132" s="184"/>
      <c r="S132" s="46"/>
      <c r="T132" s="179">
        <f t="shared" si="11"/>
        <v>17.71</v>
      </c>
      <c r="U13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2" s="47"/>
      <c r="AA132" s="109">
        <f>SUM(T_SUP_OP1[[#This Row],[(S)
Total Cost Y1
((H*R)+I)*A]:[(W)
Total Cost Y5
((P*R)+Q)*E]])*(1+T_SUP_OP1[[#This Row],[(X)
Markup %]])</f>
        <v>0</v>
      </c>
      <c r="AB132" s="46"/>
    </row>
    <row r="133" spans="1:28" x14ac:dyDescent="0.3">
      <c r="A133" s="39" t="s">
        <v>59</v>
      </c>
      <c r="B133" s="76" t="s">
        <v>76</v>
      </c>
      <c r="C133" s="43" t="s">
        <v>111</v>
      </c>
      <c r="D133" s="103">
        <v>0</v>
      </c>
      <c r="E133" s="103">
        <v>0</v>
      </c>
      <c r="F133" s="103">
        <v>0</v>
      </c>
      <c r="G133" s="103">
        <v>8</v>
      </c>
      <c r="H133" s="103">
        <v>0</v>
      </c>
      <c r="I133" s="57"/>
      <c r="J133" s="45"/>
      <c r="K133" s="46"/>
      <c r="L133" s="184"/>
      <c r="M133" s="46"/>
      <c r="N133" s="184"/>
      <c r="O133" s="46"/>
      <c r="P133" s="184"/>
      <c r="Q133" s="46"/>
      <c r="R133" s="184"/>
      <c r="S133" s="46"/>
      <c r="T133" s="179">
        <f t="shared" si="11"/>
        <v>17.71</v>
      </c>
      <c r="U13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3" s="47"/>
      <c r="AA133" s="109">
        <f>SUM(T_SUP_OP1[[#This Row],[(S)
Total Cost Y1
((H*R)+I)*A]:[(W)
Total Cost Y5
((P*R)+Q)*E]])*(1+T_SUP_OP1[[#This Row],[(X)
Markup %]])</f>
        <v>0</v>
      </c>
      <c r="AB133" s="46"/>
    </row>
    <row r="134" spans="1:28" x14ac:dyDescent="0.3">
      <c r="A134" s="39" t="s">
        <v>59</v>
      </c>
      <c r="B134" s="76" t="s">
        <v>76</v>
      </c>
      <c r="C134" s="43" t="s">
        <v>112</v>
      </c>
      <c r="D134" s="103">
        <v>0</v>
      </c>
      <c r="E134" s="103">
        <v>0</v>
      </c>
      <c r="F134" s="103">
        <v>0</v>
      </c>
      <c r="G134" s="103">
        <v>12</v>
      </c>
      <c r="H134" s="103">
        <v>0</v>
      </c>
      <c r="I134" s="57"/>
      <c r="J134" s="45"/>
      <c r="K134" s="46"/>
      <c r="L134" s="184"/>
      <c r="M134" s="46"/>
      <c r="N134" s="184"/>
      <c r="O134" s="46"/>
      <c r="P134" s="184"/>
      <c r="Q134" s="46"/>
      <c r="R134" s="184"/>
      <c r="S134" s="46"/>
      <c r="T134" s="179">
        <f t="shared" si="11"/>
        <v>17.71</v>
      </c>
      <c r="U13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4" s="47"/>
      <c r="AA134" s="109">
        <f>SUM(T_SUP_OP1[[#This Row],[(S)
Total Cost Y1
((H*R)+I)*A]:[(W)
Total Cost Y5
((P*R)+Q)*E]])*(1+T_SUP_OP1[[#This Row],[(X)
Markup %]])</f>
        <v>0</v>
      </c>
      <c r="AB134" s="46"/>
    </row>
    <row r="135" spans="1:28" x14ac:dyDescent="0.3">
      <c r="A135" s="39" t="s">
        <v>59</v>
      </c>
      <c r="B135" s="76" t="s">
        <v>77</v>
      </c>
      <c r="C135" s="43" t="s">
        <v>111</v>
      </c>
      <c r="D135" s="103">
        <v>0</v>
      </c>
      <c r="E135" s="103">
        <v>0</v>
      </c>
      <c r="F135" s="103">
        <v>0</v>
      </c>
      <c r="G135" s="103">
        <v>8</v>
      </c>
      <c r="H135" s="103">
        <v>0</v>
      </c>
      <c r="I135" s="57"/>
      <c r="J135" s="45"/>
      <c r="K135" s="46"/>
      <c r="L135" s="184"/>
      <c r="M135" s="46"/>
      <c r="N135" s="184"/>
      <c r="O135" s="46"/>
      <c r="P135" s="184"/>
      <c r="Q135" s="46"/>
      <c r="R135" s="184"/>
      <c r="S135" s="46"/>
      <c r="T135" s="179">
        <f t="shared" si="11"/>
        <v>17.71</v>
      </c>
      <c r="U13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5" s="47"/>
      <c r="AA135" s="109">
        <f>SUM(T_SUP_OP1[[#This Row],[(S)
Total Cost Y1
((H*R)+I)*A]:[(W)
Total Cost Y5
((P*R)+Q)*E]])*(1+T_SUP_OP1[[#This Row],[(X)
Markup %]])</f>
        <v>0</v>
      </c>
      <c r="AB135" s="46"/>
    </row>
    <row r="136" spans="1:28" x14ac:dyDescent="0.3">
      <c r="A136" s="39" t="s">
        <v>59</v>
      </c>
      <c r="B136" s="76" t="s">
        <v>77</v>
      </c>
      <c r="C136" s="43" t="s">
        <v>112</v>
      </c>
      <c r="D136" s="103">
        <v>0</v>
      </c>
      <c r="E136" s="103">
        <v>0</v>
      </c>
      <c r="F136" s="103">
        <v>0</v>
      </c>
      <c r="G136" s="103">
        <v>12</v>
      </c>
      <c r="H136" s="103">
        <v>0</v>
      </c>
      <c r="I136" s="57"/>
      <c r="J136" s="45"/>
      <c r="K136" s="46"/>
      <c r="L136" s="184"/>
      <c r="M136" s="46"/>
      <c r="N136" s="184"/>
      <c r="O136" s="46"/>
      <c r="P136" s="184"/>
      <c r="Q136" s="46"/>
      <c r="R136" s="184"/>
      <c r="S136" s="46"/>
      <c r="T136" s="179">
        <f t="shared" si="11"/>
        <v>17.71</v>
      </c>
      <c r="U13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6" s="47"/>
      <c r="AA136" s="109">
        <f>SUM(T_SUP_OP1[[#This Row],[(S)
Total Cost Y1
((H*R)+I)*A]:[(W)
Total Cost Y5
((P*R)+Q)*E]])*(1+T_SUP_OP1[[#This Row],[(X)
Markup %]])</f>
        <v>0</v>
      </c>
      <c r="AB136" s="46"/>
    </row>
    <row r="137" spans="1:28" x14ac:dyDescent="0.3">
      <c r="A137" s="39" t="s">
        <v>59</v>
      </c>
      <c r="B137" s="76" t="s">
        <v>79</v>
      </c>
      <c r="C137" s="43" t="s">
        <v>111</v>
      </c>
      <c r="D137" s="103">
        <v>0</v>
      </c>
      <c r="E137" s="103">
        <v>0</v>
      </c>
      <c r="F137" s="103">
        <v>0</v>
      </c>
      <c r="G137" s="103">
        <v>4</v>
      </c>
      <c r="H137" s="103">
        <v>0</v>
      </c>
      <c r="I137" s="57"/>
      <c r="J137" s="45"/>
      <c r="K137" s="46"/>
      <c r="L137" s="184"/>
      <c r="M137" s="46"/>
      <c r="N137" s="184"/>
      <c r="O137" s="46"/>
      <c r="P137" s="184"/>
      <c r="Q137" s="46"/>
      <c r="R137" s="184"/>
      <c r="S137" s="46"/>
      <c r="T137" s="179">
        <f t="shared" si="11"/>
        <v>17.71</v>
      </c>
      <c r="U13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7" s="47"/>
      <c r="AA137" s="109">
        <f>SUM(T_SUP_OP1[[#This Row],[(S)
Total Cost Y1
((H*R)+I)*A]:[(W)
Total Cost Y5
((P*R)+Q)*E]])*(1+T_SUP_OP1[[#This Row],[(X)
Markup %]])</f>
        <v>0</v>
      </c>
      <c r="AB137" s="46"/>
    </row>
    <row r="138" spans="1:28" x14ac:dyDescent="0.3">
      <c r="A138" s="39" t="s">
        <v>59</v>
      </c>
      <c r="B138" s="76" t="s">
        <v>79</v>
      </c>
      <c r="C138" s="43" t="s">
        <v>112</v>
      </c>
      <c r="D138" s="103">
        <v>0</v>
      </c>
      <c r="E138" s="103">
        <v>0</v>
      </c>
      <c r="F138" s="103">
        <v>0</v>
      </c>
      <c r="G138" s="103">
        <v>12</v>
      </c>
      <c r="H138" s="103">
        <v>0</v>
      </c>
      <c r="I138" s="57"/>
      <c r="J138" s="45"/>
      <c r="K138" s="46"/>
      <c r="L138" s="184"/>
      <c r="M138" s="46"/>
      <c r="N138" s="184"/>
      <c r="O138" s="46"/>
      <c r="P138" s="184"/>
      <c r="Q138" s="46"/>
      <c r="R138" s="184"/>
      <c r="S138" s="46"/>
      <c r="T138" s="179">
        <f t="shared" si="11"/>
        <v>17.71</v>
      </c>
      <c r="U13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8" s="47"/>
      <c r="AA138" s="109">
        <f>SUM(T_SUP_OP1[[#This Row],[(S)
Total Cost Y1
((H*R)+I)*A]:[(W)
Total Cost Y5
((P*R)+Q)*E]])*(1+T_SUP_OP1[[#This Row],[(X)
Markup %]])</f>
        <v>0</v>
      </c>
      <c r="AB138" s="46"/>
    </row>
    <row r="139" spans="1:28" x14ac:dyDescent="0.3">
      <c r="A139" s="39" t="s">
        <v>59</v>
      </c>
      <c r="B139" s="76" t="s">
        <v>78</v>
      </c>
      <c r="C139" s="43" t="s">
        <v>111</v>
      </c>
      <c r="D139" s="103">
        <v>0</v>
      </c>
      <c r="E139" s="103">
        <v>0</v>
      </c>
      <c r="F139" s="103">
        <v>0</v>
      </c>
      <c r="G139" s="103">
        <v>4</v>
      </c>
      <c r="H139" s="103">
        <v>0</v>
      </c>
      <c r="I139" s="57"/>
      <c r="J139" s="45"/>
      <c r="K139" s="46"/>
      <c r="L139" s="184"/>
      <c r="M139" s="46"/>
      <c r="N139" s="184"/>
      <c r="O139" s="46"/>
      <c r="P139" s="184"/>
      <c r="Q139" s="46"/>
      <c r="R139" s="184"/>
      <c r="S139" s="46"/>
      <c r="T139" s="179">
        <f t="shared" si="11"/>
        <v>17.71</v>
      </c>
      <c r="U13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3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3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3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3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39" s="47"/>
      <c r="AA139" s="109">
        <f>SUM(T_SUP_OP1[[#This Row],[(S)
Total Cost Y1
((H*R)+I)*A]:[(W)
Total Cost Y5
((P*R)+Q)*E]])*(1+T_SUP_OP1[[#This Row],[(X)
Markup %]])</f>
        <v>0</v>
      </c>
      <c r="AB139" s="46"/>
    </row>
    <row r="140" spans="1:28" x14ac:dyDescent="0.3">
      <c r="A140" s="39" t="s">
        <v>59</v>
      </c>
      <c r="B140" s="76" t="s">
        <v>78</v>
      </c>
      <c r="C140" s="43" t="s">
        <v>112</v>
      </c>
      <c r="D140" s="103">
        <v>0</v>
      </c>
      <c r="E140" s="103">
        <v>0</v>
      </c>
      <c r="F140" s="103">
        <v>0</v>
      </c>
      <c r="G140" s="103">
        <v>12</v>
      </c>
      <c r="H140" s="103">
        <v>0</v>
      </c>
      <c r="I140" s="57"/>
      <c r="J140" s="45"/>
      <c r="K140" s="46"/>
      <c r="L140" s="184"/>
      <c r="M140" s="46"/>
      <c r="N140" s="184"/>
      <c r="O140" s="46"/>
      <c r="P140" s="184"/>
      <c r="Q140" s="46"/>
      <c r="R140" s="184"/>
      <c r="S140" s="46"/>
      <c r="T140" s="179">
        <f t="shared" si="11"/>
        <v>17.71</v>
      </c>
      <c r="U14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0" s="47"/>
      <c r="AA140" s="109">
        <f>SUM(T_SUP_OP1[[#This Row],[(S)
Total Cost Y1
((H*R)+I)*A]:[(W)
Total Cost Y5
((P*R)+Q)*E]])*(1+T_SUP_OP1[[#This Row],[(X)
Markup %]])</f>
        <v>0</v>
      </c>
      <c r="AB140" s="46"/>
    </row>
    <row r="141" spans="1:28" x14ac:dyDescent="0.3">
      <c r="A141" s="39" t="s">
        <v>60</v>
      </c>
      <c r="B141" s="76" t="s">
        <v>67</v>
      </c>
      <c r="C141" s="43" t="s">
        <v>113</v>
      </c>
      <c r="D141" s="103">
        <v>0</v>
      </c>
      <c r="E141" s="103">
        <v>0</v>
      </c>
      <c r="F141" s="103">
        <v>32</v>
      </c>
      <c r="G141" s="103">
        <v>0</v>
      </c>
      <c r="H141" s="103">
        <v>0</v>
      </c>
      <c r="I141" s="57"/>
      <c r="J141" s="45"/>
      <c r="K141" s="46"/>
      <c r="L141" s="184"/>
      <c r="M141" s="46"/>
      <c r="N141" s="184"/>
      <c r="O141" s="46"/>
      <c r="P141" s="184"/>
      <c r="Q141" s="46"/>
      <c r="R141" s="184"/>
      <c r="S141" s="46"/>
      <c r="T141" s="179">
        <f t="shared" si="11"/>
        <v>17.71</v>
      </c>
      <c r="U14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1" s="47"/>
      <c r="AA141" s="109">
        <f>SUM(T_SUP_OP1[[#This Row],[(S)
Total Cost Y1
((H*R)+I)*A]:[(W)
Total Cost Y5
((P*R)+Q)*E]])*(1+T_SUP_OP1[[#This Row],[(X)
Markup %]])</f>
        <v>0</v>
      </c>
      <c r="AB141" s="46"/>
    </row>
    <row r="142" spans="1:28" x14ac:dyDescent="0.3">
      <c r="A142" s="39" t="s">
        <v>60</v>
      </c>
      <c r="B142" s="76" t="s">
        <v>67</v>
      </c>
      <c r="C142" s="43" t="s">
        <v>114</v>
      </c>
      <c r="D142" s="103">
        <v>0</v>
      </c>
      <c r="E142" s="103">
        <v>0</v>
      </c>
      <c r="F142" s="103">
        <v>64</v>
      </c>
      <c r="G142" s="103">
        <v>0</v>
      </c>
      <c r="H142" s="103">
        <v>0</v>
      </c>
      <c r="I142" s="57"/>
      <c r="J142" s="45"/>
      <c r="K142" s="46"/>
      <c r="L142" s="184"/>
      <c r="M142" s="46"/>
      <c r="N142" s="184"/>
      <c r="O142" s="46"/>
      <c r="P142" s="184"/>
      <c r="Q142" s="46"/>
      <c r="R142" s="184"/>
      <c r="S142" s="46"/>
      <c r="T142" s="179">
        <f t="shared" si="11"/>
        <v>17.71</v>
      </c>
      <c r="U14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2" s="47"/>
      <c r="AA142" s="109">
        <f>SUM(T_SUP_OP1[[#This Row],[(S)
Total Cost Y1
((H*R)+I)*A]:[(W)
Total Cost Y5
((P*R)+Q)*E]])*(1+T_SUP_OP1[[#This Row],[(X)
Markup %]])</f>
        <v>0</v>
      </c>
      <c r="AB142" s="46"/>
    </row>
    <row r="143" spans="1:28" x14ac:dyDescent="0.3">
      <c r="A143" s="39" t="s">
        <v>60</v>
      </c>
      <c r="B143" s="76" t="s">
        <v>69</v>
      </c>
      <c r="C143" s="43" t="s">
        <v>113</v>
      </c>
      <c r="D143" s="103">
        <v>0</v>
      </c>
      <c r="E143" s="103">
        <v>0</v>
      </c>
      <c r="F143" s="103">
        <v>0</v>
      </c>
      <c r="G143" s="103">
        <v>16</v>
      </c>
      <c r="H143" s="103">
        <v>0</v>
      </c>
      <c r="I143" s="57"/>
      <c r="J143" s="45"/>
      <c r="K143" s="46"/>
      <c r="L143" s="184"/>
      <c r="M143" s="46"/>
      <c r="N143" s="184"/>
      <c r="O143" s="46"/>
      <c r="P143" s="184"/>
      <c r="Q143" s="46"/>
      <c r="R143" s="184"/>
      <c r="S143" s="46"/>
      <c r="T143" s="179">
        <f t="shared" si="11"/>
        <v>17.71</v>
      </c>
      <c r="U14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3" s="47"/>
      <c r="AA143" s="109">
        <f>SUM(T_SUP_OP1[[#This Row],[(S)
Total Cost Y1
((H*R)+I)*A]:[(W)
Total Cost Y5
((P*R)+Q)*E]])*(1+T_SUP_OP1[[#This Row],[(X)
Markup %]])</f>
        <v>0</v>
      </c>
      <c r="AB143" s="46"/>
    </row>
    <row r="144" spans="1:28" x14ac:dyDescent="0.3">
      <c r="A144" s="39" t="s">
        <v>60</v>
      </c>
      <c r="B144" s="76" t="s">
        <v>69</v>
      </c>
      <c r="C144" s="43" t="s">
        <v>114</v>
      </c>
      <c r="D144" s="103">
        <v>0</v>
      </c>
      <c r="E144" s="103">
        <v>0</v>
      </c>
      <c r="F144" s="103">
        <v>0</v>
      </c>
      <c r="G144" s="103">
        <v>32</v>
      </c>
      <c r="H144" s="103">
        <v>0</v>
      </c>
      <c r="I144" s="57"/>
      <c r="J144" s="45"/>
      <c r="K144" s="46"/>
      <c r="L144" s="184"/>
      <c r="M144" s="46"/>
      <c r="N144" s="184"/>
      <c r="O144" s="46"/>
      <c r="P144" s="184"/>
      <c r="Q144" s="46"/>
      <c r="R144" s="184"/>
      <c r="S144" s="46"/>
      <c r="T144" s="179">
        <f t="shared" si="11"/>
        <v>17.71</v>
      </c>
      <c r="U14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4" s="47"/>
      <c r="AA144" s="109">
        <f>SUM(T_SUP_OP1[[#This Row],[(S)
Total Cost Y1
((H*R)+I)*A]:[(W)
Total Cost Y5
((P*R)+Q)*E]])*(1+T_SUP_OP1[[#This Row],[(X)
Markup %]])</f>
        <v>0</v>
      </c>
      <c r="AB144" s="46"/>
    </row>
    <row r="145" spans="1:28" x14ac:dyDescent="0.3">
      <c r="A145" s="39" t="s">
        <v>60</v>
      </c>
      <c r="B145" s="76" t="s">
        <v>73</v>
      </c>
      <c r="C145" s="43" t="s">
        <v>113</v>
      </c>
      <c r="D145" s="103">
        <v>0</v>
      </c>
      <c r="E145" s="103">
        <v>0</v>
      </c>
      <c r="F145" s="103">
        <v>0</v>
      </c>
      <c r="G145" s="103">
        <v>0</v>
      </c>
      <c r="H145" s="103">
        <v>8</v>
      </c>
      <c r="I145" s="57"/>
      <c r="J145" s="45"/>
      <c r="K145" s="46"/>
      <c r="L145" s="184"/>
      <c r="M145" s="46"/>
      <c r="N145" s="184"/>
      <c r="O145" s="46"/>
      <c r="P145" s="184"/>
      <c r="Q145" s="46"/>
      <c r="R145" s="184"/>
      <c r="S145" s="46"/>
      <c r="T145" s="179">
        <f t="shared" si="11"/>
        <v>17.71</v>
      </c>
      <c r="U14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5" s="47"/>
      <c r="AA145" s="109">
        <f>SUM(T_SUP_OP1[[#This Row],[(S)
Total Cost Y1
((H*R)+I)*A]:[(W)
Total Cost Y5
((P*R)+Q)*E]])*(1+T_SUP_OP1[[#This Row],[(X)
Markup %]])</f>
        <v>0</v>
      </c>
      <c r="AB145" s="46"/>
    </row>
    <row r="146" spans="1:28" x14ac:dyDescent="0.3">
      <c r="A146" s="39" t="s">
        <v>60</v>
      </c>
      <c r="B146" s="76" t="s">
        <v>73</v>
      </c>
      <c r="C146" s="43" t="s">
        <v>114</v>
      </c>
      <c r="D146" s="103">
        <v>0</v>
      </c>
      <c r="E146" s="103">
        <v>0</v>
      </c>
      <c r="F146" s="103">
        <v>0</v>
      </c>
      <c r="G146" s="103">
        <v>0</v>
      </c>
      <c r="H146" s="103">
        <v>12</v>
      </c>
      <c r="I146" s="57"/>
      <c r="J146" s="45"/>
      <c r="K146" s="46"/>
      <c r="L146" s="184"/>
      <c r="M146" s="46"/>
      <c r="N146" s="184"/>
      <c r="O146" s="46"/>
      <c r="P146" s="184"/>
      <c r="Q146" s="46"/>
      <c r="R146" s="184"/>
      <c r="S146" s="46"/>
      <c r="T146" s="179">
        <f t="shared" si="11"/>
        <v>17.71</v>
      </c>
      <c r="U14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6" s="47"/>
      <c r="AA146" s="109">
        <f>SUM(T_SUP_OP1[[#This Row],[(S)
Total Cost Y1
((H*R)+I)*A]:[(W)
Total Cost Y5
((P*R)+Q)*E]])*(1+T_SUP_OP1[[#This Row],[(X)
Markup %]])</f>
        <v>0</v>
      </c>
      <c r="AB146" s="46"/>
    </row>
    <row r="147" spans="1:28" x14ac:dyDescent="0.3">
      <c r="A147" s="39" t="s">
        <v>60</v>
      </c>
      <c r="B147" s="76" t="s">
        <v>71</v>
      </c>
      <c r="C147" s="43" t="s">
        <v>113</v>
      </c>
      <c r="D147" s="103">
        <v>0</v>
      </c>
      <c r="E147" s="103">
        <v>0</v>
      </c>
      <c r="F147" s="103">
        <v>0</v>
      </c>
      <c r="G147" s="103">
        <v>0</v>
      </c>
      <c r="H147" s="103">
        <v>16</v>
      </c>
      <c r="I147" s="57"/>
      <c r="J147" s="45"/>
      <c r="K147" s="46"/>
      <c r="L147" s="184"/>
      <c r="M147" s="46"/>
      <c r="N147" s="184"/>
      <c r="O147" s="46"/>
      <c r="P147" s="184"/>
      <c r="Q147" s="46"/>
      <c r="R147" s="184"/>
      <c r="S147" s="46"/>
      <c r="T147" s="179">
        <f t="shared" si="11"/>
        <v>17.71</v>
      </c>
      <c r="U14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7" s="47"/>
      <c r="AA147" s="109">
        <f>SUM(T_SUP_OP1[[#This Row],[(S)
Total Cost Y1
((H*R)+I)*A]:[(W)
Total Cost Y5
((P*R)+Q)*E]])*(1+T_SUP_OP1[[#This Row],[(X)
Markup %]])</f>
        <v>0</v>
      </c>
      <c r="AB147" s="46"/>
    </row>
    <row r="148" spans="1:28" x14ac:dyDescent="0.3">
      <c r="A148" s="39" t="s">
        <v>60</v>
      </c>
      <c r="B148" s="76" t="s">
        <v>71</v>
      </c>
      <c r="C148" s="43" t="s">
        <v>114</v>
      </c>
      <c r="D148" s="103">
        <v>0</v>
      </c>
      <c r="E148" s="103">
        <v>0</v>
      </c>
      <c r="F148" s="103">
        <v>0</v>
      </c>
      <c r="G148" s="103">
        <v>0</v>
      </c>
      <c r="H148" s="103">
        <v>32</v>
      </c>
      <c r="I148" s="57"/>
      <c r="J148" s="45"/>
      <c r="K148" s="46"/>
      <c r="L148" s="184"/>
      <c r="M148" s="46"/>
      <c r="N148" s="184"/>
      <c r="O148" s="46"/>
      <c r="P148" s="184"/>
      <c r="Q148" s="46"/>
      <c r="R148" s="184"/>
      <c r="S148" s="46"/>
      <c r="T148" s="179">
        <f t="shared" si="11"/>
        <v>17.71</v>
      </c>
      <c r="U14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8" s="47"/>
      <c r="AA148" s="109">
        <f>SUM(T_SUP_OP1[[#This Row],[(S)
Total Cost Y1
((H*R)+I)*A]:[(W)
Total Cost Y5
((P*R)+Q)*E]])*(1+T_SUP_OP1[[#This Row],[(X)
Markup %]])</f>
        <v>0</v>
      </c>
      <c r="AB148" s="46"/>
    </row>
    <row r="149" spans="1:28" x14ac:dyDescent="0.3">
      <c r="A149" s="39" t="s">
        <v>61</v>
      </c>
      <c r="B149" s="76" t="s">
        <v>67</v>
      </c>
      <c r="C149" s="98" t="s">
        <v>115</v>
      </c>
      <c r="D149" s="103">
        <v>0</v>
      </c>
      <c r="E149" s="103">
        <v>0</v>
      </c>
      <c r="F149" s="103">
        <v>0</v>
      </c>
      <c r="G149" s="103">
        <v>0</v>
      </c>
      <c r="H149" s="103">
        <v>0</v>
      </c>
      <c r="I149" s="57"/>
      <c r="J149" s="45"/>
      <c r="K149" s="46"/>
      <c r="L149" s="184"/>
      <c r="M149" s="46"/>
      <c r="N149" s="184"/>
      <c r="O149" s="46"/>
      <c r="P149" s="184"/>
      <c r="Q149" s="46"/>
      <c r="R149" s="184"/>
      <c r="S149" s="46"/>
      <c r="T149" s="179">
        <f t="shared" si="11"/>
        <v>17.71</v>
      </c>
      <c r="U14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4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4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4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4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49" s="47"/>
      <c r="AA149" s="109">
        <f>SUM(T_SUP_OP1[[#This Row],[(S)
Total Cost Y1
((H*R)+I)*A]:[(W)
Total Cost Y5
((P*R)+Q)*E]])*(1+T_SUP_OP1[[#This Row],[(X)
Markup %]])</f>
        <v>0</v>
      </c>
      <c r="AB149" s="46"/>
    </row>
    <row r="150" spans="1:28" x14ac:dyDescent="0.3">
      <c r="A150" s="39" t="s">
        <v>61</v>
      </c>
      <c r="B150" s="76" t="s">
        <v>67</v>
      </c>
      <c r="C150" s="98" t="s">
        <v>102</v>
      </c>
      <c r="D150" s="103">
        <v>0</v>
      </c>
      <c r="E150" s="103">
        <v>0</v>
      </c>
      <c r="F150" s="103">
        <v>0</v>
      </c>
      <c r="G150" s="103">
        <v>0</v>
      </c>
      <c r="H150" s="103">
        <v>0</v>
      </c>
      <c r="I150" s="57"/>
      <c r="J150" s="45"/>
      <c r="K150" s="46"/>
      <c r="L150" s="184"/>
      <c r="M150" s="46"/>
      <c r="N150" s="184"/>
      <c r="O150" s="46"/>
      <c r="P150" s="184"/>
      <c r="Q150" s="46"/>
      <c r="R150" s="184"/>
      <c r="S150" s="46"/>
      <c r="T150" s="179">
        <f t="shared" si="11"/>
        <v>17.71</v>
      </c>
      <c r="U15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0" s="47"/>
      <c r="AA150" s="109">
        <f>SUM(T_SUP_OP1[[#This Row],[(S)
Total Cost Y1
((H*R)+I)*A]:[(W)
Total Cost Y5
((P*R)+Q)*E]])*(1+T_SUP_OP1[[#This Row],[(X)
Markup %]])</f>
        <v>0</v>
      </c>
      <c r="AB150" s="46"/>
    </row>
    <row r="151" spans="1:28" x14ac:dyDescent="0.3">
      <c r="A151" s="39" t="s">
        <v>61</v>
      </c>
      <c r="B151" s="76" t="s">
        <v>69</v>
      </c>
      <c r="C151" s="98" t="s">
        <v>115</v>
      </c>
      <c r="D151" s="103">
        <v>0</v>
      </c>
      <c r="E151" s="103">
        <v>0</v>
      </c>
      <c r="F151" s="103">
        <v>0</v>
      </c>
      <c r="G151" s="103">
        <v>0</v>
      </c>
      <c r="H151" s="103">
        <v>0</v>
      </c>
      <c r="I151" s="57"/>
      <c r="J151" s="45"/>
      <c r="K151" s="46"/>
      <c r="L151" s="184"/>
      <c r="M151" s="46"/>
      <c r="N151" s="184"/>
      <c r="O151" s="46"/>
      <c r="P151" s="184"/>
      <c r="Q151" s="46"/>
      <c r="R151" s="184"/>
      <c r="S151" s="46"/>
      <c r="T151" s="179">
        <f t="shared" si="11"/>
        <v>17.71</v>
      </c>
      <c r="U15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1" s="47"/>
      <c r="AA151" s="109">
        <f>SUM(T_SUP_OP1[[#This Row],[(S)
Total Cost Y1
((H*R)+I)*A]:[(W)
Total Cost Y5
((P*R)+Q)*E]])*(1+T_SUP_OP1[[#This Row],[(X)
Markup %]])</f>
        <v>0</v>
      </c>
      <c r="AB151" s="46"/>
    </row>
    <row r="152" spans="1:28" x14ac:dyDescent="0.3">
      <c r="A152" s="39" t="s">
        <v>61</v>
      </c>
      <c r="B152" s="76" t="s">
        <v>69</v>
      </c>
      <c r="C152" s="98" t="s">
        <v>102</v>
      </c>
      <c r="D152" s="103">
        <v>0</v>
      </c>
      <c r="E152" s="103">
        <v>0</v>
      </c>
      <c r="F152" s="103">
        <v>0</v>
      </c>
      <c r="G152" s="103">
        <v>0</v>
      </c>
      <c r="H152" s="103">
        <v>0</v>
      </c>
      <c r="I152" s="57"/>
      <c r="J152" s="45"/>
      <c r="K152" s="46"/>
      <c r="L152" s="184"/>
      <c r="M152" s="46"/>
      <c r="N152" s="184"/>
      <c r="O152" s="46"/>
      <c r="P152" s="184"/>
      <c r="Q152" s="46"/>
      <c r="R152" s="184"/>
      <c r="S152" s="46"/>
      <c r="T152" s="179">
        <f t="shared" si="11"/>
        <v>17.71</v>
      </c>
      <c r="U15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2" s="47"/>
      <c r="AA152" s="109">
        <f>SUM(T_SUP_OP1[[#This Row],[(S)
Total Cost Y1
((H*R)+I)*A]:[(W)
Total Cost Y5
((P*R)+Q)*E]])*(1+T_SUP_OP1[[#This Row],[(X)
Markup %]])</f>
        <v>0</v>
      </c>
      <c r="AB152" s="46"/>
    </row>
    <row r="153" spans="1:28" x14ac:dyDescent="0.3">
      <c r="A153" s="39" t="s">
        <v>61</v>
      </c>
      <c r="B153" s="76" t="s">
        <v>71</v>
      </c>
      <c r="C153" s="98" t="s">
        <v>115</v>
      </c>
      <c r="D153" s="103">
        <v>0</v>
      </c>
      <c r="E153" s="103">
        <v>0</v>
      </c>
      <c r="F153" s="103">
        <v>0</v>
      </c>
      <c r="G153" s="103">
        <v>0</v>
      </c>
      <c r="H153" s="103">
        <v>30</v>
      </c>
      <c r="I153" s="57"/>
      <c r="J153" s="45"/>
      <c r="K153" s="46"/>
      <c r="L153" s="184"/>
      <c r="M153" s="46"/>
      <c r="N153" s="184"/>
      <c r="O153" s="46"/>
      <c r="P153" s="184"/>
      <c r="Q153" s="46"/>
      <c r="R153" s="184"/>
      <c r="S153" s="46"/>
      <c r="T153" s="179">
        <f t="shared" si="11"/>
        <v>17.71</v>
      </c>
      <c r="U15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3" s="47"/>
      <c r="AA153" s="109">
        <f>SUM(T_SUP_OP1[[#This Row],[(S)
Total Cost Y1
((H*R)+I)*A]:[(W)
Total Cost Y5
((P*R)+Q)*E]])*(1+T_SUP_OP1[[#This Row],[(X)
Markup %]])</f>
        <v>0</v>
      </c>
      <c r="AB153" s="46"/>
    </row>
    <row r="154" spans="1:28" x14ac:dyDescent="0.3">
      <c r="A154" s="39" t="s">
        <v>61</v>
      </c>
      <c r="B154" s="76" t="s">
        <v>71</v>
      </c>
      <c r="C154" s="98" t="s">
        <v>102</v>
      </c>
      <c r="D154" s="103">
        <v>0</v>
      </c>
      <c r="E154" s="103">
        <v>0</v>
      </c>
      <c r="F154" s="103">
        <v>0</v>
      </c>
      <c r="G154" s="103">
        <v>0</v>
      </c>
      <c r="H154" s="103">
        <v>20</v>
      </c>
      <c r="I154" s="57"/>
      <c r="J154" s="45"/>
      <c r="K154" s="46"/>
      <c r="L154" s="184"/>
      <c r="M154" s="46"/>
      <c r="N154" s="184"/>
      <c r="O154" s="46"/>
      <c r="P154" s="184"/>
      <c r="Q154" s="46"/>
      <c r="R154" s="184"/>
      <c r="S154" s="46"/>
      <c r="T154" s="179">
        <f t="shared" si="11"/>
        <v>17.71</v>
      </c>
      <c r="U15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4" s="47"/>
      <c r="AA154" s="109">
        <f>SUM(T_SUP_OP1[[#This Row],[(S)
Total Cost Y1
((H*R)+I)*A]:[(W)
Total Cost Y5
((P*R)+Q)*E]])*(1+T_SUP_OP1[[#This Row],[(X)
Markup %]])</f>
        <v>0</v>
      </c>
      <c r="AB154" s="46"/>
    </row>
    <row r="155" spans="1:28" x14ac:dyDescent="0.3">
      <c r="A155" s="39" t="s">
        <v>8422</v>
      </c>
      <c r="B155" s="76" t="s">
        <v>116</v>
      </c>
      <c r="C155" s="98" t="s">
        <v>117</v>
      </c>
      <c r="D155" s="103">
        <v>1</v>
      </c>
      <c r="E155" s="103">
        <v>1</v>
      </c>
      <c r="F155" s="103">
        <v>1</v>
      </c>
      <c r="G155" s="103">
        <v>1</v>
      </c>
      <c r="H155" s="103">
        <v>1</v>
      </c>
      <c r="I155" s="57"/>
      <c r="J155" s="45"/>
      <c r="K155" s="46"/>
      <c r="L155" s="184"/>
      <c r="M155" s="46"/>
      <c r="N155" s="184"/>
      <c r="O155" s="46"/>
      <c r="P155" s="184"/>
      <c r="Q155" s="46"/>
      <c r="R155" s="184"/>
      <c r="S155" s="46"/>
      <c r="T155" s="179">
        <f t="shared" si="11"/>
        <v>17.71</v>
      </c>
      <c r="U15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5" s="47"/>
      <c r="AA155" s="109">
        <f>SUM(T_SUP_OP1[[#This Row],[(S)
Total Cost Y1
((H*R)+I)*A]:[(W)
Total Cost Y5
((P*R)+Q)*E]])*(1+T_SUP_OP1[[#This Row],[(X)
Markup %]])</f>
        <v>0</v>
      </c>
      <c r="AB155" s="46"/>
    </row>
    <row r="156" spans="1:28" x14ac:dyDescent="0.3">
      <c r="A156" s="39" t="s">
        <v>8423</v>
      </c>
      <c r="B156" s="76" t="s">
        <v>116</v>
      </c>
      <c r="C156" s="98" t="s">
        <v>118</v>
      </c>
      <c r="D156" s="103">
        <v>0</v>
      </c>
      <c r="E156" s="103">
        <v>0</v>
      </c>
      <c r="F156" s="103">
        <v>0</v>
      </c>
      <c r="G156" s="103">
        <v>0</v>
      </c>
      <c r="H156" s="103">
        <v>0</v>
      </c>
      <c r="I156" s="57"/>
      <c r="J156" s="45"/>
      <c r="K156" s="46"/>
      <c r="L156" s="184"/>
      <c r="M156" s="46"/>
      <c r="N156" s="184"/>
      <c r="O156" s="46"/>
      <c r="P156" s="184"/>
      <c r="Q156" s="46"/>
      <c r="R156" s="184"/>
      <c r="S156" s="46"/>
      <c r="T156" s="179">
        <f t="shared" si="11"/>
        <v>17.71</v>
      </c>
      <c r="U15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6" s="47"/>
      <c r="AA156" s="109">
        <f>SUM(T_SUP_OP1[[#This Row],[(S)
Total Cost Y1
((H*R)+I)*A]:[(W)
Total Cost Y5
((P*R)+Q)*E]])*(1+T_SUP_OP1[[#This Row],[(X)
Markup %]])</f>
        <v>0</v>
      </c>
      <c r="AB156" s="46"/>
    </row>
    <row r="157" spans="1:28" ht="16.8" customHeight="1" x14ac:dyDescent="0.3">
      <c r="A157" s="39" t="s">
        <v>8424</v>
      </c>
      <c r="B157" s="76" t="s">
        <v>67</v>
      </c>
      <c r="C157" s="98" t="s">
        <v>119</v>
      </c>
      <c r="D157" s="103">
        <v>1</v>
      </c>
      <c r="E157" s="103">
        <v>0</v>
      </c>
      <c r="F157" s="103">
        <v>0</v>
      </c>
      <c r="G157" s="103">
        <v>1</v>
      </c>
      <c r="H157" s="103">
        <v>4</v>
      </c>
      <c r="I157" s="57"/>
      <c r="J157" s="45"/>
      <c r="K157" s="46"/>
      <c r="L157" s="184"/>
      <c r="M157" s="46"/>
      <c r="N157" s="184"/>
      <c r="O157" s="46"/>
      <c r="P157" s="184"/>
      <c r="Q157" s="46"/>
      <c r="R157" s="184"/>
      <c r="S157" s="46"/>
      <c r="T157" s="179">
        <f t="shared" si="11"/>
        <v>17.71</v>
      </c>
      <c r="U15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7" s="47"/>
      <c r="AA157" s="109">
        <f>SUM(T_SUP_OP1[[#This Row],[(S)
Total Cost Y1
((H*R)+I)*A]:[(W)
Total Cost Y5
((P*R)+Q)*E]])*(1+T_SUP_OP1[[#This Row],[(X)
Markup %]])</f>
        <v>0</v>
      </c>
      <c r="AB157" s="46"/>
    </row>
    <row r="158" spans="1:28" ht="16.95" customHeight="1" x14ac:dyDescent="0.3">
      <c r="A158" s="39" t="s">
        <v>8424</v>
      </c>
      <c r="B158" s="76" t="s">
        <v>69</v>
      </c>
      <c r="C158" s="98" t="s">
        <v>119</v>
      </c>
      <c r="D158" s="103">
        <v>1</v>
      </c>
      <c r="E158" s="103">
        <v>1</v>
      </c>
      <c r="F158" s="103">
        <v>0</v>
      </c>
      <c r="G158" s="103">
        <v>0</v>
      </c>
      <c r="H158" s="103">
        <v>3</v>
      </c>
      <c r="I158" s="57"/>
      <c r="J158" s="45"/>
      <c r="K158" s="46"/>
      <c r="L158" s="184"/>
      <c r="M158" s="46"/>
      <c r="N158" s="184"/>
      <c r="O158" s="46"/>
      <c r="P158" s="184"/>
      <c r="Q158" s="46"/>
      <c r="R158" s="184"/>
      <c r="S158" s="46"/>
      <c r="T158" s="179">
        <f t="shared" si="11"/>
        <v>17.71</v>
      </c>
      <c r="U15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8" s="47"/>
      <c r="AA158" s="109">
        <f>SUM(T_SUP_OP1[[#This Row],[(S)
Total Cost Y1
((H*R)+I)*A]:[(W)
Total Cost Y5
((P*R)+Q)*E]])*(1+T_SUP_OP1[[#This Row],[(X)
Markup %]])</f>
        <v>0</v>
      </c>
      <c r="AB158" s="46"/>
    </row>
    <row r="159" spans="1:28" ht="16.2" customHeight="1" x14ac:dyDescent="0.3">
      <c r="A159" s="39" t="s">
        <v>8424</v>
      </c>
      <c r="B159" s="76" t="s">
        <v>71</v>
      </c>
      <c r="C159" s="98" t="s">
        <v>119</v>
      </c>
      <c r="D159" s="103">
        <v>1</v>
      </c>
      <c r="E159" s="103">
        <v>1</v>
      </c>
      <c r="F159" s="103">
        <v>0</v>
      </c>
      <c r="G159" s="103">
        <v>0</v>
      </c>
      <c r="H159" s="103">
        <v>3</v>
      </c>
      <c r="I159" s="57"/>
      <c r="J159" s="45"/>
      <c r="K159" s="46"/>
      <c r="L159" s="184"/>
      <c r="M159" s="46"/>
      <c r="N159" s="184"/>
      <c r="O159" s="46"/>
      <c r="P159" s="184"/>
      <c r="Q159" s="46"/>
      <c r="R159" s="184"/>
      <c r="S159" s="46"/>
      <c r="T159" s="179">
        <f t="shared" si="11"/>
        <v>17.71</v>
      </c>
      <c r="U15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5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5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5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5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59" s="47"/>
      <c r="AA159" s="109">
        <f>SUM(T_SUP_OP1[[#This Row],[(S)
Total Cost Y1
((H*R)+I)*A]:[(W)
Total Cost Y5
((P*R)+Q)*E]])*(1+T_SUP_OP1[[#This Row],[(X)
Markup %]])</f>
        <v>0</v>
      </c>
      <c r="AB159" s="46"/>
    </row>
    <row r="160" spans="1:28" ht="14.4" customHeight="1" x14ac:dyDescent="0.3">
      <c r="A160" s="39" t="s">
        <v>8424</v>
      </c>
      <c r="B160" s="76" t="s">
        <v>73</v>
      </c>
      <c r="C160" s="98" t="s">
        <v>119</v>
      </c>
      <c r="D160" s="103">
        <v>0</v>
      </c>
      <c r="E160" s="103">
        <v>1</v>
      </c>
      <c r="F160" s="103">
        <v>0</v>
      </c>
      <c r="G160" s="103">
        <v>0</v>
      </c>
      <c r="H160" s="103">
        <v>0</v>
      </c>
      <c r="I160" s="57"/>
      <c r="J160" s="45"/>
      <c r="K160" s="46"/>
      <c r="L160" s="184"/>
      <c r="M160" s="46"/>
      <c r="N160" s="184"/>
      <c r="O160" s="46"/>
      <c r="P160" s="184"/>
      <c r="Q160" s="46"/>
      <c r="R160" s="184"/>
      <c r="S160" s="46"/>
      <c r="T160" s="179">
        <f t="shared" si="11"/>
        <v>17.71</v>
      </c>
      <c r="U16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0" s="47"/>
      <c r="AA160" s="109">
        <f>SUM(T_SUP_OP1[[#This Row],[(S)
Total Cost Y1
((H*R)+I)*A]:[(W)
Total Cost Y5
((P*R)+Q)*E]])*(1+T_SUP_OP1[[#This Row],[(X)
Markup %]])</f>
        <v>0</v>
      </c>
      <c r="AB160" s="46"/>
    </row>
    <row r="161" spans="1:28" ht="16.95" customHeight="1" x14ac:dyDescent="0.3">
      <c r="A161" s="39" t="s">
        <v>8424</v>
      </c>
      <c r="B161" s="76" t="s">
        <v>76</v>
      </c>
      <c r="C161" s="98" t="s">
        <v>119</v>
      </c>
      <c r="D161" s="103">
        <v>0</v>
      </c>
      <c r="E161" s="103">
        <v>1</v>
      </c>
      <c r="F161" s="103">
        <v>0</v>
      </c>
      <c r="G161" s="103">
        <v>0</v>
      </c>
      <c r="H161" s="103">
        <v>0</v>
      </c>
      <c r="I161" s="57"/>
      <c r="J161" s="45"/>
      <c r="K161" s="46"/>
      <c r="L161" s="184"/>
      <c r="M161" s="46"/>
      <c r="N161" s="184"/>
      <c r="O161" s="46"/>
      <c r="P161" s="184"/>
      <c r="Q161" s="46"/>
      <c r="R161" s="184"/>
      <c r="S161" s="46"/>
      <c r="T161" s="179">
        <f t="shared" si="11"/>
        <v>17.71</v>
      </c>
      <c r="U16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1" s="47"/>
      <c r="AA161" s="109">
        <f>SUM(T_SUP_OP1[[#This Row],[(S)
Total Cost Y1
((H*R)+I)*A]:[(W)
Total Cost Y5
((P*R)+Q)*E]])*(1+T_SUP_OP1[[#This Row],[(X)
Markup %]])</f>
        <v>0</v>
      </c>
      <c r="AB161" s="46"/>
    </row>
    <row r="162" spans="1:28" ht="17.399999999999999" customHeight="1" x14ac:dyDescent="0.3">
      <c r="A162" s="39" t="s">
        <v>8424</v>
      </c>
      <c r="B162" s="76" t="s">
        <v>77</v>
      </c>
      <c r="C162" s="98" t="s">
        <v>119</v>
      </c>
      <c r="D162" s="103">
        <v>0</v>
      </c>
      <c r="E162" s="103">
        <v>1</v>
      </c>
      <c r="F162" s="103">
        <v>0</v>
      </c>
      <c r="G162" s="103">
        <v>0</v>
      </c>
      <c r="H162" s="103">
        <v>0</v>
      </c>
      <c r="I162" s="57"/>
      <c r="J162" s="45"/>
      <c r="K162" s="46"/>
      <c r="L162" s="184"/>
      <c r="M162" s="46"/>
      <c r="N162" s="184"/>
      <c r="O162" s="46"/>
      <c r="P162" s="184"/>
      <c r="Q162" s="46"/>
      <c r="R162" s="184"/>
      <c r="S162" s="46"/>
      <c r="T162" s="179">
        <f t="shared" si="11"/>
        <v>17.71</v>
      </c>
      <c r="U16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2" s="47"/>
      <c r="AA162" s="109">
        <f>SUM(T_SUP_OP1[[#This Row],[(S)
Total Cost Y1
((H*R)+I)*A]:[(W)
Total Cost Y5
((P*R)+Q)*E]])*(1+T_SUP_OP1[[#This Row],[(X)
Markup %]])</f>
        <v>0</v>
      </c>
      <c r="AB162" s="46"/>
    </row>
    <row r="163" spans="1:28" ht="13.95" customHeight="1" x14ac:dyDescent="0.3">
      <c r="A163" s="39" t="s">
        <v>8424</v>
      </c>
      <c r="B163" s="76" t="s">
        <v>78</v>
      </c>
      <c r="C163" s="98" t="s">
        <v>119</v>
      </c>
      <c r="D163" s="103">
        <v>0</v>
      </c>
      <c r="E163" s="103">
        <v>1</v>
      </c>
      <c r="F163" s="103">
        <v>0</v>
      </c>
      <c r="G163" s="103">
        <v>0</v>
      </c>
      <c r="H163" s="103">
        <v>0</v>
      </c>
      <c r="I163" s="57"/>
      <c r="J163" s="45"/>
      <c r="K163" s="46"/>
      <c r="L163" s="184"/>
      <c r="M163" s="46"/>
      <c r="N163" s="184"/>
      <c r="O163" s="46"/>
      <c r="P163" s="184"/>
      <c r="Q163" s="46"/>
      <c r="R163" s="184"/>
      <c r="S163" s="46"/>
      <c r="T163" s="179">
        <f t="shared" si="11"/>
        <v>17.71</v>
      </c>
      <c r="U16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3" s="47"/>
      <c r="AA163" s="109">
        <f>SUM(T_SUP_OP1[[#This Row],[(S)
Total Cost Y1
((H*R)+I)*A]:[(W)
Total Cost Y5
((P*R)+Q)*E]])*(1+T_SUP_OP1[[#This Row],[(X)
Markup %]])</f>
        <v>0</v>
      </c>
      <c r="AB163" s="46"/>
    </row>
    <row r="164" spans="1:28" ht="17.399999999999999" customHeight="1" x14ac:dyDescent="0.3">
      <c r="A164" s="39" t="s">
        <v>8424</v>
      </c>
      <c r="B164" s="76" t="s">
        <v>79</v>
      </c>
      <c r="C164" s="98" t="s">
        <v>119</v>
      </c>
      <c r="D164" s="103">
        <v>0</v>
      </c>
      <c r="E164" s="103">
        <v>1</v>
      </c>
      <c r="F164" s="103">
        <v>0</v>
      </c>
      <c r="G164" s="103">
        <v>0</v>
      </c>
      <c r="H164" s="103">
        <v>0</v>
      </c>
      <c r="I164" s="57"/>
      <c r="J164" s="45"/>
      <c r="K164" s="46"/>
      <c r="L164" s="184"/>
      <c r="M164" s="46"/>
      <c r="N164" s="184"/>
      <c r="O164" s="46"/>
      <c r="P164" s="184"/>
      <c r="Q164" s="46"/>
      <c r="R164" s="184"/>
      <c r="S164" s="46"/>
      <c r="T164" s="179">
        <f t="shared" si="11"/>
        <v>17.71</v>
      </c>
      <c r="U16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4" s="47"/>
      <c r="AA164" s="109">
        <f>SUM(T_SUP_OP1[[#This Row],[(S)
Total Cost Y1
((H*R)+I)*A]:[(W)
Total Cost Y5
((P*R)+Q)*E]])*(1+T_SUP_OP1[[#This Row],[(X)
Markup %]])</f>
        <v>0</v>
      </c>
      <c r="AB164" s="46"/>
    </row>
    <row r="165" spans="1:28" ht="16.95" customHeight="1" x14ac:dyDescent="0.3">
      <c r="A165" s="39" t="s">
        <v>8424</v>
      </c>
      <c r="B165" s="76" t="s">
        <v>80</v>
      </c>
      <c r="C165" s="98" t="s">
        <v>119</v>
      </c>
      <c r="D165" s="103">
        <v>0</v>
      </c>
      <c r="E165" s="103">
        <v>1</v>
      </c>
      <c r="F165" s="103">
        <v>0</v>
      </c>
      <c r="G165" s="103">
        <v>0</v>
      </c>
      <c r="H165" s="103">
        <v>0</v>
      </c>
      <c r="I165" s="57"/>
      <c r="J165" s="45"/>
      <c r="K165" s="46"/>
      <c r="L165" s="184"/>
      <c r="M165" s="46"/>
      <c r="N165" s="184"/>
      <c r="O165" s="46"/>
      <c r="P165" s="184"/>
      <c r="Q165" s="46"/>
      <c r="R165" s="184"/>
      <c r="S165" s="46"/>
      <c r="T165" s="179">
        <f t="shared" si="11"/>
        <v>17.71</v>
      </c>
      <c r="U165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5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5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5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5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5" s="47"/>
      <c r="AA165" s="109">
        <f>SUM(T_SUP_OP1[[#This Row],[(S)
Total Cost Y1
((H*R)+I)*A]:[(W)
Total Cost Y5
((P*R)+Q)*E]])*(1+T_SUP_OP1[[#This Row],[(X)
Markup %]])</f>
        <v>0</v>
      </c>
      <c r="AB165" s="46"/>
    </row>
    <row r="166" spans="1:28" ht="13.95" customHeight="1" x14ac:dyDescent="0.3">
      <c r="A166" s="39" t="s">
        <v>8425</v>
      </c>
      <c r="B166" s="76" t="s">
        <v>67</v>
      </c>
      <c r="C166" s="98" t="s">
        <v>120</v>
      </c>
      <c r="D166" s="103">
        <v>0</v>
      </c>
      <c r="E166" s="103">
        <v>2</v>
      </c>
      <c r="F166" s="103">
        <v>0</v>
      </c>
      <c r="G166" s="103">
        <v>0</v>
      </c>
      <c r="H166" s="103">
        <v>0</v>
      </c>
      <c r="I166" s="57"/>
      <c r="J166" s="45"/>
      <c r="K166" s="46"/>
      <c r="L166" s="184"/>
      <c r="M166" s="46"/>
      <c r="N166" s="184"/>
      <c r="O166" s="46"/>
      <c r="P166" s="184"/>
      <c r="Q166" s="46"/>
      <c r="R166" s="184"/>
      <c r="S166" s="46"/>
      <c r="T166" s="179">
        <f t="shared" si="11"/>
        <v>17.71</v>
      </c>
      <c r="U166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6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6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6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6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6" s="47"/>
      <c r="AA166" s="109">
        <f>SUM(T_SUP_OP1[[#This Row],[(S)
Total Cost Y1
((H*R)+I)*A]:[(W)
Total Cost Y5
((P*R)+Q)*E]])*(1+T_SUP_OP1[[#This Row],[(X)
Markup %]])</f>
        <v>0</v>
      </c>
      <c r="AB166" s="46"/>
    </row>
    <row r="167" spans="1:28" ht="14.4" customHeight="1" x14ac:dyDescent="0.3">
      <c r="A167" s="39" t="s">
        <v>8425</v>
      </c>
      <c r="B167" s="76" t="s">
        <v>69</v>
      </c>
      <c r="C167" s="98" t="s">
        <v>120</v>
      </c>
      <c r="D167" s="103">
        <v>0</v>
      </c>
      <c r="E167" s="103">
        <v>2</v>
      </c>
      <c r="F167" s="103">
        <v>0</v>
      </c>
      <c r="G167" s="103">
        <v>0</v>
      </c>
      <c r="H167" s="103">
        <v>0</v>
      </c>
      <c r="I167" s="57"/>
      <c r="J167" s="45"/>
      <c r="K167" s="46"/>
      <c r="L167" s="184"/>
      <c r="M167" s="46"/>
      <c r="N167" s="184"/>
      <c r="O167" s="46"/>
      <c r="P167" s="184"/>
      <c r="Q167" s="46"/>
      <c r="R167" s="184"/>
      <c r="S167" s="46"/>
      <c r="T167" s="179">
        <f t="shared" si="11"/>
        <v>17.71</v>
      </c>
      <c r="U167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7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7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7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7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7" s="47"/>
      <c r="AA167" s="109">
        <f>SUM(T_SUP_OP1[[#This Row],[(S)
Total Cost Y1
((H*R)+I)*A]:[(W)
Total Cost Y5
((P*R)+Q)*E]])*(1+T_SUP_OP1[[#This Row],[(X)
Markup %]])</f>
        <v>0</v>
      </c>
      <c r="AB167" s="46"/>
    </row>
    <row r="168" spans="1:28" ht="14.4" customHeight="1" x14ac:dyDescent="0.3">
      <c r="A168" s="39" t="s">
        <v>8425</v>
      </c>
      <c r="B168" s="76" t="s">
        <v>71</v>
      </c>
      <c r="C168" s="98" t="s">
        <v>120</v>
      </c>
      <c r="D168" s="103">
        <v>0</v>
      </c>
      <c r="E168" s="103">
        <v>2</v>
      </c>
      <c r="F168" s="103">
        <v>0</v>
      </c>
      <c r="G168" s="103">
        <v>0</v>
      </c>
      <c r="H168" s="103">
        <v>0</v>
      </c>
      <c r="I168" s="57"/>
      <c r="J168" s="45"/>
      <c r="K168" s="46"/>
      <c r="L168" s="184"/>
      <c r="M168" s="46"/>
      <c r="N168" s="184"/>
      <c r="O168" s="46"/>
      <c r="P168" s="184"/>
      <c r="Q168" s="46"/>
      <c r="R168" s="184"/>
      <c r="S168" s="46"/>
      <c r="T168" s="179">
        <f t="shared" si="11"/>
        <v>17.71</v>
      </c>
      <c r="U168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8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8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8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8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8" s="47"/>
      <c r="AA168" s="109">
        <f>SUM(T_SUP_OP1[[#This Row],[(S)
Total Cost Y1
((H*R)+I)*A]:[(W)
Total Cost Y5
((P*R)+Q)*E]])*(1+T_SUP_OP1[[#This Row],[(X)
Markup %]])</f>
        <v>0</v>
      </c>
      <c r="AB168" s="46"/>
    </row>
    <row r="169" spans="1:28" ht="14.4" customHeight="1" x14ac:dyDescent="0.3">
      <c r="A169" s="39" t="s">
        <v>8425</v>
      </c>
      <c r="B169" s="76" t="s">
        <v>73</v>
      </c>
      <c r="C169" s="98" t="s">
        <v>120</v>
      </c>
      <c r="D169" s="103">
        <v>0</v>
      </c>
      <c r="E169" s="103">
        <v>1</v>
      </c>
      <c r="F169" s="103">
        <v>0</v>
      </c>
      <c r="G169" s="103">
        <v>0</v>
      </c>
      <c r="H169" s="103">
        <v>0</v>
      </c>
      <c r="I169" s="57"/>
      <c r="J169" s="45"/>
      <c r="K169" s="46"/>
      <c r="L169" s="184"/>
      <c r="M169" s="46"/>
      <c r="N169" s="184"/>
      <c r="O169" s="46"/>
      <c r="P169" s="184"/>
      <c r="Q169" s="46"/>
      <c r="R169" s="184"/>
      <c r="S169" s="46"/>
      <c r="T169" s="179">
        <f t="shared" si="11"/>
        <v>17.71</v>
      </c>
      <c r="U169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69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69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69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69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69" s="47"/>
      <c r="AA169" s="109">
        <f>SUM(T_SUP_OP1[[#This Row],[(S)
Total Cost Y1
((H*R)+I)*A]:[(W)
Total Cost Y5
((P*R)+Q)*E]])*(1+T_SUP_OP1[[#This Row],[(X)
Markup %]])</f>
        <v>0</v>
      </c>
      <c r="AB169" s="46"/>
    </row>
    <row r="170" spans="1:28" ht="14.4" customHeight="1" x14ac:dyDescent="0.3">
      <c r="A170" s="39" t="s">
        <v>8425</v>
      </c>
      <c r="B170" s="76" t="s">
        <v>76</v>
      </c>
      <c r="C170" s="98" t="s">
        <v>120</v>
      </c>
      <c r="D170" s="103">
        <v>0</v>
      </c>
      <c r="E170" s="103">
        <v>1</v>
      </c>
      <c r="F170" s="103">
        <v>0</v>
      </c>
      <c r="G170" s="103">
        <v>0</v>
      </c>
      <c r="H170" s="103">
        <v>0</v>
      </c>
      <c r="I170" s="57"/>
      <c r="J170" s="45"/>
      <c r="K170" s="46"/>
      <c r="L170" s="184"/>
      <c r="M170" s="46"/>
      <c r="N170" s="184"/>
      <c r="O170" s="46"/>
      <c r="P170" s="184"/>
      <c r="Q170" s="46"/>
      <c r="R170" s="184"/>
      <c r="S170" s="46"/>
      <c r="T170" s="179">
        <f t="shared" si="11"/>
        <v>17.71</v>
      </c>
      <c r="U170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0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0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0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0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0" s="47"/>
      <c r="AA170" s="109">
        <f>SUM(T_SUP_OP1[[#This Row],[(S)
Total Cost Y1
((H*R)+I)*A]:[(W)
Total Cost Y5
((P*R)+Q)*E]])*(1+T_SUP_OP1[[#This Row],[(X)
Markup %]])</f>
        <v>0</v>
      </c>
      <c r="AB170" s="46"/>
    </row>
    <row r="171" spans="1:28" ht="16.95" customHeight="1" x14ac:dyDescent="0.3">
      <c r="A171" s="39" t="s">
        <v>8425</v>
      </c>
      <c r="B171" s="76" t="s">
        <v>77</v>
      </c>
      <c r="C171" s="98" t="s">
        <v>120</v>
      </c>
      <c r="D171" s="103">
        <v>0</v>
      </c>
      <c r="E171" s="103">
        <v>1</v>
      </c>
      <c r="F171" s="103">
        <v>0</v>
      </c>
      <c r="G171" s="103">
        <v>0</v>
      </c>
      <c r="H171" s="103">
        <v>0</v>
      </c>
      <c r="I171" s="57"/>
      <c r="J171" s="45"/>
      <c r="K171" s="46"/>
      <c r="L171" s="184"/>
      <c r="M171" s="46"/>
      <c r="N171" s="184"/>
      <c r="O171" s="46"/>
      <c r="P171" s="184"/>
      <c r="Q171" s="46"/>
      <c r="R171" s="184"/>
      <c r="S171" s="46"/>
      <c r="T171" s="179">
        <f t="shared" si="11"/>
        <v>17.71</v>
      </c>
      <c r="U171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1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1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1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1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1" s="47"/>
      <c r="AA171" s="109">
        <f>SUM(T_SUP_OP1[[#This Row],[(S)
Total Cost Y1
((H*R)+I)*A]:[(W)
Total Cost Y5
((P*R)+Q)*E]])*(1+T_SUP_OP1[[#This Row],[(X)
Markup %]])</f>
        <v>0</v>
      </c>
      <c r="AB171" s="46"/>
    </row>
    <row r="172" spans="1:28" ht="13.95" customHeight="1" x14ac:dyDescent="0.3">
      <c r="A172" s="39" t="s">
        <v>8425</v>
      </c>
      <c r="B172" s="76" t="s">
        <v>78</v>
      </c>
      <c r="C172" s="98" t="s">
        <v>120</v>
      </c>
      <c r="D172" s="103">
        <v>0</v>
      </c>
      <c r="E172" s="103">
        <v>1</v>
      </c>
      <c r="F172" s="103">
        <v>0</v>
      </c>
      <c r="G172" s="103">
        <v>0</v>
      </c>
      <c r="H172" s="103">
        <v>0</v>
      </c>
      <c r="I172" s="57"/>
      <c r="J172" s="45"/>
      <c r="K172" s="46"/>
      <c r="L172" s="184"/>
      <c r="M172" s="46"/>
      <c r="N172" s="184"/>
      <c r="O172" s="46"/>
      <c r="P172" s="184"/>
      <c r="Q172" s="46"/>
      <c r="R172" s="184"/>
      <c r="S172" s="46"/>
      <c r="T172" s="179">
        <f t="shared" si="11"/>
        <v>17.71</v>
      </c>
      <c r="U172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2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2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2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2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2" s="47"/>
      <c r="AA172" s="109">
        <f>SUM(T_SUP_OP1[[#This Row],[(S)
Total Cost Y1
((H*R)+I)*A]:[(W)
Total Cost Y5
((P*R)+Q)*E]])*(1+T_SUP_OP1[[#This Row],[(X)
Markup %]])</f>
        <v>0</v>
      </c>
      <c r="AB172" s="46"/>
    </row>
    <row r="173" spans="1:28" ht="14.4" customHeight="1" x14ac:dyDescent="0.3">
      <c r="A173" s="39" t="s">
        <v>8425</v>
      </c>
      <c r="B173" s="76" t="s">
        <v>79</v>
      </c>
      <c r="C173" s="98" t="s">
        <v>120</v>
      </c>
      <c r="D173" s="103">
        <v>0</v>
      </c>
      <c r="E173" s="103">
        <v>1</v>
      </c>
      <c r="F173" s="103">
        <v>0</v>
      </c>
      <c r="G173" s="103">
        <v>0</v>
      </c>
      <c r="H173" s="103">
        <v>0</v>
      </c>
      <c r="I173" s="57"/>
      <c r="J173" s="45"/>
      <c r="K173" s="46"/>
      <c r="L173" s="184"/>
      <c r="M173" s="46"/>
      <c r="N173" s="184"/>
      <c r="O173" s="46"/>
      <c r="P173" s="184"/>
      <c r="Q173" s="46"/>
      <c r="R173" s="184"/>
      <c r="S173" s="46"/>
      <c r="T173" s="179">
        <f t="shared" si="11"/>
        <v>17.71</v>
      </c>
      <c r="U173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3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3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3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3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3" s="47"/>
      <c r="AA173" s="109">
        <f>SUM(T_SUP_OP1[[#This Row],[(S)
Total Cost Y1
((H*R)+I)*A]:[(W)
Total Cost Y5
((P*R)+Q)*E]])*(1+T_SUP_OP1[[#This Row],[(X)
Markup %]])</f>
        <v>0</v>
      </c>
      <c r="AB173" s="46"/>
    </row>
    <row r="174" spans="1:28" ht="16.2" customHeight="1" x14ac:dyDescent="0.3">
      <c r="A174" s="39" t="s">
        <v>8425</v>
      </c>
      <c r="B174" s="76" t="s">
        <v>80</v>
      </c>
      <c r="C174" s="98" t="s">
        <v>120</v>
      </c>
      <c r="D174" s="103">
        <v>0</v>
      </c>
      <c r="E174" s="103">
        <v>1</v>
      </c>
      <c r="F174" s="103">
        <v>0</v>
      </c>
      <c r="G174" s="103">
        <v>0</v>
      </c>
      <c r="H174" s="103">
        <v>0</v>
      </c>
      <c r="I174" s="57"/>
      <c r="J174" s="45"/>
      <c r="K174" s="46"/>
      <c r="L174" s="184"/>
      <c r="M174" s="46"/>
      <c r="N174" s="184"/>
      <c r="O174" s="46"/>
      <c r="P174" s="184"/>
      <c r="Q174" s="46"/>
      <c r="R174" s="184"/>
      <c r="S174" s="46"/>
      <c r="T174" s="179">
        <f t="shared" si="11"/>
        <v>17.71</v>
      </c>
      <c r="U174" s="179">
        <f>((T_SUP_OP1[[#This Row],[(R)
Exchange rate]]*T_SUP_OP1[[#This Row],[(H)
Base landed Price in USD
For US sourced items - Y1]])+T_SUP_OP1[[#This Row],[(I)
ZAR Price (for local sourced items) Excluding VAT - Y1]])*T_SUP_OP1[[#This Row],[(A)
Y1]]</f>
        <v>0</v>
      </c>
      <c r="V174" s="179">
        <f>((T_SUP_OP1[[#This Row],[(R)
Exchange rate]]*T_SUP_OP1[[#This Row],[(J)
Base landed Price in USD
For US sourced items - Y2]])+T_SUP_OP1[[#This Row],[(K)
ZAR Price (for local sourced items) Excluding VAT - Y2]])*T_SUP_OP1[[#This Row],[(B)
Y2]]</f>
        <v>0</v>
      </c>
      <c r="W174" s="179">
        <f>((T_SUP_OP1[[#This Row],[(R)
Exchange rate]]*T_SUP_OP1[[#This Row],[(L)
Base landed Price in USD
For US sourced items - Y3]])+T_SUP_OP1[[#This Row],[(M)
ZAR Price (for local sourced items) Excluding VAT - Y3]])*T_SUP_OP1[[#This Row],[(C)
Y3]]</f>
        <v>0</v>
      </c>
      <c r="X174" s="179">
        <f>((T_SUP_OP1[[#This Row],[(R)
Exchange rate]]*T_SUP_OP1[[#This Row],[(N)
Base landed Price in USD
For US sourced items - Y4]])+T_SUP_OP1[[#This Row],[(O)
ZAR Price (for local sourced items) Excluding VAT - Y4]])*T_SUP_OP1[[#This Row],[(D)
Y4]]</f>
        <v>0</v>
      </c>
      <c r="Y174" s="179">
        <f>((T_SUP_OP1[[#This Row],[(R)
Exchange rate]]*T_SUP_OP1[[#This Row],[(P)
Base landed Price in USD
For US sourced items - Y5]])+T_SUP_OP1[[#This Row],[(Q)
ZAR Price (for local sourced items) Excluding VAT - Y5]])*T_SUP_OP1[[#This Row],[(E)
Y5]]</f>
        <v>0</v>
      </c>
      <c r="Z174" s="47"/>
      <c r="AA174" s="109">
        <f>SUM(T_SUP_OP1[[#This Row],[(S)
Total Cost Y1
((H*R)+I)*A]:[(W)
Total Cost Y5
((P*R)+Q)*E]])*(1+T_SUP_OP1[[#This Row],[(X)
Markup %]])</f>
        <v>0</v>
      </c>
      <c r="AB174" s="46"/>
    </row>
    <row r="175" spans="1:28" x14ac:dyDescent="0.3">
      <c r="A175" s="39" t="s">
        <v>29</v>
      </c>
      <c r="B175" s="76"/>
      <c r="C175" s="98"/>
      <c r="I175" s="57"/>
      <c r="J175" s="45"/>
      <c r="K175" s="46"/>
      <c r="L175" s="184"/>
      <c r="M175" s="46"/>
      <c r="N175" s="184"/>
      <c r="O175" s="46"/>
      <c r="P175" s="184"/>
      <c r="Q175" s="46"/>
      <c r="R175" s="184"/>
      <c r="S175" s="46"/>
      <c r="T175" s="254"/>
      <c r="U175" s="255">
        <f>SUBTOTAL(109,T_SUP_OP1[(S)
Total Cost Y1
((H*R)+I)*A])</f>
        <v>0</v>
      </c>
      <c r="V175" s="255">
        <f>SUBTOTAL(109,T_SUP_OP1[(T)
Total Cost Y2
((J*R)+K)*B])</f>
        <v>0</v>
      </c>
      <c r="W175" s="255">
        <f>SUBTOTAL(109,T_SUP_OP1[(U)
Total Cost Y3
((L*R)+M)*C])</f>
        <v>0</v>
      </c>
      <c r="X175" s="255">
        <f>SUBTOTAL(109,T_SUP_OP1[(V)
Total Cost Y4
((N*R)+O)*D])</f>
        <v>0</v>
      </c>
      <c r="Y175" s="255">
        <f>SUBTOTAL(109,T_SUP_OP1[(W)
Total Cost Y5
((P*R)+Q)*E])</f>
        <v>0</v>
      </c>
      <c r="Z175" s="256" t="s">
        <v>121</v>
      </c>
      <c r="AA175" s="44">
        <f>SUBTOTAL(109,T_SUP_OP1[(Y)
Total Cost Excluding VAT
(S+T+U+V+W)*(1+X)])</f>
        <v>0</v>
      </c>
      <c r="AB175" s="46"/>
    </row>
  </sheetData>
  <sheetProtection sort="0" autoFilter="0"/>
  <mergeCells count="1">
    <mergeCell ref="A1:AB4"/>
  </mergeCells>
  <phoneticPr fontId="42" type="noConversion"/>
  <dataValidations count="2">
    <dataValidation type="list" allowBlank="1" showInputMessage="1" showErrorMessage="1" sqref="A195:A280 A93:A174" xr:uid="{E835EE21-5490-4C97-AFBA-23EF8A48E834}">
      <formula1>N_WorkP_Name</formula1>
    </dataValidation>
    <dataValidation type="list" allowBlank="1" showInputMessage="1" showErrorMessage="1" sqref="I165:I174 I7:I162" xr:uid="{00000000-0002-0000-0300-000000000000}">
      <formula1>YN</formula1>
    </dataValidation>
  </dataValidations>
  <pageMargins left="0.70866141732283472" right="0.70866141732283472" top="0.74803149606299213" bottom="0.74803149606299213" header="0.31496062992125984" footer="0.31496062992125984"/>
  <pageSetup paperSize="8" scale="13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92D050"/>
    <pageSetUpPr fitToPage="1"/>
  </sheetPr>
  <dimension ref="A1:S36"/>
  <sheetViews>
    <sheetView topLeftCell="A7" zoomScaleNormal="100" workbookViewId="0">
      <selection activeCell="D14" sqref="D14"/>
    </sheetView>
  </sheetViews>
  <sheetFormatPr defaultColWidth="9.109375" defaultRowHeight="15" customHeight="1" x14ac:dyDescent="0.3"/>
  <cols>
    <col min="1" max="1" width="32.5546875" customWidth="1"/>
    <col min="2" max="2" width="13.6640625" customWidth="1"/>
    <col min="3" max="3" width="14.44140625" customWidth="1"/>
    <col min="4" max="8" width="14.33203125" customWidth="1"/>
    <col min="9" max="10" width="7" customWidth="1"/>
    <col min="11" max="11" width="5.6640625" customWidth="1"/>
    <col min="12" max="12" width="7" customWidth="1"/>
    <col min="13" max="13" width="4.6640625" customWidth="1"/>
    <col min="14" max="14" width="13" customWidth="1"/>
    <col min="15" max="15" width="16.33203125" customWidth="1"/>
    <col min="16" max="16" width="13.5546875" customWidth="1"/>
    <col min="17" max="17" width="13.88671875" customWidth="1"/>
    <col min="18" max="18" width="14.6640625" customWidth="1"/>
    <col min="19" max="19" width="14.5546875" customWidth="1"/>
  </cols>
  <sheetData>
    <row r="1" spans="1:19" s="2" customFormat="1" ht="10.199999999999999" x14ac:dyDescent="0.2">
      <c r="A1" s="217" t="s">
        <v>122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9"/>
    </row>
    <row r="2" spans="1:19" s="2" customFormat="1" ht="10.199999999999999" x14ac:dyDescent="0.2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2"/>
    </row>
    <row r="3" spans="1:19" s="2" customFormat="1" ht="48.75" customHeight="1" thickBot="1" x14ac:dyDescent="0.25">
      <c r="A3" s="223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5"/>
    </row>
    <row r="4" spans="1:19" s="2" customFormat="1" ht="13.2" x14ac:dyDescent="0.2">
      <c r="A4" s="3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</row>
    <row r="5" spans="1:19" s="2" customFormat="1" ht="15.6" x14ac:dyDescent="0.2">
      <c r="A5" s="227" t="s">
        <v>33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  <c r="R5" s="228"/>
      <c r="S5" s="228"/>
    </row>
    <row r="6" spans="1:19" s="2" customFormat="1" ht="15.6" x14ac:dyDescent="0.2">
      <c r="A6" s="227" t="s">
        <v>123</v>
      </c>
      <c r="B6" s="228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</row>
    <row r="7" spans="1:19" s="2" customFormat="1" ht="15.6" x14ac:dyDescent="0.2">
      <c r="A7" s="227" t="s">
        <v>7</v>
      </c>
      <c r="B7" s="228"/>
      <c r="C7" s="228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  <c r="R7" s="228"/>
      <c r="S7" s="228"/>
    </row>
    <row r="8" spans="1:19" s="2" customFormat="1" ht="15.6" x14ac:dyDescent="0.2">
      <c r="A8" s="227" t="s">
        <v>124</v>
      </c>
      <c r="B8" s="228"/>
      <c r="C8" s="228"/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  <c r="R8" s="228"/>
      <c r="S8" s="228"/>
    </row>
    <row r="9" spans="1:19" s="2" customFormat="1" ht="15.6" x14ac:dyDescent="0.2">
      <c r="A9" s="227" t="s">
        <v>9</v>
      </c>
      <c r="B9" s="228"/>
      <c r="C9" s="228"/>
      <c r="D9" s="228"/>
      <c r="E9" s="228"/>
      <c r="F9" s="228"/>
      <c r="G9" s="228"/>
      <c r="H9" s="228"/>
      <c r="I9" s="228"/>
      <c r="J9" s="228"/>
      <c r="K9" s="228"/>
      <c r="L9" s="228"/>
      <c r="M9" s="228"/>
      <c r="N9" s="228"/>
      <c r="O9" s="228"/>
      <c r="P9" s="228"/>
      <c r="Q9" s="228"/>
      <c r="R9" s="228"/>
      <c r="S9" s="228"/>
    </row>
    <row r="10" spans="1:19" s="2" customFormat="1" ht="15.6" x14ac:dyDescent="0.3">
      <c r="A10" s="233" t="s">
        <v>5</v>
      </c>
      <c r="B10" s="233"/>
      <c r="C10" s="233"/>
      <c r="D10" s="233"/>
      <c r="E10" s="233"/>
      <c r="F10" s="233"/>
      <c r="G10" s="233"/>
      <c r="H10" s="233"/>
      <c r="I10" s="233"/>
      <c r="J10" s="233"/>
      <c r="K10" s="233"/>
      <c r="L10" s="233"/>
      <c r="M10" s="233"/>
      <c r="N10" s="233"/>
      <c r="O10" s="233"/>
      <c r="P10" s="233"/>
      <c r="Q10" s="233"/>
      <c r="R10" s="233"/>
      <c r="S10" s="233"/>
    </row>
    <row r="11" spans="1:19" s="2" customFormat="1" ht="13.2" x14ac:dyDescent="0.2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9" s="2" customFormat="1" ht="10.199999999999999" x14ac:dyDescent="0.2">
      <c r="A12" s="230"/>
      <c r="B12" s="231"/>
      <c r="C12" s="231"/>
      <c r="D12" s="231"/>
      <c r="E12" s="231"/>
      <c r="F12" s="231"/>
      <c r="G12" s="231"/>
      <c r="H12" s="231"/>
      <c r="I12" s="231"/>
      <c r="J12" s="231"/>
      <c r="K12" s="231"/>
      <c r="L12" s="231"/>
      <c r="M12" s="231"/>
      <c r="N12" s="232"/>
      <c r="O12" s="58"/>
      <c r="P12" s="58"/>
      <c r="Q12" s="58"/>
      <c r="R12" s="58"/>
    </row>
    <row r="13" spans="1:19" s="5" customFormat="1" ht="66.599999999999994" customHeight="1" x14ac:dyDescent="0.3">
      <c r="A13" s="10" t="s">
        <v>125</v>
      </c>
      <c r="B13" s="10" t="s">
        <v>63</v>
      </c>
      <c r="C13" s="10" t="s">
        <v>126</v>
      </c>
      <c r="D13" s="10" t="s">
        <v>127</v>
      </c>
      <c r="E13" s="10" t="s">
        <v>128</v>
      </c>
      <c r="F13" s="10" t="s">
        <v>129</v>
      </c>
      <c r="G13" s="10" t="s">
        <v>130</v>
      </c>
      <c r="H13" s="10" t="s">
        <v>131</v>
      </c>
      <c r="I13" s="10" t="s">
        <v>132</v>
      </c>
      <c r="J13" s="10" t="s">
        <v>133</v>
      </c>
      <c r="K13" s="10" t="s">
        <v>134</v>
      </c>
      <c r="L13" s="10" t="s">
        <v>135</v>
      </c>
      <c r="M13" s="10" t="s">
        <v>136</v>
      </c>
      <c r="N13" s="10" t="s">
        <v>137</v>
      </c>
      <c r="O13" s="60" t="s">
        <v>138</v>
      </c>
      <c r="P13" s="10" t="s">
        <v>139</v>
      </c>
      <c r="Q13" s="10" t="s">
        <v>140</v>
      </c>
      <c r="R13" s="61" t="s">
        <v>141</v>
      </c>
      <c r="S13" s="62" t="s">
        <v>142</v>
      </c>
    </row>
    <row r="14" spans="1:19" s="5" customFormat="1" ht="52.8" x14ac:dyDescent="0.3">
      <c r="A14" s="6" t="s">
        <v>143</v>
      </c>
      <c r="B14" s="7" t="s">
        <v>67</v>
      </c>
      <c r="C14" s="7" t="s">
        <v>144</v>
      </c>
      <c r="D14" s="64"/>
      <c r="E14" s="64"/>
      <c r="F14" s="64"/>
      <c r="G14" s="64"/>
      <c r="H14" s="64"/>
      <c r="I14" s="9">
        <v>12</v>
      </c>
      <c r="J14" s="9">
        <v>12</v>
      </c>
      <c r="K14" s="9">
        <v>12</v>
      </c>
      <c r="L14" s="9">
        <v>12</v>
      </c>
      <c r="M14" s="9">
        <v>12</v>
      </c>
      <c r="N14" s="8">
        <f>T_SLA[[#This Row],[(H)
Qty - Y1]]*T_SLA[[#This Row],[(A)
Monthly Cost excluding Vat - Y1]]</f>
        <v>0</v>
      </c>
      <c r="O14" s="59">
        <f>T_SLA[[#This Row],[(B)
Monthly Cost excluding Vat - Y2]]*T_SLA[[#This Row],[(I)
Qty - Y2]]</f>
        <v>0</v>
      </c>
      <c r="P14" s="59">
        <f>T_SLA[[#This Row],[(C)
Monthly Cost excluding Vat - Y3]]*T_SLA[[#This Row],[(J)
Qty - Y3]]</f>
        <v>0</v>
      </c>
      <c r="Q14" s="59">
        <f>T_SLA[[#This Row],[(D)
Monthly Cost excluding Vat - Y4]]*T_SLA[[#This Row],[(K)
Qty - Y4]]</f>
        <v>0</v>
      </c>
      <c r="R14" s="59">
        <f>T_SLA[[#This Row],[(E)
Monthly Cost excluding Vat - Y5]]*T_SLA[[#This Row],[(L)
Qty - Y5]]</f>
        <v>0</v>
      </c>
      <c r="S14" s="63">
        <f>SUM(T_SLA[[#This Row],[(O)
Total Cost Excluding Vat - Y1 
(A*H)]:[(S)
Total Cost Excluding Vat - Y5 
(E*L)]])</f>
        <v>0</v>
      </c>
    </row>
    <row r="15" spans="1:19" s="5" customFormat="1" ht="52.8" x14ac:dyDescent="0.3">
      <c r="A15" s="6" t="s">
        <v>143</v>
      </c>
      <c r="B15" s="7" t="s">
        <v>69</v>
      </c>
      <c r="C15" s="7" t="s">
        <v>144</v>
      </c>
      <c r="D15" s="64"/>
      <c r="E15" s="64"/>
      <c r="F15" s="64"/>
      <c r="G15" s="64"/>
      <c r="H15" s="64"/>
      <c r="I15" s="9">
        <v>12</v>
      </c>
      <c r="J15" s="9">
        <v>12</v>
      </c>
      <c r="K15" s="9">
        <v>12</v>
      </c>
      <c r="L15" s="9">
        <v>12</v>
      </c>
      <c r="M15" s="9">
        <v>12</v>
      </c>
      <c r="N15" s="8">
        <f>T_SLA[[#This Row],[(H)
Qty - Y1]]*T_SLA[[#This Row],[(A)
Monthly Cost excluding Vat - Y1]]</f>
        <v>0</v>
      </c>
      <c r="O15" s="59">
        <f>T_SLA[[#This Row],[(B)
Monthly Cost excluding Vat - Y2]]*T_SLA[[#This Row],[(I)
Qty - Y2]]</f>
        <v>0</v>
      </c>
      <c r="P15" s="59">
        <f>T_SLA[[#This Row],[(C)
Monthly Cost excluding Vat - Y3]]*T_SLA[[#This Row],[(J)
Qty - Y3]]</f>
        <v>0</v>
      </c>
      <c r="Q15" s="59">
        <f>T_SLA[[#This Row],[(D)
Monthly Cost excluding Vat - Y4]]*T_SLA[[#This Row],[(K)
Qty - Y4]]</f>
        <v>0</v>
      </c>
      <c r="R15" s="59">
        <f>T_SLA[[#This Row],[(E)
Monthly Cost excluding Vat - Y5]]*T_SLA[[#This Row],[(L)
Qty - Y5]]</f>
        <v>0</v>
      </c>
      <c r="S15" s="63">
        <f>SUM(T_SLA[[#This Row],[(O)
Total Cost Excluding Vat - Y1 
(A*H)]:[(S)
Total Cost Excluding Vat - Y5 
(E*L)]])</f>
        <v>0</v>
      </c>
    </row>
    <row r="16" spans="1:19" s="5" customFormat="1" ht="52.8" x14ac:dyDescent="0.3">
      <c r="A16" s="6" t="s">
        <v>143</v>
      </c>
      <c r="B16" s="7" t="s">
        <v>71</v>
      </c>
      <c r="C16" s="7" t="s">
        <v>144</v>
      </c>
      <c r="D16" s="64"/>
      <c r="E16" s="64"/>
      <c r="F16" s="64"/>
      <c r="G16" s="64"/>
      <c r="H16" s="64"/>
      <c r="I16" s="9">
        <v>12</v>
      </c>
      <c r="J16" s="9">
        <v>12</v>
      </c>
      <c r="K16" s="9">
        <v>12</v>
      </c>
      <c r="L16" s="9">
        <v>12</v>
      </c>
      <c r="M16" s="9">
        <v>12</v>
      </c>
      <c r="N16" s="8">
        <f>T_SLA[[#This Row],[(H)
Qty - Y1]]*T_SLA[[#This Row],[(A)
Monthly Cost excluding Vat - Y1]]</f>
        <v>0</v>
      </c>
      <c r="O16" s="59">
        <f>T_SLA[[#This Row],[(B)
Monthly Cost excluding Vat - Y2]]*T_SLA[[#This Row],[(I)
Qty - Y2]]</f>
        <v>0</v>
      </c>
      <c r="P16" s="59">
        <f>T_SLA[[#This Row],[(C)
Monthly Cost excluding Vat - Y3]]*T_SLA[[#This Row],[(J)
Qty - Y3]]</f>
        <v>0</v>
      </c>
      <c r="Q16" s="59">
        <f>T_SLA[[#This Row],[(D)
Monthly Cost excluding Vat - Y4]]*T_SLA[[#This Row],[(K)
Qty - Y4]]</f>
        <v>0</v>
      </c>
      <c r="R16" s="59">
        <f>T_SLA[[#This Row],[(E)
Monthly Cost excluding Vat - Y5]]*T_SLA[[#This Row],[(L)
Qty - Y5]]</f>
        <v>0</v>
      </c>
      <c r="S16" s="63">
        <f>SUM(T_SLA[[#This Row],[(O)
Total Cost Excluding Vat - Y1 
(A*H)]:[(S)
Total Cost Excluding Vat - Y5 
(E*L)]])</f>
        <v>0</v>
      </c>
    </row>
    <row r="17" spans="1:19" s="5" customFormat="1" ht="52.8" x14ac:dyDescent="0.3">
      <c r="A17" s="6" t="s">
        <v>143</v>
      </c>
      <c r="B17" s="7" t="s">
        <v>73</v>
      </c>
      <c r="C17" s="7" t="s">
        <v>144</v>
      </c>
      <c r="D17" s="64"/>
      <c r="E17" s="64"/>
      <c r="F17" s="64"/>
      <c r="G17" s="64"/>
      <c r="H17" s="64"/>
      <c r="I17" s="9">
        <v>12</v>
      </c>
      <c r="J17" s="9">
        <v>12</v>
      </c>
      <c r="K17" s="9">
        <v>12</v>
      </c>
      <c r="L17" s="9">
        <v>12</v>
      </c>
      <c r="M17" s="9">
        <v>12</v>
      </c>
      <c r="N17" s="8">
        <f>T_SLA[[#This Row],[(H)
Qty - Y1]]*T_SLA[[#This Row],[(A)
Monthly Cost excluding Vat - Y1]]</f>
        <v>0</v>
      </c>
      <c r="O17" s="59">
        <f>T_SLA[[#This Row],[(B)
Monthly Cost excluding Vat - Y2]]*T_SLA[[#This Row],[(I)
Qty - Y2]]</f>
        <v>0</v>
      </c>
      <c r="P17" s="59">
        <f>T_SLA[[#This Row],[(C)
Monthly Cost excluding Vat - Y3]]*T_SLA[[#This Row],[(J)
Qty - Y3]]</f>
        <v>0</v>
      </c>
      <c r="Q17" s="59">
        <f>T_SLA[[#This Row],[(D)
Monthly Cost excluding Vat - Y4]]*T_SLA[[#This Row],[(K)
Qty - Y4]]</f>
        <v>0</v>
      </c>
      <c r="R17" s="59">
        <f>T_SLA[[#This Row],[(E)
Monthly Cost excluding Vat - Y5]]*T_SLA[[#This Row],[(L)
Qty - Y5]]</f>
        <v>0</v>
      </c>
      <c r="S17" s="63">
        <f>SUM(T_SLA[[#This Row],[(O)
Total Cost Excluding Vat - Y1 
(A*H)]:[(S)
Total Cost Excluding Vat - Y5 
(E*L)]])</f>
        <v>0</v>
      </c>
    </row>
    <row r="18" spans="1:19" s="5" customFormat="1" ht="52.8" x14ac:dyDescent="0.3">
      <c r="A18" s="6" t="s">
        <v>143</v>
      </c>
      <c r="B18" s="7" t="s">
        <v>76</v>
      </c>
      <c r="C18" s="7" t="s">
        <v>144</v>
      </c>
      <c r="D18" s="64"/>
      <c r="E18" s="64"/>
      <c r="F18" s="64"/>
      <c r="G18" s="64"/>
      <c r="H18" s="64"/>
      <c r="I18" s="9">
        <v>12</v>
      </c>
      <c r="J18" s="9">
        <v>12</v>
      </c>
      <c r="K18" s="9">
        <v>12</v>
      </c>
      <c r="L18" s="9">
        <v>12</v>
      </c>
      <c r="M18" s="9">
        <v>12</v>
      </c>
      <c r="N18" s="8">
        <f>T_SLA[[#This Row],[(H)
Qty - Y1]]*T_SLA[[#This Row],[(A)
Monthly Cost excluding Vat - Y1]]</f>
        <v>0</v>
      </c>
      <c r="O18" s="59">
        <f>T_SLA[[#This Row],[(B)
Monthly Cost excluding Vat - Y2]]*T_SLA[[#This Row],[(I)
Qty - Y2]]</f>
        <v>0</v>
      </c>
      <c r="P18" s="59">
        <f>T_SLA[[#This Row],[(C)
Monthly Cost excluding Vat - Y3]]*T_SLA[[#This Row],[(J)
Qty - Y3]]</f>
        <v>0</v>
      </c>
      <c r="Q18" s="59">
        <f>T_SLA[[#This Row],[(D)
Monthly Cost excluding Vat - Y4]]*T_SLA[[#This Row],[(K)
Qty - Y4]]</f>
        <v>0</v>
      </c>
      <c r="R18" s="59">
        <f>T_SLA[[#This Row],[(E)
Monthly Cost excluding Vat - Y5]]*T_SLA[[#This Row],[(L)
Qty - Y5]]</f>
        <v>0</v>
      </c>
      <c r="S18" s="63">
        <f>SUM(T_SLA[[#This Row],[(O)
Total Cost Excluding Vat - Y1 
(A*H)]:[(S)
Total Cost Excluding Vat - Y5 
(E*L)]])</f>
        <v>0</v>
      </c>
    </row>
    <row r="19" spans="1:19" s="5" customFormat="1" ht="52.8" x14ac:dyDescent="0.3">
      <c r="A19" s="6" t="s">
        <v>143</v>
      </c>
      <c r="B19" s="7" t="s">
        <v>77</v>
      </c>
      <c r="C19" s="7" t="s">
        <v>144</v>
      </c>
      <c r="D19" s="64"/>
      <c r="E19" s="64"/>
      <c r="F19" s="64"/>
      <c r="G19" s="64"/>
      <c r="H19" s="64"/>
      <c r="I19" s="9">
        <v>12</v>
      </c>
      <c r="J19" s="9">
        <v>12</v>
      </c>
      <c r="K19" s="9">
        <v>12</v>
      </c>
      <c r="L19" s="9">
        <v>12</v>
      </c>
      <c r="M19" s="9">
        <v>12</v>
      </c>
      <c r="N19" s="8">
        <f>T_SLA[[#This Row],[(H)
Qty - Y1]]*T_SLA[[#This Row],[(A)
Monthly Cost excluding Vat - Y1]]</f>
        <v>0</v>
      </c>
      <c r="O19" s="59">
        <f>T_SLA[[#This Row],[(B)
Monthly Cost excluding Vat - Y2]]*T_SLA[[#This Row],[(I)
Qty - Y2]]</f>
        <v>0</v>
      </c>
      <c r="P19" s="59">
        <f>T_SLA[[#This Row],[(C)
Monthly Cost excluding Vat - Y3]]*T_SLA[[#This Row],[(J)
Qty - Y3]]</f>
        <v>0</v>
      </c>
      <c r="Q19" s="59">
        <f>T_SLA[[#This Row],[(D)
Monthly Cost excluding Vat - Y4]]*T_SLA[[#This Row],[(K)
Qty - Y4]]</f>
        <v>0</v>
      </c>
      <c r="R19" s="59">
        <f>T_SLA[[#This Row],[(E)
Monthly Cost excluding Vat - Y5]]*T_SLA[[#This Row],[(L)
Qty - Y5]]</f>
        <v>0</v>
      </c>
      <c r="S19" s="63">
        <f>SUM(T_SLA[[#This Row],[(O)
Total Cost Excluding Vat - Y1 
(A*H)]:[(S)
Total Cost Excluding Vat - Y5 
(E*L)]])</f>
        <v>0</v>
      </c>
    </row>
    <row r="20" spans="1:19" s="5" customFormat="1" ht="52.8" x14ac:dyDescent="0.3">
      <c r="A20" s="6" t="s">
        <v>143</v>
      </c>
      <c r="B20" s="7" t="s">
        <v>79</v>
      </c>
      <c r="C20" s="7" t="s">
        <v>144</v>
      </c>
      <c r="D20" s="64"/>
      <c r="E20" s="64"/>
      <c r="F20" s="64"/>
      <c r="G20" s="64"/>
      <c r="H20" s="64"/>
      <c r="I20" s="9">
        <v>12</v>
      </c>
      <c r="J20" s="9">
        <v>12</v>
      </c>
      <c r="K20" s="9">
        <v>12</v>
      </c>
      <c r="L20" s="9">
        <v>12</v>
      </c>
      <c r="M20" s="9">
        <v>12</v>
      </c>
      <c r="N20" s="8">
        <f>T_SLA[[#This Row],[(H)
Qty - Y1]]*T_SLA[[#This Row],[(A)
Monthly Cost excluding Vat - Y1]]</f>
        <v>0</v>
      </c>
      <c r="O20" s="59">
        <f>T_SLA[[#This Row],[(B)
Monthly Cost excluding Vat - Y2]]*T_SLA[[#This Row],[(I)
Qty - Y2]]</f>
        <v>0</v>
      </c>
      <c r="P20" s="59">
        <f>T_SLA[[#This Row],[(C)
Monthly Cost excluding Vat - Y3]]*T_SLA[[#This Row],[(J)
Qty - Y3]]</f>
        <v>0</v>
      </c>
      <c r="Q20" s="59">
        <f>T_SLA[[#This Row],[(D)
Monthly Cost excluding Vat - Y4]]*T_SLA[[#This Row],[(K)
Qty - Y4]]</f>
        <v>0</v>
      </c>
      <c r="R20" s="59">
        <f>T_SLA[[#This Row],[(E)
Monthly Cost excluding Vat - Y5]]*T_SLA[[#This Row],[(L)
Qty - Y5]]</f>
        <v>0</v>
      </c>
      <c r="S20" s="63">
        <f>SUM(T_SLA[[#This Row],[(O)
Total Cost Excluding Vat - Y1 
(A*H)]:[(S)
Total Cost Excluding Vat - Y5 
(E*L)]])</f>
        <v>0</v>
      </c>
    </row>
    <row r="21" spans="1:19" s="5" customFormat="1" ht="52.8" x14ac:dyDescent="0.3">
      <c r="A21" s="6" t="s">
        <v>143</v>
      </c>
      <c r="B21" s="7" t="s">
        <v>78</v>
      </c>
      <c r="C21" s="7" t="s">
        <v>144</v>
      </c>
      <c r="D21" s="64"/>
      <c r="E21" s="64"/>
      <c r="F21" s="64"/>
      <c r="G21" s="64"/>
      <c r="H21" s="64"/>
      <c r="I21" s="9">
        <v>12</v>
      </c>
      <c r="J21" s="9">
        <v>12</v>
      </c>
      <c r="K21" s="9">
        <v>12</v>
      </c>
      <c r="L21" s="9">
        <v>12</v>
      </c>
      <c r="M21" s="9">
        <v>12</v>
      </c>
      <c r="N21" s="8">
        <f>T_SLA[[#This Row],[(H)
Qty - Y1]]*T_SLA[[#This Row],[(A)
Monthly Cost excluding Vat - Y1]]</f>
        <v>0</v>
      </c>
      <c r="O21" s="59">
        <f>T_SLA[[#This Row],[(B)
Monthly Cost excluding Vat - Y2]]*T_SLA[[#This Row],[(I)
Qty - Y2]]</f>
        <v>0</v>
      </c>
      <c r="P21" s="59">
        <f>T_SLA[[#This Row],[(C)
Monthly Cost excluding Vat - Y3]]*T_SLA[[#This Row],[(J)
Qty - Y3]]</f>
        <v>0</v>
      </c>
      <c r="Q21" s="59">
        <f>T_SLA[[#This Row],[(D)
Monthly Cost excluding Vat - Y4]]*T_SLA[[#This Row],[(K)
Qty - Y4]]</f>
        <v>0</v>
      </c>
      <c r="R21" s="59">
        <f>T_SLA[[#This Row],[(E)
Monthly Cost excluding Vat - Y5]]*T_SLA[[#This Row],[(L)
Qty - Y5]]</f>
        <v>0</v>
      </c>
      <c r="S21" s="63">
        <f>SUM(T_SLA[[#This Row],[(O)
Total Cost Excluding Vat - Y1 
(A*H)]:[(S)
Total Cost Excluding Vat - Y5 
(E*L)]])</f>
        <v>0</v>
      </c>
    </row>
    <row r="22" spans="1:19" s="5" customFormat="1" ht="52.8" x14ac:dyDescent="0.3">
      <c r="A22" s="6" t="s">
        <v>143</v>
      </c>
      <c r="B22" s="7" t="s">
        <v>80</v>
      </c>
      <c r="C22" s="7" t="s">
        <v>144</v>
      </c>
      <c r="D22" s="64"/>
      <c r="E22" s="64"/>
      <c r="F22" s="64"/>
      <c r="G22" s="64"/>
      <c r="H22" s="64"/>
      <c r="I22" s="9">
        <v>12</v>
      </c>
      <c r="J22" s="9">
        <v>12</v>
      </c>
      <c r="K22" s="9">
        <v>12</v>
      </c>
      <c r="L22" s="9">
        <v>12</v>
      </c>
      <c r="M22" s="9">
        <v>12</v>
      </c>
      <c r="N22" s="8">
        <f>T_SLA[[#This Row],[(H)
Qty - Y1]]*T_SLA[[#This Row],[(A)
Monthly Cost excluding Vat - Y1]]</f>
        <v>0</v>
      </c>
      <c r="O22" s="59">
        <f>T_SLA[[#This Row],[(B)
Monthly Cost excluding Vat - Y2]]*T_SLA[[#This Row],[(I)
Qty - Y2]]</f>
        <v>0</v>
      </c>
      <c r="P22" s="59">
        <f>T_SLA[[#This Row],[(C)
Monthly Cost excluding Vat - Y3]]*T_SLA[[#This Row],[(J)
Qty - Y3]]</f>
        <v>0</v>
      </c>
      <c r="Q22" s="59">
        <f>T_SLA[[#This Row],[(D)
Monthly Cost excluding Vat - Y4]]*T_SLA[[#This Row],[(K)
Qty - Y4]]</f>
        <v>0</v>
      </c>
      <c r="R22" s="59">
        <f>T_SLA[[#This Row],[(E)
Monthly Cost excluding Vat - Y5]]*T_SLA[[#This Row],[(L)
Qty - Y5]]</f>
        <v>0</v>
      </c>
      <c r="S22" s="63">
        <f>SUM(T_SLA[[#This Row],[(O)
Total Cost Excluding Vat - Y1 
(A*H)]:[(S)
Total Cost Excluding Vat - Y5 
(E*L)]])</f>
        <v>0</v>
      </c>
    </row>
    <row r="23" spans="1:19" ht="14.4" x14ac:dyDescent="0.3">
      <c r="A23" s="11" t="s">
        <v>29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06">
        <f>SUBTOTAL(109,T_SLA[(O)
Total Cost Excluding Vat - Y1 
(A*H)])</f>
        <v>0</v>
      </c>
      <c r="O23" s="106">
        <f>SUBTOTAL(109,T_SLA[(P)
Total Cost Excluding Vat - Y2 
(B*I)])</f>
        <v>0</v>
      </c>
      <c r="P23" s="106">
        <f>SUBTOTAL(109,T_SLA[(Q)
Total Cost Excluding Vat - Y3 
(C*J)])</f>
        <v>0</v>
      </c>
      <c r="Q23" s="106">
        <f>SUBTOTAL(109,T_SLA[(R)
Total Cost Excluding Vat - Y4 
(D*K)])</f>
        <v>0</v>
      </c>
      <c r="R23" s="106">
        <f>SUBTOTAL(109,T_SLA[(S)
Total Cost Excluding Vat - Y5 
(E*L)])</f>
        <v>0</v>
      </c>
      <c r="S23" s="106">
        <f>SUBTOTAL(109,T_SLA[(V)
Total Cost Excluding VAT])</f>
        <v>0</v>
      </c>
    </row>
    <row r="28" spans="1:19" ht="14.4" x14ac:dyDescent="0.3"/>
    <row r="29" spans="1:19" ht="14.4" x14ac:dyDescent="0.3"/>
    <row r="30" spans="1:19" ht="14.4" x14ac:dyDescent="0.3"/>
    <row r="31" spans="1:19" ht="14.4" x14ac:dyDescent="0.3"/>
    <row r="32" spans="1:19" ht="14.4" x14ac:dyDescent="0.3"/>
    <row r="33" ht="14.4" x14ac:dyDescent="0.3"/>
    <row r="34" ht="14.4" x14ac:dyDescent="0.3"/>
    <row r="35" ht="14.4" x14ac:dyDescent="0.3"/>
    <row r="36" ht="14.4" x14ac:dyDescent="0.3"/>
  </sheetData>
  <mergeCells count="8">
    <mergeCell ref="A12:N12"/>
    <mergeCell ref="A9:S9"/>
    <mergeCell ref="A10:S10"/>
    <mergeCell ref="A1:S3"/>
    <mergeCell ref="A5:S5"/>
    <mergeCell ref="A6:S6"/>
    <mergeCell ref="A7:S7"/>
    <mergeCell ref="A8:S8"/>
  </mergeCells>
  <phoneticPr fontId="42" type="noConversion"/>
  <pageMargins left="0.7" right="0.7" top="0.75" bottom="0.75" header="0.3" footer="0.3"/>
  <pageSetup paperSize="8" scale="25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92D050"/>
    <pageSetUpPr fitToPage="1"/>
  </sheetPr>
  <dimension ref="A1:W73"/>
  <sheetViews>
    <sheetView zoomScale="130" zoomScaleNormal="130" workbookViewId="0">
      <selection activeCell="J15" sqref="J15"/>
    </sheetView>
  </sheetViews>
  <sheetFormatPr defaultColWidth="67.88671875" defaultRowHeight="14.4" x14ac:dyDescent="0.3"/>
  <cols>
    <col min="1" max="1" width="19" customWidth="1"/>
    <col min="2" max="2" width="32.6640625" customWidth="1"/>
    <col min="3" max="3" width="38.5546875" customWidth="1"/>
    <col min="4" max="4" width="74.6640625" customWidth="1"/>
    <col min="5" max="9" width="7.33203125" customWidth="1"/>
    <col min="10" max="14" width="11" customWidth="1"/>
    <col min="15" max="15" width="12.5546875" customWidth="1"/>
    <col min="16" max="16" width="15.44140625" customWidth="1"/>
    <col min="17" max="17" width="16.5546875" customWidth="1"/>
    <col min="18" max="18" width="16" customWidth="1"/>
    <col min="19" max="19" width="16.33203125" customWidth="1"/>
    <col min="20" max="20" width="17" customWidth="1"/>
    <col min="21" max="21" width="16.33203125" customWidth="1"/>
    <col min="23" max="23" width="3.88671875" customWidth="1"/>
  </cols>
  <sheetData>
    <row r="1" spans="1:23" s="12" customFormat="1" ht="15" customHeight="1" x14ac:dyDescent="0.3">
      <c r="A1" s="221" t="s">
        <v>145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</row>
    <row r="2" spans="1:23" s="12" customFormat="1" x14ac:dyDescent="0.3">
      <c r="A2" s="221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</row>
    <row r="3" spans="1:23" s="12" customFormat="1" ht="33" customHeight="1" x14ac:dyDescent="0.3">
      <c r="A3" s="221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</row>
    <row r="4" spans="1:23" s="12" customFormat="1" x14ac:dyDescent="0.3">
      <c r="A4" s="13"/>
      <c r="D4" s="13"/>
      <c r="E4" s="14"/>
      <c r="F4" s="14"/>
      <c r="G4" s="14"/>
      <c r="H4" s="14"/>
      <c r="I4" s="14"/>
      <c r="O4" s="15"/>
      <c r="P4" s="15"/>
      <c r="Q4" s="15"/>
      <c r="R4" s="15"/>
      <c r="S4" s="15"/>
      <c r="T4" s="15"/>
      <c r="U4" s="15"/>
      <c r="V4" s="42"/>
      <c r="W4" s="15"/>
    </row>
    <row r="5" spans="1:23" s="12" customFormat="1" ht="15.6" x14ac:dyDescent="0.3">
      <c r="A5" s="234" t="s">
        <v>33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79"/>
      <c r="Q5" s="79"/>
      <c r="R5" s="79"/>
      <c r="S5" s="79"/>
      <c r="T5" s="79"/>
      <c r="U5" s="79"/>
      <c r="V5" s="42"/>
      <c r="W5" s="15"/>
    </row>
    <row r="6" spans="1:23" s="12" customFormat="1" ht="15.6" x14ac:dyDescent="0.3">
      <c r="A6" s="233" t="s">
        <v>146</v>
      </c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3"/>
      <c r="M6" s="233"/>
      <c r="N6" s="233"/>
      <c r="O6" s="233"/>
      <c r="P6" s="78"/>
      <c r="Q6" s="78"/>
      <c r="R6" s="78"/>
      <c r="S6" s="78"/>
      <c r="T6" s="78"/>
      <c r="U6" s="78"/>
      <c r="V6" s="42"/>
      <c r="W6" s="15"/>
    </row>
    <row r="7" spans="1:23" s="12" customFormat="1" ht="15.6" x14ac:dyDescent="0.3">
      <c r="A7" s="233" t="s">
        <v>5</v>
      </c>
      <c r="B7" s="233"/>
      <c r="C7" s="233"/>
      <c r="D7" s="233"/>
      <c r="E7" s="233"/>
      <c r="F7" s="233"/>
      <c r="G7" s="233"/>
      <c r="H7" s="233"/>
      <c r="I7" s="233"/>
      <c r="J7" s="233"/>
      <c r="K7" s="233"/>
      <c r="L7" s="233"/>
      <c r="M7" s="233"/>
      <c r="N7" s="233"/>
      <c r="O7" s="233"/>
      <c r="P7" s="78"/>
      <c r="Q7" s="78"/>
      <c r="R7" s="78"/>
      <c r="S7" s="78"/>
      <c r="T7" s="78"/>
      <c r="U7" s="78"/>
      <c r="V7" s="42"/>
      <c r="W7" s="15"/>
    </row>
    <row r="8" spans="1:23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  <c r="U8" s="233"/>
      <c r="V8" s="233"/>
      <c r="W8" s="233"/>
    </row>
    <row r="9" spans="1:23" ht="15.6" x14ac:dyDescent="0.3">
      <c r="A9" s="233" t="s">
        <v>8458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  <c r="U9" s="233"/>
      <c r="V9" s="233"/>
      <c r="W9" s="233"/>
    </row>
    <row r="12" spans="1:23" ht="81" customHeight="1" x14ac:dyDescent="0.3">
      <c r="A12" s="30" t="s">
        <v>148</v>
      </c>
      <c r="B12" s="30" t="s">
        <v>149</v>
      </c>
      <c r="C12" s="31" t="s">
        <v>150</v>
      </c>
      <c r="D12" s="31" t="s">
        <v>151</v>
      </c>
      <c r="E12" s="129" t="s">
        <v>152</v>
      </c>
      <c r="F12" s="129" t="s">
        <v>153</v>
      </c>
      <c r="G12" s="129" t="s">
        <v>154</v>
      </c>
      <c r="H12" s="129" t="s">
        <v>155</v>
      </c>
      <c r="I12" s="129" t="s">
        <v>156</v>
      </c>
      <c r="J12" s="32" t="s">
        <v>157</v>
      </c>
      <c r="K12" s="32" t="s">
        <v>158</v>
      </c>
      <c r="L12" s="32" t="s">
        <v>159</v>
      </c>
      <c r="M12" s="32" t="s">
        <v>160</v>
      </c>
      <c r="N12" s="32" t="s">
        <v>161</v>
      </c>
      <c r="O12" s="33" t="s">
        <v>162</v>
      </c>
      <c r="P12" s="35" t="s">
        <v>163</v>
      </c>
      <c r="Q12" s="35" t="s">
        <v>164</v>
      </c>
      <c r="R12" s="35" t="s">
        <v>165</v>
      </c>
      <c r="S12" s="35" t="s">
        <v>166</v>
      </c>
      <c r="T12" s="35" t="s">
        <v>167</v>
      </c>
      <c r="U12" s="35" t="s">
        <v>168</v>
      </c>
      <c r="V12" s="19" t="s">
        <v>169</v>
      </c>
    </row>
    <row r="13" spans="1:23" x14ac:dyDescent="0.3">
      <c r="A13" t="s">
        <v>170</v>
      </c>
      <c r="B13" t="s">
        <v>171</v>
      </c>
      <c r="C13" t="s">
        <v>172</v>
      </c>
      <c r="D13" t="s">
        <v>173</v>
      </c>
      <c r="E13" s="27">
        <v>2000</v>
      </c>
      <c r="F13" s="27">
        <v>2000</v>
      </c>
      <c r="G13" s="27">
        <v>2000</v>
      </c>
      <c r="H13" s="27">
        <v>2000</v>
      </c>
      <c r="I13" s="27">
        <v>2000</v>
      </c>
      <c r="J13" s="20"/>
      <c r="K13" s="20"/>
      <c r="L13" s="20"/>
      <c r="M13" s="20"/>
      <c r="N13" s="20"/>
      <c r="O13" s="34">
        <f t="shared" ref="O13:O24" si="0">Exchange_Rate</f>
        <v>17.71</v>
      </c>
      <c r="P13" s="29">
        <f>T_MAIN_SW[[#This Row],[(A) 
Qty of licences - Y1]]*T_MAIN_SW[[#This Row],[(H)
License fees Annual in USD (TOTAL) - Y1]]*T_MAIN_SW[[#This Row],[(O)
Exchange Rate]]</f>
        <v>0</v>
      </c>
      <c r="Q13" s="29">
        <f>T_MAIN_SW[[#This Row],[(B) 
Qty of licences - Y2]]*T_MAIN_SW[[#This Row],[(I)
License fees Annual in USD (TOTAL) - Y2]]*T_MAIN_SW[[#This Row],[(O)
Exchange Rate]]</f>
        <v>0</v>
      </c>
      <c r="R13" s="29">
        <f>T_MAIN_SW[[#This Row],[(C) 
Qty of licences - Y3]]*T_MAIN_SW[[#This Row],[(J)
License fees Annual in USD (TOTAL) - Y3]]*T_MAIN_SW[[#This Row],[(O)
Exchange Rate]]</f>
        <v>0</v>
      </c>
      <c r="S13" s="29">
        <f>T_MAIN_SW[[#This Row],[(D) 
Qty of licences - Y4]]*T_MAIN_SW[[#This Row],[(K)
License fees Annual in USD (TOTAL) - Y4]]*T_MAIN_SW[[#This Row],[(O)
Exchange Rate]]</f>
        <v>0</v>
      </c>
      <c r="T13" s="29">
        <f>T_MAIN_SW[[#This Row],[(E) 
Qty of licences - Y5]]*T_MAIN_SW[[#This Row],[(L)
License fees Annual in USD (TOTAL) - Y5]]*T_MAIN_SW[[#This Row],[(O)
Exchange Rate]]</f>
        <v>0</v>
      </c>
      <c r="U13" s="29">
        <f>SUM(T_MAIN_SW[[#This Row],[(P)
TOTAL Excluding VAT
(A*H*O) - Y1]:[(T)
TOTAL Excluding VAT
(E*L*O) - Y5]])</f>
        <v>0</v>
      </c>
      <c r="V13" s="21"/>
    </row>
    <row r="14" spans="1:23" x14ac:dyDescent="0.3">
      <c r="A14" t="s">
        <v>170</v>
      </c>
      <c r="B14" t="s">
        <v>171</v>
      </c>
      <c r="C14" t="s">
        <v>174</v>
      </c>
      <c r="D14" t="s">
        <v>175</v>
      </c>
      <c r="E14" s="27">
        <v>2000</v>
      </c>
      <c r="F14" s="27">
        <v>2000</v>
      </c>
      <c r="G14" s="27">
        <v>2000</v>
      </c>
      <c r="H14" s="27">
        <v>2000</v>
      </c>
      <c r="I14" s="27">
        <v>2000</v>
      </c>
      <c r="J14" s="20"/>
      <c r="K14" s="20"/>
      <c r="L14" s="20"/>
      <c r="M14" s="20"/>
      <c r="N14" s="20"/>
      <c r="O14" s="34">
        <f t="shared" ref="O14:O23" si="1">Exchange_Rate</f>
        <v>17.71</v>
      </c>
      <c r="P14" s="29">
        <f>T_MAIN_SW[[#This Row],[(A) 
Qty of licences - Y1]]*T_MAIN_SW[[#This Row],[(H)
License fees Annual in USD (TOTAL) - Y1]]*T_MAIN_SW[[#This Row],[(O)
Exchange Rate]]</f>
        <v>0</v>
      </c>
      <c r="Q14" s="29">
        <f>T_MAIN_SW[[#This Row],[(B) 
Qty of licences - Y2]]*T_MAIN_SW[[#This Row],[(I)
License fees Annual in USD (TOTAL) - Y2]]*T_MAIN_SW[[#This Row],[(O)
Exchange Rate]]</f>
        <v>0</v>
      </c>
      <c r="R14" s="29">
        <f>T_MAIN_SW[[#This Row],[(C) 
Qty of licences - Y3]]*T_MAIN_SW[[#This Row],[(J)
License fees Annual in USD (TOTAL) - Y3]]*T_MAIN_SW[[#This Row],[(O)
Exchange Rate]]</f>
        <v>0</v>
      </c>
      <c r="S14" s="29">
        <f>T_MAIN_SW[[#This Row],[(D) 
Qty of licences - Y4]]*T_MAIN_SW[[#This Row],[(K)
License fees Annual in USD (TOTAL) - Y4]]*T_MAIN_SW[[#This Row],[(O)
Exchange Rate]]</f>
        <v>0</v>
      </c>
      <c r="T14" s="29">
        <f>T_MAIN_SW[[#This Row],[(E) 
Qty of licences - Y5]]*T_MAIN_SW[[#This Row],[(L)
License fees Annual in USD (TOTAL) - Y5]]*T_MAIN_SW[[#This Row],[(O)
Exchange Rate]]</f>
        <v>0</v>
      </c>
      <c r="U14" s="29">
        <f>SUM(T_MAIN_SW[[#This Row],[(P)
TOTAL Excluding VAT
(A*H*O) - Y1]:[(T)
TOTAL Excluding VAT
(E*L*O) - Y5]])</f>
        <v>0</v>
      </c>
      <c r="V14" s="21"/>
    </row>
    <row r="15" spans="1:23" x14ac:dyDescent="0.3">
      <c r="A15" t="s">
        <v>170</v>
      </c>
      <c r="B15" t="s">
        <v>171</v>
      </c>
      <c r="C15" t="s">
        <v>176</v>
      </c>
      <c r="D15" s="1" t="s">
        <v>177</v>
      </c>
      <c r="E15" s="27">
        <v>1</v>
      </c>
      <c r="F15" s="27">
        <v>1</v>
      </c>
      <c r="G15" s="27">
        <v>1</v>
      </c>
      <c r="H15" s="27">
        <v>1</v>
      </c>
      <c r="I15" s="27">
        <v>1</v>
      </c>
      <c r="J15" s="20"/>
      <c r="K15" s="20"/>
      <c r="L15" s="20"/>
      <c r="M15" s="20"/>
      <c r="N15" s="20"/>
      <c r="O15" s="34">
        <f t="shared" si="1"/>
        <v>17.71</v>
      </c>
      <c r="P15" s="29">
        <f>T_MAIN_SW[[#This Row],[(A) 
Qty of licences - Y1]]*T_MAIN_SW[[#This Row],[(H)
License fees Annual in USD (TOTAL) - Y1]]*T_MAIN_SW[[#This Row],[(O)
Exchange Rate]]</f>
        <v>0</v>
      </c>
      <c r="Q15" s="29">
        <f>T_MAIN_SW[[#This Row],[(B) 
Qty of licences - Y2]]*T_MAIN_SW[[#This Row],[(I)
License fees Annual in USD (TOTAL) - Y2]]*T_MAIN_SW[[#This Row],[(O)
Exchange Rate]]</f>
        <v>0</v>
      </c>
      <c r="R15" s="29">
        <f>T_MAIN_SW[[#This Row],[(C) 
Qty of licences - Y3]]*T_MAIN_SW[[#This Row],[(J)
License fees Annual in USD (TOTAL) - Y3]]*T_MAIN_SW[[#This Row],[(O)
Exchange Rate]]</f>
        <v>0</v>
      </c>
      <c r="S15" s="29">
        <f>T_MAIN_SW[[#This Row],[(D) 
Qty of licences - Y4]]*T_MAIN_SW[[#This Row],[(K)
License fees Annual in USD (TOTAL) - Y4]]*T_MAIN_SW[[#This Row],[(O)
Exchange Rate]]</f>
        <v>0</v>
      </c>
      <c r="T15" s="29">
        <f>T_MAIN_SW[[#This Row],[(E) 
Qty of licences - Y5]]*T_MAIN_SW[[#This Row],[(L)
License fees Annual in USD (TOTAL) - Y5]]*T_MAIN_SW[[#This Row],[(O)
Exchange Rate]]</f>
        <v>0</v>
      </c>
      <c r="U15" s="29">
        <f>SUM(T_MAIN_SW[[#This Row],[(P)
TOTAL Excluding VAT
(A*H*O) - Y1]:[(T)
TOTAL Excluding VAT
(E*L*O) - Y5]])</f>
        <v>0</v>
      </c>
      <c r="V15" s="21"/>
    </row>
    <row r="16" spans="1:23" x14ac:dyDescent="0.3">
      <c r="A16" t="s">
        <v>170</v>
      </c>
      <c r="B16" t="s">
        <v>171</v>
      </c>
      <c r="C16" t="s">
        <v>178</v>
      </c>
      <c r="D16" s="1" t="s">
        <v>179</v>
      </c>
      <c r="E16" s="27">
        <v>818</v>
      </c>
      <c r="F16" s="27">
        <v>818</v>
      </c>
      <c r="G16" s="27">
        <v>818</v>
      </c>
      <c r="H16" s="27">
        <v>818</v>
      </c>
      <c r="I16" s="27">
        <v>818</v>
      </c>
      <c r="J16" s="20"/>
      <c r="K16" s="20"/>
      <c r="L16" s="20"/>
      <c r="M16" s="20"/>
      <c r="N16" s="20"/>
      <c r="O16" s="34">
        <f t="shared" si="1"/>
        <v>17.71</v>
      </c>
      <c r="P16" s="29">
        <f>T_MAIN_SW[[#This Row],[(A) 
Qty of licences - Y1]]*T_MAIN_SW[[#This Row],[(H)
License fees Annual in USD (TOTAL) - Y1]]*T_MAIN_SW[[#This Row],[(O)
Exchange Rate]]</f>
        <v>0</v>
      </c>
      <c r="Q16" s="29">
        <f>T_MAIN_SW[[#This Row],[(B) 
Qty of licences - Y2]]*T_MAIN_SW[[#This Row],[(I)
License fees Annual in USD (TOTAL) - Y2]]*T_MAIN_SW[[#This Row],[(O)
Exchange Rate]]</f>
        <v>0</v>
      </c>
      <c r="R16" s="29">
        <f>T_MAIN_SW[[#This Row],[(C) 
Qty of licences - Y3]]*T_MAIN_SW[[#This Row],[(J)
License fees Annual in USD (TOTAL) - Y3]]*T_MAIN_SW[[#This Row],[(O)
Exchange Rate]]</f>
        <v>0</v>
      </c>
      <c r="S16" s="29">
        <f>T_MAIN_SW[[#This Row],[(D) 
Qty of licences - Y4]]*T_MAIN_SW[[#This Row],[(K)
License fees Annual in USD (TOTAL) - Y4]]*T_MAIN_SW[[#This Row],[(O)
Exchange Rate]]</f>
        <v>0</v>
      </c>
      <c r="T16" s="29">
        <f>T_MAIN_SW[[#This Row],[(E) 
Qty of licences - Y5]]*T_MAIN_SW[[#This Row],[(L)
License fees Annual in USD (TOTAL) - Y5]]*T_MAIN_SW[[#This Row],[(O)
Exchange Rate]]</f>
        <v>0</v>
      </c>
      <c r="U16" s="29">
        <f>SUM(T_MAIN_SW[[#This Row],[(P)
TOTAL Excluding VAT
(A*H*O) - Y1]:[(T)
TOTAL Excluding VAT
(E*L*O) - Y5]])</f>
        <v>0</v>
      </c>
      <c r="V16" s="21"/>
    </row>
    <row r="17" spans="1:22" x14ac:dyDescent="0.3">
      <c r="A17" t="s">
        <v>170</v>
      </c>
      <c r="B17" t="s">
        <v>171</v>
      </c>
      <c r="C17" t="s">
        <v>180</v>
      </c>
      <c r="D17" s="1" t="s">
        <v>181</v>
      </c>
      <c r="E17" s="27">
        <v>3000</v>
      </c>
      <c r="F17" s="27">
        <v>3000</v>
      </c>
      <c r="G17" s="27">
        <v>3000</v>
      </c>
      <c r="H17" s="27">
        <v>3000</v>
      </c>
      <c r="I17" s="27">
        <v>3000</v>
      </c>
      <c r="J17" s="20"/>
      <c r="K17" s="20"/>
      <c r="L17" s="20"/>
      <c r="M17" s="20"/>
      <c r="N17" s="20"/>
      <c r="O17" s="34">
        <f>Exchange_Rate</f>
        <v>17.71</v>
      </c>
      <c r="P17" s="29">
        <f>T_MAIN_SW[[#This Row],[(A) 
Qty of licences - Y1]]*T_MAIN_SW[[#This Row],[(H)
License fees Annual in USD (TOTAL) - Y1]]*T_MAIN_SW[[#This Row],[(O)
Exchange Rate]]</f>
        <v>0</v>
      </c>
      <c r="Q17" s="29">
        <f>T_MAIN_SW[[#This Row],[(B) 
Qty of licences - Y2]]*T_MAIN_SW[[#This Row],[(I)
License fees Annual in USD (TOTAL) - Y2]]*T_MAIN_SW[[#This Row],[(O)
Exchange Rate]]</f>
        <v>0</v>
      </c>
      <c r="R17" s="29">
        <f>T_MAIN_SW[[#This Row],[(C) 
Qty of licences - Y3]]*T_MAIN_SW[[#This Row],[(J)
License fees Annual in USD (TOTAL) - Y3]]*T_MAIN_SW[[#This Row],[(O)
Exchange Rate]]</f>
        <v>0</v>
      </c>
      <c r="S17" s="29">
        <f>T_MAIN_SW[[#This Row],[(D) 
Qty of licences - Y4]]*T_MAIN_SW[[#This Row],[(K)
License fees Annual in USD (TOTAL) - Y4]]*T_MAIN_SW[[#This Row],[(O)
Exchange Rate]]</f>
        <v>0</v>
      </c>
      <c r="T17" s="29">
        <f>T_MAIN_SW[[#This Row],[(E) 
Qty of licences - Y5]]*T_MAIN_SW[[#This Row],[(L)
License fees Annual in USD (TOTAL) - Y5]]*T_MAIN_SW[[#This Row],[(O)
Exchange Rate]]</f>
        <v>0</v>
      </c>
      <c r="U17" s="29">
        <f>SUM(T_MAIN_SW[[#This Row],[(P)
TOTAL Excluding VAT
(A*H*O) - Y1]:[(T)
TOTAL Excluding VAT
(E*L*O) - Y5]])</f>
        <v>0</v>
      </c>
      <c r="V17" s="21"/>
    </row>
    <row r="18" spans="1:22" x14ac:dyDescent="0.3">
      <c r="A18" t="s">
        <v>170</v>
      </c>
      <c r="B18" t="s">
        <v>171</v>
      </c>
      <c r="C18" t="s">
        <v>182</v>
      </c>
      <c r="D18" s="1" t="s">
        <v>183</v>
      </c>
      <c r="E18" s="27">
        <v>386</v>
      </c>
      <c r="F18" s="27">
        <v>386</v>
      </c>
      <c r="G18" s="27">
        <v>386</v>
      </c>
      <c r="H18" s="27">
        <v>386</v>
      </c>
      <c r="I18" s="27">
        <v>386</v>
      </c>
      <c r="J18" s="20"/>
      <c r="K18" s="20"/>
      <c r="L18" s="20"/>
      <c r="M18" s="20"/>
      <c r="N18" s="20"/>
      <c r="O18" s="34">
        <f>Exchange_Rate</f>
        <v>17.71</v>
      </c>
      <c r="P18" s="29">
        <f>T_MAIN_SW[[#This Row],[(A) 
Qty of licences - Y1]]*T_MAIN_SW[[#This Row],[(H)
License fees Annual in USD (TOTAL) - Y1]]*T_MAIN_SW[[#This Row],[(O)
Exchange Rate]]</f>
        <v>0</v>
      </c>
      <c r="Q18" s="29">
        <f>T_MAIN_SW[[#This Row],[(B) 
Qty of licences - Y2]]*T_MAIN_SW[[#This Row],[(I)
License fees Annual in USD (TOTAL) - Y2]]*T_MAIN_SW[[#This Row],[(O)
Exchange Rate]]</f>
        <v>0</v>
      </c>
      <c r="R18" s="29">
        <f>T_MAIN_SW[[#This Row],[(C) 
Qty of licences - Y3]]*T_MAIN_SW[[#This Row],[(J)
License fees Annual in USD (TOTAL) - Y3]]*T_MAIN_SW[[#This Row],[(O)
Exchange Rate]]</f>
        <v>0</v>
      </c>
      <c r="S18" s="29">
        <f>T_MAIN_SW[[#This Row],[(D) 
Qty of licences - Y4]]*T_MAIN_SW[[#This Row],[(K)
License fees Annual in USD (TOTAL) - Y4]]*T_MAIN_SW[[#This Row],[(O)
Exchange Rate]]</f>
        <v>0</v>
      </c>
      <c r="T18" s="29">
        <f>T_MAIN_SW[[#This Row],[(E) 
Qty of licences - Y5]]*T_MAIN_SW[[#This Row],[(L)
License fees Annual in USD (TOTAL) - Y5]]*T_MAIN_SW[[#This Row],[(O)
Exchange Rate]]</f>
        <v>0</v>
      </c>
      <c r="U18" s="29">
        <f>SUM(T_MAIN_SW[[#This Row],[(P)
TOTAL Excluding VAT
(A*H*O) - Y1]:[(T)
TOTAL Excluding VAT
(E*L*O) - Y5]])</f>
        <v>0</v>
      </c>
      <c r="V18" s="21"/>
    </row>
    <row r="19" spans="1:22" x14ac:dyDescent="0.3">
      <c r="A19" t="s">
        <v>170</v>
      </c>
      <c r="B19" t="s">
        <v>171</v>
      </c>
      <c r="C19" t="s">
        <v>184</v>
      </c>
      <c r="D19" s="1" t="s">
        <v>185</v>
      </c>
      <c r="E19" s="27">
        <v>5</v>
      </c>
      <c r="F19" s="27">
        <v>5</v>
      </c>
      <c r="G19" s="27">
        <v>5</v>
      </c>
      <c r="H19" s="27">
        <v>5</v>
      </c>
      <c r="I19" s="27">
        <v>5</v>
      </c>
      <c r="J19" s="20"/>
      <c r="K19" s="20"/>
      <c r="L19" s="20"/>
      <c r="M19" s="20"/>
      <c r="N19" s="20"/>
      <c r="O19" s="34">
        <f>Exchange_Rate</f>
        <v>17.71</v>
      </c>
      <c r="P19" s="29">
        <f>T_MAIN_SW[[#This Row],[(A) 
Qty of licences - Y1]]*T_MAIN_SW[[#This Row],[(H)
License fees Annual in USD (TOTAL) - Y1]]*T_MAIN_SW[[#This Row],[(O)
Exchange Rate]]</f>
        <v>0</v>
      </c>
      <c r="Q19" s="29">
        <f>T_MAIN_SW[[#This Row],[(B) 
Qty of licences - Y2]]*T_MAIN_SW[[#This Row],[(I)
License fees Annual in USD (TOTAL) - Y2]]*T_MAIN_SW[[#This Row],[(O)
Exchange Rate]]</f>
        <v>0</v>
      </c>
      <c r="R19" s="29">
        <f>T_MAIN_SW[[#This Row],[(C) 
Qty of licences - Y3]]*T_MAIN_SW[[#This Row],[(J)
License fees Annual in USD (TOTAL) - Y3]]*T_MAIN_SW[[#This Row],[(O)
Exchange Rate]]</f>
        <v>0</v>
      </c>
      <c r="S19" s="29">
        <f>T_MAIN_SW[[#This Row],[(D) 
Qty of licences - Y4]]*T_MAIN_SW[[#This Row],[(K)
License fees Annual in USD (TOTAL) - Y4]]*T_MAIN_SW[[#This Row],[(O)
Exchange Rate]]</f>
        <v>0</v>
      </c>
      <c r="T19" s="29">
        <f>T_MAIN_SW[[#This Row],[(E) 
Qty of licences - Y5]]*T_MAIN_SW[[#This Row],[(L)
License fees Annual in USD (TOTAL) - Y5]]*T_MAIN_SW[[#This Row],[(O)
Exchange Rate]]</f>
        <v>0</v>
      </c>
      <c r="U19" s="29">
        <f>SUM(T_MAIN_SW[[#This Row],[(P)
TOTAL Excluding VAT
(A*H*O) - Y1]:[(T)
TOTAL Excluding VAT
(E*L*O) - Y5]])</f>
        <v>0</v>
      </c>
      <c r="V19" s="21"/>
    </row>
    <row r="20" spans="1:22" x14ac:dyDescent="0.3">
      <c r="A20" t="s">
        <v>186</v>
      </c>
      <c r="B20" t="s">
        <v>67</v>
      </c>
      <c r="C20" t="s">
        <v>187</v>
      </c>
      <c r="D20" t="s">
        <v>188</v>
      </c>
      <c r="E20" s="114">
        <v>1</v>
      </c>
      <c r="F20" s="114">
        <v>1</v>
      </c>
      <c r="G20" s="114">
        <v>1</v>
      </c>
      <c r="H20" s="114">
        <v>1</v>
      </c>
      <c r="I20" s="114">
        <v>1</v>
      </c>
      <c r="J20" s="20"/>
      <c r="K20" s="20"/>
      <c r="L20" s="20"/>
      <c r="M20" s="20"/>
      <c r="N20" s="20"/>
      <c r="O20" s="34">
        <f t="shared" si="1"/>
        <v>17.71</v>
      </c>
      <c r="P20" s="29">
        <f>T_MAIN_SW[[#This Row],[(A) 
Qty of licences - Y1]]*T_MAIN_SW[[#This Row],[(H)
License fees Annual in USD (TOTAL) - Y1]]*T_MAIN_SW[[#This Row],[(O)
Exchange Rate]]</f>
        <v>0</v>
      </c>
      <c r="Q20" s="29">
        <f>T_MAIN_SW[[#This Row],[(B) 
Qty of licences - Y2]]*T_MAIN_SW[[#This Row],[(I)
License fees Annual in USD (TOTAL) - Y2]]*T_MAIN_SW[[#This Row],[(O)
Exchange Rate]]</f>
        <v>0</v>
      </c>
      <c r="R20" s="29">
        <f>T_MAIN_SW[[#This Row],[(C) 
Qty of licences - Y3]]*T_MAIN_SW[[#This Row],[(J)
License fees Annual in USD (TOTAL) - Y3]]*T_MAIN_SW[[#This Row],[(O)
Exchange Rate]]</f>
        <v>0</v>
      </c>
      <c r="S20" s="29">
        <f>T_MAIN_SW[[#This Row],[(D) 
Qty of licences - Y4]]*T_MAIN_SW[[#This Row],[(K)
License fees Annual in USD (TOTAL) - Y4]]*T_MAIN_SW[[#This Row],[(O)
Exchange Rate]]</f>
        <v>0</v>
      </c>
      <c r="T20" s="29">
        <f>T_MAIN_SW[[#This Row],[(E) 
Qty of licences - Y5]]*T_MAIN_SW[[#This Row],[(L)
License fees Annual in USD (TOTAL) - Y5]]*T_MAIN_SW[[#This Row],[(O)
Exchange Rate]]</f>
        <v>0</v>
      </c>
      <c r="U20" s="29">
        <f>SUM(T_MAIN_SW[[#This Row],[(P)
TOTAL Excluding VAT
(A*H*O) - Y1]:[(T)
TOTAL Excluding VAT
(E*L*O) - Y5]])</f>
        <v>0</v>
      </c>
      <c r="V20" s="21"/>
    </row>
    <row r="21" spans="1:22" x14ac:dyDescent="0.3">
      <c r="A21" t="s">
        <v>186</v>
      </c>
      <c r="B21" t="s">
        <v>67</v>
      </c>
      <c r="C21" t="s">
        <v>189</v>
      </c>
      <c r="D21" t="s">
        <v>190</v>
      </c>
      <c r="E21" s="114">
        <v>1</v>
      </c>
      <c r="F21" s="114">
        <v>1</v>
      </c>
      <c r="G21" s="114">
        <v>1</v>
      </c>
      <c r="H21" s="114">
        <v>1</v>
      </c>
      <c r="I21" s="114">
        <v>1</v>
      </c>
      <c r="J21" s="20"/>
      <c r="K21" s="20"/>
      <c r="L21" s="20"/>
      <c r="M21" s="20"/>
      <c r="N21" s="20"/>
      <c r="O21" s="34">
        <f t="shared" si="1"/>
        <v>17.71</v>
      </c>
      <c r="P21" s="29">
        <f>T_MAIN_SW[[#This Row],[(A) 
Qty of licences - Y1]]*T_MAIN_SW[[#This Row],[(H)
License fees Annual in USD (TOTAL) - Y1]]*T_MAIN_SW[[#This Row],[(O)
Exchange Rate]]</f>
        <v>0</v>
      </c>
      <c r="Q21" s="29">
        <f>T_MAIN_SW[[#This Row],[(B) 
Qty of licences - Y2]]*T_MAIN_SW[[#This Row],[(I)
License fees Annual in USD (TOTAL) - Y2]]*T_MAIN_SW[[#This Row],[(O)
Exchange Rate]]</f>
        <v>0</v>
      </c>
      <c r="R21" s="29">
        <f>T_MAIN_SW[[#This Row],[(C) 
Qty of licences - Y3]]*T_MAIN_SW[[#This Row],[(J)
License fees Annual in USD (TOTAL) - Y3]]*T_MAIN_SW[[#This Row],[(O)
Exchange Rate]]</f>
        <v>0</v>
      </c>
      <c r="S21" s="29">
        <f>T_MAIN_SW[[#This Row],[(D) 
Qty of licences - Y4]]*T_MAIN_SW[[#This Row],[(K)
License fees Annual in USD (TOTAL) - Y4]]*T_MAIN_SW[[#This Row],[(O)
Exchange Rate]]</f>
        <v>0</v>
      </c>
      <c r="T21" s="29">
        <f>T_MAIN_SW[[#This Row],[(E) 
Qty of licences - Y5]]*T_MAIN_SW[[#This Row],[(L)
License fees Annual in USD (TOTAL) - Y5]]*T_MAIN_SW[[#This Row],[(O)
Exchange Rate]]</f>
        <v>0</v>
      </c>
      <c r="U21" s="29">
        <f>SUM(T_MAIN_SW[[#This Row],[(P)
TOTAL Excluding VAT
(A*H*O) - Y1]:[(T)
TOTAL Excluding VAT
(E*L*O) - Y5]])</f>
        <v>0</v>
      </c>
      <c r="V21" s="21"/>
    </row>
    <row r="22" spans="1:22" x14ac:dyDescent="0.3">
      <c r="A22" t="s">
        <v>186</v>
      </c>
      <c r="B22" t="s">
        <v>67</v>
      </c>
      <c r="C22" t="s">
        <v>191</v>
      </c>
      <c r="D22" t="s">
        <v>192</v>
      </c>
      <c r="E22" s="114">
        <v>2</v>
      </c>
      <c r="F22" s="114">
        <v>2</v>
      </c>
      <c r="G22" s="114">
        <v>2</v>
      </c>
      <c r="H22" s="114">
        <v>2</v>
      </c>
      <c r="I22" s="114">
        <v>2</v>
      </c>
      <c r="J22" s="20"/>
      <c r="K22" s="20"/>
      <c r="L22" s="20"/>
      <c r="M22" s="20"/>
      <c r="N22" s="20"/>
      <c r="O22" s="34">
        <f t="shared" si="1"/>
        <v>17.71</v>
      </c>
      <c r="P22" s="29">
        <f>T_MAIN_SW[[#This Row],[(A) 
Qty of licences - Y1]]*T_MAIN_SW[[#This Row],[(H)
License fees Annual in USD (TOTAL) - Y1]]*T_MAIN_SW[[#This Row],[(O)
Exchange Rate]]</f>
        <v>0</v>
      </c>
      <c r="Q22" s="29">
        <f>T_MAIN_SW[[#This Row],[(B) 
Qty of licences - Y2]]*T_MAIN_SW[[#This Row],[(I)
License fees Annual in USD (TOTAL) - Y2]]*T_MAIN_SW[[#This Row],[(O)
Exchange Rate]]</f>
        <v>0</v>
      </c>
      <c r="R22" s="29">
        <f>T_MAIN_SW[[#This Row],[(C) 
Qty of licences - Y3]]*T_MAIN_SW[[#This Row],[(J)
License fees Annual in USD (TOTAL) - Y3]]*T_MAIN_SW[[#This Row],[(O)
Exchange Rate]]</f>
        <v>0</v>
      </c>
      <c r="S22" s="29">
        <f>T_MAIN_SW[[#This Row],[(D) 
Qty of licences - Y4]]*T_MAIN_SW[[#This Row],[(K)
License fees Annual in USD (TOTAL) - Y4]]*T_MAIN_SW[[#This Row],[(O)
Exchange Rate]]</f>
        <v>0</v>
      </c>
      <c r="T22" s="29">
        <f>T_MAIN_SW[[#This Row],[(E) 
Qty of licences - Y5]]*T_MAIN_SW[[#This Row],[(L)
License fees Annual in USD (TOTAL) - Y5]]*T_MAIN_SW[[#This Row],[(O)
Exchange Rate]]</f>
        <v>0</v>
      </c>
      <c r="U22" s="29">
        <f>SUM(T_MAIN_SW[[#This Row],[(P)
TOTAL Excluding VAT
(A*H*O) - Y1]:[(T)
TOTAL Excluding VAT
(E*L*O) - Y5]])</f>
        <v>0</v>
      </c>
      <c r="V22" s="21"/>
    </row>
    <row r="23" spans="1:22" x14ac:dyDescent="0.3">
      <c r="A23" t="s">
        <v>186</v>
      </c>
      <c r="B23" t="s">
        <v>67</v>
      </c>
      <c r="C23" t="s">
        <v>193</v>
      </c>
      <c r="D23" t="s">
        <v>194</v>
      </c>
      <c r="E23" s="114">
        <v>2</v>
      </c>
      <c r="F23" s="114">
        <v>2</v>
      </c>
      <c r="G23" s="114">
        <v>2</v>
      </c>
      <c r="H23" s="114">
        <v>2</v>
      </c>
      <c r="I23" s="114">
        <v>2</v>
      </c>
      <c r="J23" s="20"/>
      <c r="K23" s="20"/>
      <c r="L23" s="20"/>
      <c r="M23" s="20"/>
      <c r="N23" s="20"/>
      <c r="O23" s="34">
        <f t="shared" si="1"/>
        <v>17.71</v>
      </c>
      <c r="P23" s="29">
        <f>T_MAIN_SW[[#This Row],[(A) 
Qty of licences - Y1]]*T_MAIN_SW[[#This Row],[(H)
License fees Annual in USD (TOTAL) - Y1]]*T_MAIN_SW[[#This Row],[(O)
Exchange Rate]]</f>
        <v>0</v>
      </c>
      <c r="Q23" s="29">
        <f>T_MAIN_SW[[#This Row],[(B) 
Qty of licences - Y2]]*T_MAIN_SW[[#This Row],[(I)
License fees Annual in USD (TOTAL) - Y2]]*T_MAIN_SW[[#This Row],[(O)
Exchange Rate]]</f>
        <v>0</v>
      </c>
      <c r="R23" s="29">
        <f>T_MAIN_SW[[#This Row],[(C) 
Qty of licences - Y3]]*T_MAIN_SW[[#This Row],[(J)
License fees Annual in USD (TOTAL) - Y3]]*T_MAIN_SW[[#This Row],[(O)
Exchange Rate]]</f>
        <v>0</v>
      </c>
      <c r="S23" s="29">
        <f>T_MAIN_SW[[#This Row],[(D) 
Qty of licences - Y4]]*T_MAIN_SW[[#This Row],[(K)
License fees Annual in USD (TOTAL) - Y4]]*T_MAIN_SW[[#This Row],[(O)
Exchange Rate]]</f>
        <v>0</v>
      </c>
      <c r="T23" s="29">
        <f>T_MAIN_SW[[#This Row],[(E) 
Qty of licences - Y5]]*T_MAIN_SW[[#This Row],[(L)
License fees Annual in USD (TOTAL) - Y5]]*T_MAIN_SW[[#This Row],[(O)
Exchange Rate]]</f>
        <v>0</v>
      </c>
      <c r="U23" s="29">
        <f>SUM(T_MAIN_SW[[#This Row],[(P)
TOTAL Excluding VAT
(A*H*O) - Y1]:[(T)
TOTAL Excluding VAT
(E*L*O) - Y5]])</f>
        <v>0</v>
      </c>
      <c r="V23" s="21"/>
    </row>
    <row r="24" spans="1:22" x14ac:dyDescent="0.3">
      <c r="A24" t="s">
        <v>186</v>
      </c>
      <c r="B24" t="s">
        <v>67</v>
      </c>
      <c r="C24" t="s">
        <v>195</v>
      </c>
      <c r="D24" t="s">
        <v>196</v>
      </c>
      <c r="E24" s="114">
        <v>2</v>
      </c>
      <c r="F24" s="114">
        <v>2</v>
      </c>
      <c r="G24" s="114">
        <v>2</v>
      </c>
      <c r="H24" s="114">
        <v>2</v>
      </c>
      <c r="I24" s="114">
        <v>2</v>
      </c>
      <c r="J24" s="20"/>
      <c r="K24" s="20"/>
      <c r="L24" s="20"/>
      <c r="M24" s="20"/>
      <c r="N24" s="20"/>
      <c r="O24" s="34">
        <f t="shared" si="0"/>
        <v>17.71</v>
      </c>
      <c r="P24" s="29">
        <f>T_MAIN_SW[[#This Row],[(A) 
Qty of licences - Y1]]*T_MAIN_SW[[#This Row],[(H)
License fees Annual in USD (TOTAL) - Y1]]*T_MAIN_SW[[#This Row],[(O)
Exchange Rate]]</f>
        <v>0</v>
      </c>
      <c r="Q24" s="29">
        <f>T_MAIN_SW[[#This Row],[(B) 
Qty of licences - Y2]]*T_MAIN_SW[[#This Row],[(I)
License fees Annual in USD (TOTAL) - Y2]]*T_MAIN_SW[[#This Row],[(O)
Exchange Rate]]</f>
        <v>0</v>
      </c>
      <c r="R24" s="29">
        <f>T_MAIN_SW[[#This Row],[(C) 
Qty of licences - Y3]]*T_MAIN_SW[[#This Row],[(J)
License fees Annual in USD (TOTAL) - Y3]]*T_MAIN_SW[[#This Row],[(O)
Exchange Rate]]</f>
        <v>0</v>
      </c>
      <c r="S24" s="29">
        <f>T_MAIN_SW[[#This Row],[(D) 
Qty of licences - Y4]]*T_MAIN_SW[[#This Row],[(K)
License fees Annual in USD (TOTAL) - Y4]]*T_MAIN_SW[[#This Row],[(O)
Exchange Rate]]</f>
        <v>0</v>
      </c>
      <c r="T24" s="29">
        <f>T_MAIN_SW[[#This Row],[(E) 
Qty of licences - Y5]]*T_MAIN_SW[[#This Row],[(L)
License fees Annual in USD (TOTAL) - Y5]]*T_MAIN_SW[[#This Row],[(O)
Exchange Rate]]</f>
        <v>0</v>
      </c>
      <c r="U24" s="29">
        <f>SUM(T_MAIN_SW[[#This Row],[(P)
TOTAL Excluding VAT
(A*H*O) - Y1]:[(T)
TOTAL Excluding VAT
(E*L*O) - Y5]])</f>
        <v>0</v>
      </c>
      <c r="V24" s="21"/>
    </row>
    <row r="25" spans="1:22" x14ac:dyDescent="0.3">
      <c r="A25" t="s">
        <v>186</v>
      </c>
      <c r="B25" t="s">
        <v>67</v>
      </c>
      <c r="C25" t="s">
        <v>197</v>
      </c>
      <c r="D25" t="s">
        <v>198</v>
      </c>
      <c r="E25" s="114">
        <v>1</v>
      </c>
      <c r="F25" s="114">
        <v>1</v>
      </c>
      <c r="G25" s="114">
        <v>1</v>
      </c>
      <c r="H25" s="114">
        <v>1</v>
      </c>
      <c r="I25" s="114">
        <v>1</v>
      </c>
      <c r="J25" s="20"/>
      <c r="K25" s="20"/>
      <c r="L25" s="20"/>
      <c r="M25" s="20"/>
      <c r="N25" s="20"/>
      <c r="O25" s="34">
        <f t="shared" ref="O25:O57" si="2">Exchange_Rate</f>
        <v>17.71</v>
      </c>
      <c r="P25" s="29">
        <f>T_MAIN_SW[[#This Row],[(A) 
Qty of licences - Y1]]*T_MAIN_SW[[#This Row],[(H)
License fees Annual in USD (TOTAL) - Y1]]*T_MAIN_SW[[#This Row],[(O)
Exchange Rate]]</f>
        <v>0</v>
      </c>
      <c r="Q25" s="29">
        <f>T_MAIN_SW[[#This Row],[(B) 
Qty of licences - Y2]]*T_MAIN_SW[[#This Row],[(I)
License fees Annual in USD (TOTAL) - Y2]]*T_MAIN_SW[[#This Row],[(O)
Exchange Rate]]</f>
        <v>0</v>
      </c>
      <c r="R25" s="29">
        <f>T_MAIN_SW[[#This Row],[(C) 
Qty of licences - Y3]]*T_MAIN_SW[[#This Row],[(J)
License fees Annual in USD (TOTAL) - Y3]]*T_MAIN_SW[[#This Row],[(O)
Exchange Rate]]</f>
        <v>0</v>
      </c>
      <c r="S25" s="29">
        <f>T_MAIN_SW[[#This Row],[(D) 
Qty of licences - Y4]]*T_MAIN_SW[[#This Row],[(K)
License fees Annual in USD (TOTAL) - Y4]]*T_MAIN_SW[[#This Row],[(O)
Exchange Rate]]</f>
        <v>0</v>
      </c>
      <c r="T25" s="29">
        <f>T_MAIN_SW[[#This Row],[(E) 
Qty of licences - Y5]]*T_MAIN_SW[[#This Row],[(L)
License fees Annual in USD (TOTAL) - Y5]]*T_MAIN_SW[[#This Row],[(O)
Exchange Rate]]</f>
        <v>0</v>
      </c>
      <c r="U25" s="29">
        <f>SUM(T_MAIN_SW[[#This Row],[(P)
TOTAL Excluding VAT
(A*H*O) - Y1]:[(T)
TOTAL Excluding VAT
(E*L*O) - Y5]])</f>
        <v>0</v>
      </c>
      <c r="V25" s="21"/>
    </row>
    <row r="26" spans="1:22" x14ac:dyDescent="0.3">
      <c r="A26" t="s">
        <v>186</v>
      </c>
      <c r="B26" t="s">
        <v>67</v>
      </c>
      <c r="C26" t="s">
        <v>199</v>
      </c>
      <c r="D26" t="s">
        <v>200</v>
      </c>
      <c r="E26" s="114">
        <v>1</v>
      </c>
      <c r="F26" s="114">
        <v>1</v>
      </c>
      <c r="G26" s="114">
        <v>1</v>
      </c>
      <c r="H26" s="114">
        <v>1</v>
      </c>
      <c r="I26" s="114">
        <v>1</v>
      </c>
      <c r="J26" s="20"/>
      <c r="K26" s="20"/>
      <c r="L26" s="20"/>
      <c r="M26" s="20"/>
      <c r="N26" s="20"/>
      <c r="O26" s="34">
        <f t="shared" si="2"/>
        <v>17.71</v>
      </c>
      <c r="P26" s="29">
        <f>T_MAIN_SW[[#This Row],[(A) 
Qty of licences - Y1]]*T_MAIN_SW[[#This Row],[(H)
License fees Annual in USD (TOTAL) - Y1]]*T_MAIN_SW[[#This Row],[(O)
Exchange Rate]]</f>
        <v>0</v>
      </c>
      <c r="Q26" s="29">
        <f>T_MAIN_SW[[#This Row],[(B) 
Qty of licences - Y2]]*T_MAIN_SW[[#This Row],[(I)
License fees Annual in USD (TOTAL) - Y2]]*T_MAIN_SW[[#This Row],[(O)
Exchange Rate]]</f>
        <v>0</v>
      </c>
      <c r="R26" s="29">
        <f>T_MAIN_SW[[#This Row],[(C) 
Qty of licences - Y3]]*T_MAIN_SW[[#This Row],[(J)
License fees Annual in USD (TOTAL) - Y3]]*T_MAIN_SW[[#This Row],[(O)
Exchange Rate]]</f>
        <v>0</v>
      </c>
      <c r="S26" s="29">
        <f>T_MAIN_SW[[#This Row],[(D) 
Qty of licences - Y4]]*T_MAIN_SW[[#This Row],[(K)
License fees Annual in USD (TOTAL) - Y4]]*T_MAIN_SW[[#This Row],[(O)
Exchange Rate]]</f>
        <v>0</v>
      </c>
      <c r="T26" s="29">
        <f>T_MAIN_SW[[#This Row],[(E) 
Qty of licences - Y5]]*T_MAIN_SW[[#This Row],[(L)
License fees Annual in USD (TOTAL) - Y5]]*T_MAIN_SW[[#This Row],[(O)
Exchange Rate]]</f>
        <v>0</v>
      </c>
      <c r="U26" s="29">
        <f>SUM(T_MAIN_SW[[#This Row],[(P)
TOTAL Excluding VAT
(A*H*O) - Y1]:[(T)
TOTAL Excluding VAT
(E*L*O) - Y5]])</f>
        <v>0</v>
      </c>
      <c r="V26" s="21"/>
    </row>
    <row r="27" spans="1:22" x14ac:dyDescent="0.3">
      <c r="A27" t="s">
        <v>186</v>
      </c>
      <c r="B27" t="s">
        <v>69</v>
      </c>
      <c r="C27" t="s">
        <v>201</v>
      </c>
      <c r="D27" t="s">
        <v>202</v>
      </c>
      <c r="E27" s="114">
        <v>2</v>
      </c>
      <c r="F27" s="114">
        <v>2</v>
      </c>
      <c r="G27" s="114">
        <v>2</v>
      </c>
      <c r="H27" s="114">
        <v>2</v>
      </c>
      <c r="I27" s="114">
        <v>2</v>
      </c>
      <c r="J27" s="20"/>
      <c r="K27" s="20"/>
      <c r="L27" s="20"/>
      <c r="M27" s="20"/>
      <c r="N27" s="20"/>
      <c r="O27" s="34">
        <f t="shared" si="2"/>
        <v>17.71</v>
      </c>
      <c r="P27" s="29">
        <f>T_MAIN_SW[[#This Row],[(A) 
Qty of licences - Y1]]*T_MAIN_SW[[#This Row],[(H)
License fees Annual in USD (TOTAL) - Y1]]*T_MAIN_SW[[#This Row],[(O)
Exchange Rate]]</f>
        <v>0</v>
      </c>
      <c r="Q27" s="29">
        <f>T_MAIN_SW[[#This Row],[(B) 
Qty of licences - Y2]]*T_MAIN_SW[[#This Row],[(I)
License fees Annual in USD (TOTAL) - Y2]]*T_MAIN_SW[[#This Row],[(O)
Exchange Rate]]</f>
        <v>0</v>
      </c>
      <c r="R27" s="29">
        <f>T_MAIN_SW[[#This Row],[(C) 
Qty of licences - Y3]]*T_MAIN_SW[[#This Row],[(J)
License fees Annual in USD (TOTAL) - Y3]]*T_MAIN_SW[[#This Row],[(O)
Exchange Rate]]</f>
        <v>0</v>
      </c>
      <c r="S27" s="29">
        <f>T_MAIN_SW[[#This Row],[(D) 
Qty of licences - Y4]]*T_MAIN_SW[[#This Row],[(K)
License fees Annual in USD (TOTAL) - Y4]]*T_MAIN_SW[[#This Row],[(O)
Exchange Rate]]</f>
        <v>0</v>
      </c>
      <c r="T27" s="29">
        <f>T_MAIN_SW[[#This Row],[(E) 
Qty of licences - Y5]]*T_MAIN_SW[[#This Row],[(L)
License fees Annual in USD (TOTAL) - Y5]]*T_MAIN_SW[[#This Row],[(O)
Exchange Rate]]</f>
        <v>0</v>
      </c>
      <c r="U27" s="29">
        <f>SUM(T_MAIN_SW[[#This Row],[(P)
TOTAL Excluding VAT
(A*H*O) - Y1]:[(T)
TOTAL Excluding VAT
(E*L*O) - Y5]])</f>
        <v>0</v>
      </c>
      <c r="V27" s="21"/>
    </row>
    <row r="28" spans="1:22" x14ac:dyDescent="0.3">
      <c r="A28" t="s">
        <v>186</v>
      </c>
      <c r="B28" t="s">
        <v>69</v>
      </c>
      <c r="C28" t="s">
        <v>203</v>
      </c>
      <c r="D28" t="s">
        <v>204</v>
      </c>
      <c r="E28" s="114">
        <v>2</v>
      </c>
      <c r="F28" s="114">
        <v>2</v>
      </c>
      <c r="G28" s="114">
        <v>2</v>
      </c>
      <c r="H28" s="114">
        <v>2</v>
      </c>
      <c r="I28" s="114">
        <v>2</v>
      </c>
      <c r="J28" s="20"/>
      <c r="K28" s="20"/>
      <c r="L28" s="20"/>
      <c r="M28" s="20"/>
      <c r="N28" s="20"/>
      <c r="O28" s="34">
        <f t="shared" si="2"/>
        <v>17.71</v>
      </c>
      <c r="P28" s="29">
        <f>T_MAIN_SW[[#This Row],[(A) 
Qty of licences - Y1]]*T_MAIN_SW[[#This Row],[(H)
License fees Annual in USD (TOTAL) - Y1]]*T_MAIN_SW[[#This Row],[(O)
Exchange Rate]]</f>
        <v>0</v>
      </c>
      <c r="Q28" s="29">
        <f>T_MAIN_SW[[#This Row],[(B) 
Qty of licences - Y2]]*T_MAIN_SW[[#This Row],[(I)
License fees Annual in USD (TOTAL) - Y2]]*T_MAIN_SW[[#This Row],[(O)
Exchange Rate]]</f>
        <v>0</v>
      </c>
      <c r="R28" s="29">
        <f>T_MAIN_SW[[#This Row],[(C) 
Qty of licences - Y3]]*T_MAIN_SW[[#This Row],[(J)
License fees Annual in USD (TOTAL) - Y3]]*T_MAIN_SW[[#This Row],[(O)
Exchange Rate]]</f>
        <v>0</v>
      </c>
      <c r="S28" s="29">
        <f>T_MAIN_SW[[#This Row],[(D) 
Qty of licences - Y4]]*T_MAIN_SW[[#This Row],[(K)
License fees Annual in USD (TOTAL) - Y4]]*T_MAIN_SW[[#This Row],[(O)
Exchange Rate]]</f>
        <v>0</v>
      </c>
      <c r="T28" s="29">
        <f>T_MAIN_SW[[#This Row],[(E) 
Qty of licences - Y5]]*T_MAIN_SW[[#This Row],[(L)
License fees Annual in USD (TOTAL) - Y5]]*T_MAIN_SW[[#This Row],[(O)
Exchange Rate]]</f>
        <v>0</v>
      </c>
      <c r="U28" s="29">
        <f>SUM(T_MAIN_SW[[#This Row],[(P)
TOTAL Excluding VAT
(A*H*O) - Y1]:[(T)
TOTAL Excluding VAT
(E*L*O) - Y5]])</f>
        <v>0</v>
      </c>
      <c r="V28" s="21"/>
    </row>
    <row r="29" spans="1:22" x14ac:dyDescent="0.3">
      <c r="A29" t="s">
        <v>186</v>
      </c>
      <c r="B29" t="s">
        <v>69</v>
      </c>
      <c r="C29" t="s">
        <v>195</v>
      </c>
      <c r="D29" t="s">
        <v>196</v>
      </c>
      <c r="E29" s="114">
        <v>2</v>
      </c>
      <c r="F29" s="114">
        <v>2</v>
      </c>
      <c r="G29" s="114">
        <v>2</v>
      </c>
      <c r="H29" s="114">
        <v>2</v>
      </c>
      <c r="I29" s="114">
        <v>2</v>
      </c>
      <c r="J29" s="20"/>
      <c r="K29" s="20"/>
      <c r="L29" s="20"/>
      <c r="M29" s="20"/>
      <c r="N29" s="20"/>
      <c r="O29" s="34">
        <f t="shared" si="2"/>
        <v>17.71</v>
      </c>
      <c r="P29" s="29">
        <f>T_MAIN_SW[[#This Row],[(A) 
Qty of licences - Y1]]*T_MAIN_SW[[#This Row],[(H)
License fees Annual in USD (TOTAL) - Y1]]*T_MAIN_SW[[#This Row],[(O)
Exchange Rate]]</f>
        <v>0</v>
      </c>
      <c r="Q29" s="29">
        <f>T_MAIN_SW[[#This Row],[(B) 
Qty of licences - Y2]]*T_MAIN_SW[[#This Row],[(I)
License fees Annual in USD (TOTAL) - Y2]]*T_MAIN_SW[[#This Row],[(O)
Exchange Rate]]</f>
        <v>0</v>
      </c>
      <c r="R29" s="29">
        <f>T_MAIN_SW[[#This Row],[(C) 
Qty of licences - Y3]]*T_MAIN_SW[[#This Row],[(J)
License fees Annual in USD (TOTAL) - Y3]]*T_MAIN_SW[[#This Row],[(O)
Exchange Rate]]</f>
        <v>0</v>
      </c>
      <c r="S29" s="29">
        <f>T_MAIN_SW[[#This Row],[(D) 
Qty of licences - Y4]]*T_MAIN_SW[[#This Row],[(K)
License fees Annual in USD (TOTAL) - Y4]]*T_MAIN_SW[[#This Row],[(O)
Exchange Rate]]</f>
        <v>0</v>
      </c>
      <c r="T29" s="29">
        <f>T_MAIN_SW[[#This Row],[(E) 
Qty of licences - Y5]]*T_MAIN_SW[[#This Row],[(L)
License fees Annual in USD (TOTAL) - Y5]]*T_MAIN_SW[[#This Row],[(O)
Exchange Rate]]</f>
        <v>0</v>
      </c>
      <c r="U29" s="29">
        <f>SUM(T_MAIN_SW[[#This Row],[(P)
TOTAL Excluding VAT
(A*H*O) - Y1]:[(T)
TOTAL Excluding VAT
(E*L*O) - Y5]])</f>
        <v>0</v>
      </c>
      <c r="V29" s="21"/>
    </row>
    <row r="30" spans="1:22" x14ac:dyDescent="0.3">
      <c r="A30" t="s">
        <v>186</v>
      </c>
      <c r="B30" t="s">
        <v>71</v>
      </c>
      <c r="C30" t="s">
        <v>201</v>
      </c>
      <c r="D30" t="s">
        <v>202</v>
      </c>
      <c r="E30" s="114">
        <v>2</v>
      </c>
      <c r="F30" s="114">
        <v>2</v>
      </c>
      <c r="G30" s="114">
        <v>2</v>
      </c>
      <c r="H30" s="114">
        <v>2</v>
      </c>
      <c r="I30" s="114">
        <v>2</v>
      </c>
      <c r="J30" s="20"/>
      <c r="K30" s="20"/>
      <c r="L30" s="20"/>
      <c r="M30" s="20"/>
      <c r="N30" s="20"/>
      <c r="O30" s="34">
        <f t="shared" si="2"/>
        <v>17.71</v>
      </c>
      <c r="P30" s="29">
        <f>T_MAIN_SW[[#This Row],[(A) 
Qty of licences - Y1]]*T_MAIN_SW[[#This Row],[(H)
License fees Annual in USD (TOTAL) - Y1]]*T_MAIN_SW[[#This Row],[(O)
Exchange Rate]]</f>
        <v>0</v>
      </c>
      <c r="Q30" s="29">
        <f>T_MAIN_SW[[#This Row],[(B) 
Qty of licences - Y2]]*T_MAIN_SW[[#This Row],[(I)
License fees Annual in USD (TOTAL) - Y2]]*T_MAIN_SW[[#This Row],[(O)
Exchange Rate]]</f>
        <v>0</v>
      </c>
      <c r="R30" s="29">
        <f>T_MAIN_SW[[#This Row],[(C) 
Qty of licences - Y3]]*T_MAIN_SW[[#This Row],[(J)
License fees Annual in USD (TOTAL) - Y3]]*T_MAIN_SW[[#This Row],[(O)
Exchange Rate]]</f>
        <v>0</v>
      </c>
      <c r="S30" s="29">
        <f>T_MAIN_SW[[#This Row],[(D) 
Qty of licences - Y4]]*T_MAIN_SW[[#This Row],[(K)
License fees Annual in USD (TOTAL) - Y4]]*T_MAIN_SW[[#This Row],[(O)
Exchange Rate]]</f>
        <v>0</v>
      </c>
      <c r="T30" s="29">
        <f>T_MAIN_SW[[#This Row],[(E) 
Qty of licences - Y5]]*T_MAIN_SW[[#This Row],[(L)
License fees Annual in USD (TOTAL) - Y5]]*T_MAIN_SW[[#This Row],[(O)
Exchange Rate]]</f>
        <v>0</v>
      </c>
      <c r="U30" s="29">
        <f>SUM(T_MAIN_SW[[#This Row],[(P)
TOTAL Excluding VAT
(A*H*O) - Y1]:[(T)
TOTAL Excluding VAT
(E*L*O) - Y5]])</f>
        <v>0</v>
      </c>
      <c r="V30" s="21"/>
    </row>
    <row r="31" spans="1:22" x14ac:dyDescent="0.3">
      <c r="A31" t="s">
        <v>186</v>
      </c>
      <c r="B31" t="s">
        <v>71</v>
      </c>
      <c r="C31" t="s">
        <v>203</v>
      </c>
      <c r="D31" t="s">
        <v>204</v>
      </c>
      <c r="E31" s="114">
        <v>2</v>
      </c>
      <c r="F31" s="114">
        <v>2</v>
      </c>
      <c r="G31" s="114">
        <v>2</v>
      </c>
      <c r="H31" s="114">
        <v>2</v>
      </c>
      <c r="I31" s="114">
        <v>2</v>
      </c>
      <c r="J31" s="20"/>
      <c r="K31" s="20"/>
      <c r="L31" s="20"/>
      <c r="M31" s="20"/>
      <c r="N31" s="20"/>
      <c r="O31" s="34">
        <f t="shared" si="2"/>
        <v>17.71</v>
      </c>
      <c r="P31" s="29">
        <f>T_MAIN_SW[[#This Row],[(A) 
Qty of licences - Y1]]*T_MAIN_SW[[#This Row],[(H)
License fees Annual in USD (TOTAL) - Y1]]*T_MAIN_SW[[#This Row],[(O)
Exchange Rate]]</f>
        <v>0</v>
      </c>
      <c r="Q31" s="29">
        <f>T_MAIN_SW[[#This Row],[(B) 
Qty of licences - Y2]]*T_MAIN_SW[[#This Row],[(I)
License fees Annual in USD (TOTAL) - Y2]]*T_MAIN_SW[[#This Row],[(O)
Exchange Rate]]</f>
        <v>0</v>
      </c>
      <c r="R31" s="29">
        <f>T_MAIN_SW[[#This Row],[(C) 
Qty of licences - Y3]]*T_MAIN_SW[[#This Row],[(J)
License fees Annual in USD (TOTAL) - Y3]]*T_MAIN_SW[[#This Row],[(O)
Exchange Rate]]</f>
        <v>0</v>
      </c>
      <c r="S31" s="29">
        <f>T_MAIN_SW[[#This Row],[(D) 
Qty of licences - Y4]]*T_MAIN_SW[[#This Row],[(K)
License fees Annual in USD (TOTAL) - Y4]]*T_MAIN_SW[[#This Row],[(O)
Exchange Rate]]</f>
        <v>0</v>
      </c>
      <c r="T31" s="29">
        <f>T_MAIN_SW[[#This Row],[(E) 
Qty of licences - Y5]]*T_MAIN_SW[[#This Row],[(L)
License fees Annual in USD (TOTAL) - Y5]]*T_MAIN_SW[[#This Row],[(O)
Exchange Rate]]</f>
        <v>0</v>
      </c>
      <c r="U31" s="29">
        <f>SUM(T_MAIN_SW[[#This Row],[(P)
TOTAL Excluding VAT
(A*H*O) - Y1]:[(T)
TOTAL Excluding VAT
(E*L*O) - Y5]])</f>
        <v>0</v>
      </c>
      <c r="V31" s="21"/>
    </row>
    <row r="32" spans="1:22" x14ac:dyDescent="0.3">
      <c r="A32" t="s">
        <v>186</v>
      </c>
      <c r="B32" t="s">
        <v>71</v>
      </c>
      <c r="C32" t="s">
        <v>195</v>
      </c>
      <c r="D32" t="s">
        <v>196</v>
      </c>
      <c r="E32" s="114">
        <v>2</v>
      </c>
      <c r="F32" s="114">
        <v>2</v>
      </c>
      <c r="G32" s="114">
        <v>2</v>
      </c>
      <c r="H32" s="114">
        <v>2</v>
      </c>
      <c r="I32" s="114">
        <v>2</v>
      </c>
      <c r="J32" s="20"/>
      <c r="K32" s="20"/>
      <c r="L32" s="20"/>
      <c r="M32" s="20"/>
      <c r="N32" s="20"/>
      <c r="O32" s="34">
        <f t="shared" si="2"/>
        <v>17.71</v>
      </c>
      <c r="P32" s="29">
        <f>T_MAIN_SW[[#This Row],[(A) 
Qty of licences - Y1]]*T_MAIN_SW[[#This Row],[(H)
License fees Annual in USD (TOTAL) - Y1]]*T_MAIN_SW[[#This Row],[(O)
Exchange Rate]]</f>
        <v>0</v>
      </c>
      <c r="Q32" s="29">
        <f>T_MAIN_SW[[#This Row],[(B) 
Qty of licences - Y2]]*T_MAIN_SW[[#This Row],[(I)
License fees Annual in USD (TOTAL) - Y2]]*T_MAIN_SW[[#This Row],[(O)
Exchange Rate]]</f>
        <v>0</v>
      </c>
      <c r="R32" s="29">
        <f>T_MAIN_SW[[#This Row],[(C) 
Qty of licences - Y3]]*T_MAIN_SW[[#This Row],[(J)
License fees Annual in USD (TOTAL) - Y3]]*T_MAIN_SW[[#This Row],[(O)
Exchange Rate]]</f>
        <v>0</v>
      </c>
      <c r="S32" s="29">
        <f>T_MAIN_SW[[#This Row],[(D) 
Qty of licences - Y4]]*T_MAIN_SW[[#This Row],[(K)
License fees Annual in USD (TOTAL) - Y4]]*T_MAIN_SW[[#This Row],[(O)
Exchange Rate]]</f>
        <v>0</v>
      </c>
      <c r="T32" s="29">
        <f>T_MAIN_SW[[#This Row],[(E) 
Qty of licences - Y5]]*T_MAIN_SW[[#This Row],[(L)
License fees Annual in USD (TOTAL) - Y5]]*T_MAIN_SW[[#This Row],[(O)
Exchange Rate]]</f>
        <v>0</v>
      </c>
      <c r="U32" s="29">
        <f>SUM(T_MAIN_SW[[#This Row],[(P)
TOTAL Excluding VAT
(A*H*O) - Y1]:[(T)
TOTAL Excluding VAT
(E*L*O) - Y5]])</f>
        <v>0</v>
      </c>
      <c r="V32" s="21"/>
    </row>
    <row r="33" spans="1:22" x14ac:dyDescent="0.3">
      <c r="A33" t="s">
        <v>186</v>
      </c>
      <c r="B33" t="s">
        <v>73</v>
      </c>
      <c r="C33" t="s">
        <v>205</v>
      </c>
      <c r="D33" t="s">
        <v>206</v>
      </c>
      <c r="E33" s="114">
        <v>1</v>
      </c>
      <c r="F33" s="114">
        <v>1</v>
      </c>
      <c r="G33" s="114">
        <v>1</v>
      </c>
      <c r="H33" s="114">
        <v>1</v>
      </c>
      <c r="I33" s="114">
        <v>1</v>
      </c>
      <c r="J33" s="20"/>
      <c r="K33" s="20"/>
      <c r="L33" s="20"/>
      <c r="M33" s="20"/>
      <c r="N33" s="20"/>
      <c r="O33" s="34">
        <f t="shared" ref="O33:O56" si="3">Exchange_Rate</f>
        <v>17.71</v>
      </c>
      <c r="P33" s="29">
        <f>T_MAIN_SW[[#This Row],[(A) 
Qty of licences - Y1]]*T_MAIN_SW[[#This Row],[(H)
License fees Annual in USD (TOTAL) - Y1]]*T_MAIN_SW[[#This Row],[(O)
Exchange Rate]]</f>
        <v>0</v>
      </c>
      <c r="Q33" s="29">
        <f>T_MAIN_SW[[#This Row],[(B) 
Qty of licences - Y2]]*T_MAIN_SW[[#This Row],[(I)
License fees Annual in USD (TOTAL) - Y2]]*T_MAIN_SW[[#This Row],[(O)
Exchange Rate]]</f>
        <v>0</v>
      </c>
      <c r="R33" s="29">
        <f>T_MAIN_SW[[#This Row],[(C) 
Qty of licences - Y3]]*T_MAIN_SW[[#This Row],[(J)
License fees Annual in USD (TOTAL) - Y3]]*T_MAIN_SW[[#This Row],[(O)
Exchange Rate]]</f>
        <v>0</v>
      </c>
      <c r="S33" s="29">
        <f>T_MAIN_SW[[#This Row],[(D) 
Qty of licences - Y4]]*T_MAIN_SW[[#This Row],[(K)
License fees Annual in USD (TOTAL) - Y4]]*T_MAIN_SW[[#This Row],[(O)
Exchange Rate]]</f>
        <v>0</v>
      </c>
      <c r="T33" s="29">
        <f>T_MAIN_SW[[#This Row],[(E) 
Qty of licences - Y5]]*T_MAIN_SW[[#This Row],[(L)
License fees Annual in USD (TOTAL) - Y5]]*T_MAIN_SW[[#This Row],[(O)
Exchange Rate]]</f>
        <v>0</v>
      </c>
      <c r="U33" s="29">
        <f>SUM(T_MAIN_SW[[#This Row],[(P)
TOTAL Excluding VAT
(A*H*O) - Y1]:[(T)
TOTAL Excluding VAT
(E*L*O) - Y5]])</f>
        <v>0</v>
      </c>
      <c r="V33" s="21"/>
    </row>
    <row r="34" spans="1:22" x14ac:dyDescent="0.3">
      <c r="A34" t="s">
        <v>186</v>
      </c>
      <c r="B34" t="s">
        <v>73</v>
      </c>
      <c r="C34" t="s">
        <v>207</v>
      </c>
      <c r="D34" t="s">
        <v>208</v>
      </c>
      <c r="E34" s="114">
        <v>1</v>
      </c>
      <c r="F34" s="114">
        <v>1</v>
      </c>
      <c r="G34" s="114">
        <v>1</v>
      </c>
      <c r="H34" s="114">
        <v>1</v>
      </c>
      <c r="I34" s="114">
        <v>1</v>
      </c>
      <c r="J34" s="20"/>
      <c r="K34" s="20"/>
      <c r="L34" s="20"/>
      <c r="M34" s="20"/>
      <c r="N34" s="20"/>
      <c r="O34" s="34">
        <f t="shared" si="3"/>
        <v>17.71</v>
      </c>
      <c r="P34" s="29">
        <f>T_MAIN_SW[[#This Row],[(A) 
Qty of licences - Y1]]*T_MAIN_SW[[#This Row],[(H)
License fees Annual in USD (TOTAL) - Y1]]*T_MAIN_SW[[#This Row],[(O)
Exchange Rate]]</f>
        <v>0</v>
      </c>
      <c r="Q34" s="29">
        <f>T_MAIN_SW[[#This Row],[(B) 
Qty of licences - Y2]]*T_MAIN_SW[[#This Row],[(I)
License fees Annual in USD (TOTAL) - Y2]]*T_MAIN_SW[[#This Row],[(O)
Exchange Rate]]</f>
        <v>0</v>
      </c>
      <c r="R34" s="29">
        <f>T_MAIN_SW[[#This Row],[(C) 
Qty of licences - Y3]]*T_MAIN_SW[[#This Row],[(J)
License fees Annual in USD (TOTAL) - Y3]]*T_MAIN_SW[[#This Row],[(O)
Exchange Rate]]</f>
        <v>0</v>
      </c>
      <c r="S34" s="29">
        <f>T_MAIN_SW[[#This Row],[(D) 
Qty of licences - Y4]]*T_MAIN_SW[[#This Row],[(K)
License fees Annual in USD (TOTAL) - Y4]]*T_MAIN_SW[[#This Row],[(O)
Exchange Rate]]</f>
        <v>0</v>
      </c>
      <c r="T34" s="29">
        <f>T_MAIN_SW[[#This Row],[(E) 
Qty of licences - Y5]]*T_MAIN_SW[[#This Row],[(L)
License fees Annual in USD (TOTAL) - Y5]]*T_MAIN_SW[[#This Row],[(O)
Exchange Rate]]</f>
        <v>0</v>
      </c>
      <c r="U34" s="29">
        <f>SUM(T_MAIN_SW[[#This Row],[(P)
TOTAL Excluding VAT
(A*H*O) - Y1]:[(T)
TOTAL Excluding VAT
(E*L*O) - Y5]])</f>
        <v>0</v>
      </c>
      <c r="V34" s="21"/>
    </row>
    <row r="35" spans="1:22" x14ac:dyDescent="0.3">
      <c r="A35" t="s">
        <v>186</v>
      </c>
      <c r="B35" t="s">
        <v>73</v>
      </c>
      <c r="C35" t="s">
        <v>209</v>
      </c>
      <c r="D35" t="s">
        <v>210</v>
      </c>
      <c r="E35" s="114">
        <v>1</v>
      </c>
      <c r="F35" s="114">
        <v>1</v>
      </c>
      <c r="G35" s="114">
        <v>1</v>
      </c>
      <c r="H35" s="114">
        <v>1</v>
      </c>
      <c r="I35" s="114">
        <v>1</v>
      </c>
      <c r="J35" s="20"/>
      <c r="K35" s="20"/>
      <c r="L35" s="20"/>
      <c r="M35" s="20"/>
      <c r="N35" s="20"/>
      <c r="O35" s="34">
        <f t="shared" si="3"/>
        <v>17.71</v>
      </c>
      <c r="P35" s="29">
        <f>T_MAIN_SW[[#This Row],[(A) 
Qty of licences - Y1]]*T_MAIN_SW[[#This Row],[(H)
License fees Annual in USD (TOTAL) - Y1]]*T_MAIN_SW[[#This Row],[(O)
Exchange Rate]]</f>
        <v>0</v>
      </c>
      <c r="Q35" s="29">
        <f>T_MAIN_SW[[#This Row],[(B) 
Qty of licences - Y2]]*T_MAIN_SW[[#This Row],[(I)
License fees Annual in USD (TOTAL) - Y2]]*T_MAIN_SW[[#This Row],[(O)
Exchange Rate]]</f>
        <v>0</v>
      </c>
      <c r="R35" s="29">
        <f>T_MAIN_SW[[#This Row],[(C) 
Qty of licences - Y3]]*T_MAIN_SW[[#This Row],[(J)
License fees Annual in USD (TOTAL) - Y3]]*T_MAIN_SW[[#This Row],[(O)
Exchange Rate]]</f>
        <v>0</v>
      </c>
      <c r="S35" s="29">
        <f>T_MAIN_SW[[#This Row],[(D) 
Qty of licences - Y4]]*T_MAIN_SW[[#This Row],[(K)
License fees Annual in USD (TOTAL) - Y4]]*T_MAIN_SW[[#This Row],[(O)
Exchange Rate]]</f>
        <v>0</v>
      </c>
      <c r="T35" s="29">
        <f>T_MAIN_SW[[#This Row],[(E) 
Qty of licences - Y5]]*T_MAIN_SW[[#This Row],[(L)
License fees Annual in USD (TOTAL) - Y5]]*T_MAIN_SW[[#This Row],[(O)
Exchange Rate]]</f>
        <v>0</v>
      </c>
      <c r="U35" s="29">
        <f>SUM(T_MAIN_SW[[#This Row],[(P)
TOTAL Excluding VAT
(A*H*O) - Y1]:[(T)
TOTAL Excluding VAT
(E*L*O) - Y5]])</f>
        <v>0</v>
      </c>
      <c r="V35" s="21"/>
    </row>
    <row r="36" spans="1:22" x14ac:dyDescent="0.3">
      <c r="A36" t="s">
        <v>186</v>
      </c>
      <c r="B36" t="s">
        <v>73</v>
      </c>
      <c r="C36" t="s">
        <v>211</v>
      </c>
      <c r="D36" t="s">
        <v>212</v>
      </c>
      <c r="E36" s="114">
        <v>1</v>
      </c>
      <c r="F36" s="114">
        <v>1</v>
      </c>
      <c r="G36" s="114">
        <v>1</v>
      </c>
      <c r="H36" s="114">
        <v>1</v>
      </c>
      <c r="I36" s="114">
        <v>1</v>
      </c>
      <c r="J36" s="20"/>
      <c r="K36" s="20"/>
      <c r="L36" s="20"/>
      <c r="M36" s="20"/>
      <c r="N36" s="20"/>
      <c r="O36" s="34">
        <f t="shared" si="3"/>
        <v>17.71</v>
      </c>
      <c r="P36" s="29">
        <f>T_MAIN_SW[[#This Row],[(A) 
Qty of licences - Y1]]*T_MAIN_SW[[#This Row],[(H)
License fees Annual in USD (TOTAL) - Y1]]*T_MAIN_SW[[#This Row],[(O)
Exchange Rate]]</f>
        <v>0</v>
      </c>
      <c r="Q36" s="29">
        <f>T_MAIN_SW[[#This Row],[(B) 
Qty of licences - Y2]]*T_MAIN_SW[[#This Row],[(I)
License fees Annual in USD (TOTAL) - Y2]]*T_MAIN_SW[[#This Row],[(O)
Exchange Rate]]</f>
        <v>0</v>
      </c>
      <c r="R36" s="29">
        <f>T_MAIN_SW[[#This Row],[(C) 
Qty of licences - Y3]]*T_MAIN_SW[[#This Row],[(J)
License fees Annual in USD (TOTAL) - Y3]]*T_MAIN_SW[[#This Row],[(O)
Exchange Rate]]</f>
        <v>0</v>
      </c>
      <c r="S36" s="29">
        <f>T_MAIN_SW[[#This Row],[(D) 
Qty of licences - Y4]]*T_MAIN_SW[[#This Row],[(K)
License fees Annual in USD (TOTAL) - Y4]]*T_MAIN_SW[[#This Row],[(O)
Exchange Rate]]</f>
        <v>0</v>
      </c>
      <c r="T36" s="29">
        <f>T_MAIN_SW[[#This Row],[(E) 
Qty of licences - Y5]]*T_MAIN_SW[[#This Row],[(L)
License fees Annual in USD (TOTAL) - Y5]]*T_MAIN_SW[[#This Row],[(O)
Exchange Rate]]</f>
        <v>0</v>
      </c>
      <c r="U36" s="29">
        <f>SUM(T_MAIN_SW[[#This Row],[(P)
TOTAL Excluding VAT
(A*H*O) - Y1]:[(T)
TOTAL Excluding VAT
(E*L*O) - Y5]])</f>
        <v>0</v>
      </c>
      <c r="V36" s="21"/>
    </row>
    <row r="37" spans="1:22" x14ac:dyDescent="0.3">
      <c r="A37" t="s">
        <v>186</v>
      </c>
      <c r="B37" t="s">
        <v>78</v>
      </c>
      <c r="C37" t="s">
        <v>205</v>
      </c>
      <c r="D37" t="s">
        <v>206</v>
      </c>
      <c r="E37" s="114">
        <v>1</v>
      </c>
      <c r="F37" s="114">
        <v>1</v>
      </c>
      <c r="G37" s="114">
        <v>1</v>
      </c>
      <c r="H37" s="114">
        <v>1</v>
      </c>
      <c r="I37" s="114">
        <v>1</v>
      </c>
      <c r="J37" s="20"/>
      <c r="K37" s="20"/>
      <c r="L37" s="20"/>
      <c r="M37" s="20"/>
      <c r="N37" s="20"/>
      <c r="O37" s="34">
        <f t="shared" si="3"/>
        <v>17.71</v>
      </c>
      <c r="P37" s="29">
        <f>T_MAIN_SW[[#This Row],[(A) 
Qty of licences - Y1]]*T_MAIN_SW[[#This Row],[(H)
License fees Annual in USD (TOTAL) - Y1]]*T_MAIN_SW[[#This Row],[(O)
Exchange Rate]]</f>
        <v>0</v>
      </c>
      <c r="Q37" s="29">
        <f>T_MAIN_SW[[#This Row],[(B) 
Qty of licences - Y2]]*T_MAIN_SW[[#This Row],[(I)
License fees Annual in USD (TOTAL) - Y2]]*T_MAIN_SW[[#This Row],[(O)
Exchange Rate]]</f>
        <v>0</v>
      </c>
      <c r="R37" s="29">
        <f>T_MAIN_SW[[#This Row],[(C) 
Qty of licences - Y3]]*T_MAIN_SW[[#This Row],[(J)
License fees Annual in USD (TOTAL) - Y3]]*T_MAIN_SW[[#This Row],[(O)
Exchange Rate]]</f>
        <v>0</v>
      </c>
      <c r="S37" s="29">
        <f>T_MAIN_SW[[#This Row],[(D) 
Qty of licences - Y4]]*T_MAIN_SW[[#This Row],[(K)
License fees Annual in USD (TOTAL) - Y4]]*T_MAIN_SW[[#This Row],[(O)
Exchange Rate]]</f>
        <v>0</v>
      </c>
      <c r="T37" s="29">
        <f>T_MAIN_SW[[#This Row],[(E) 
Qty of licences - Y5]]*T_MAIN_SW[[#This Row],[(L)
License fees Annual in USD (TOTAL) - Y5]]*T_MAIN_SW[[#This Row],[(O)
Exchange Rate]]</f>
        <v>0</v>
      </c>
      <c r="U37" s="29">
        <f>SUM(T_MAIN_SW[[#This Row],[(P)
TOTAL Excluding VAT
(A*H*O) - Y1]:[(T)
TOTAL Excluding VAT
(E*L*O) - Y5]])</f>
        <v>0</v>
      </c>
      <c r="V37" s="21"/>
    </row>
    <row r="38" spans="1:22" x14ac:dyDescent="0.3">
      <c r="A38" t="s">
        <v>186</v>
      </c>
      <c r="B38" t="s">
        <v>78</v>
      </c>
      <c r="C38" t="s">
        <v>207</v>
      </c>
      <c r="D38" t="s">
        <v>208</v>
      </c>
      <c r="E38" s="114">
        <v>1</v>
      </c>
      <c r="F38" s="114">
        <v>1</v>
      </c>
      <c r="G38" s="114">
        <v>1</v>
      </c>
      <c r="H38" s="114">
        <v>1</v>
      </c>
      <c r="I38" s="114">
        <v>1</v>
      </c>
      <c r="J38" s="20"/>
      <c r="K38" s="20"/>
      <c r="L38" s="20"/>
      <c r="M38" s="20"/>
      <c r="N38" s="20"/>
      <c r="O38" s="34">
        <f t="shared" si="3"/>
        <v>17.71</v>
      </c>
      <c r="P38" s="29">
        <f>T_MAIN_SW[[#This Row],[(A) 
Qty of licences - Y1]]*T_MAIN_SW[[#This Row],[(H)
License fees Annual in USD (TOTAL) - Y1]]*T_MAIN_SW[[#This Row],[(O)
Exchange Rate]]</f>
        <v>0</v>
      </c>
      <c r="Q38" s="29">
        <f>T_MAIN_SW[[#This Row],[(B) 
Qty of licences - Y2]]*T_MAIN_SW[[#This Row],[(I)
License fees Annual in USD (TOTAL) - Y2]]*T_MAIN_SW[[#This Row],[(O)
Exchange Rate]]</f>
        <v>0</v>
      </c>
      <c r="R38" s="29">
        <f>T_MAIN_SW[[#This Row],[(C) 
Qty of licences - Y3]]*T_MAIN_SW[[#This Row],[(J)
License fees Annual in USD (TOTAL) - Y3]]*T_MAIN_SW[[#This Row],[(O)
Exchange Rate]]</f>
        <v>0</v>
      </c>
      <c r="S38" s="29">
        <f>T_MAIN_SW[[#This Row],[(D) 
Qty of licences - Y4]]*T_MAIN_SW[[#This Row],[(K)
License fees Annual in USD (TOTAL) - Y4]]*T_MAIN_SW[[#This Row],[(O)
Exchange Rate]]</f>
        <v>0</v>
      </c>
      <c r="T38" s="29">
        <f>T_MAIN_SW[[#This Row],[(E) 
Qty of licences - Y5]]*T_MAIN_SW[[#This Row],[(L)
License fees Annual in USD (TOTAL) - Y5]]*T_MAIN_SW[[#This Row],[(O)
Exchange Rate]]</f>
        <v>0</v>
      </c>
      <c r="U38" s="29">
        <f>SUM(T_MAIN_SW[[#This Row],[(P)
TOTAL Excluding VAT
(A*H*O) - Y1]:[(T)
TOTAL Excluding VAT
(E*L*O) - Y5]])</f>
        <v>0</v>
      </c>
      <c r="V38" s="21"/>
    </row>
    <row r="39" spans="1:22" x14ac:dyDescent="0.3">
      <c r="A39" t="s">
        <v>186</v>
      </c>
      <c r="B39" t="s">
        <v>78</v>
      </c>
      <c r="C39" t="s">
        <v>209</v>
      </c>
      <c r="D39" t="s">
        <v>210</v>
      </c>
      <c r="E39" s="114">
        <v>1</v>
      </c>
      <c r="F39" s="114">
        <v>1</v>
      </c>
      <c r="G39" s="114">
        <v>1</v>
      </c>
      <c r="H39" s="114">
        <v>1</v>
      </c>
      <c r="I39" s="114">
        <v>1</v>
      </c>
      <c r="J39" s="20"/>
      <c r="K39" s="20"/>
      <c r="L39" s="20"/>
      <c r="M39" s="20"/>
      <c r="N39" s="20"/>
      <c r="O39" s="34">
        <f t="shared" si="3"/>
        <v>17.71</v>
      </c>
      <c r="P39" s="29">
        <f>T_MAIN_SW[[#This Row],[(A) 
Qty of licences - Y1]]*T_MAIN_SW[[#This Row],[(H)
License fees Annual in USD (TOTAL) - Y1]]*T_MAIN_SW[[#This Row],[(O)
Exchange Rate]]</f>
        <v>0</v>
      </c>
      <c r="Q39" s="29">
        <f>T_MAIN_SW[[#This Row],[(B) 
Qty of licences - Y2]]*T_MAIN_SW[[#This Row],[(I)
License fees Annual in USD (TOTAL) - Y2]]*T_MAIN_SW[[#This Row],[(O)
Exchange Rate]]</f>
        <v>0</v>
      </c>
      <c r="R39" s="29">
        <f>T_MAIN_SW[[#This Row],[(C) 
Qty of licences - Y3]]*T_MAIN_SW[[#This Row],[(J)
License fees Annual in USD (TOTAL) - Y3]]*T_MAIN_SW[[#This Row],[(O)
Exchange Rate]]</f>
        <v>0</v>
      </c>
      <c r="S39" s="29">
        <f>T_MAIN_SW[[#This Row],[(D) 
Qty of licences - Y4]]*T_MAIN_SW[[#This Row],[(K)
License fees Annual in USD (TOTAL) - Y4]]*T_MAIN_SW[[#This Row],[(O)
Exchange Rate]]</f>
        <v>0</v>
      </c>
      <c r="T39" s="29">
        <f>T_MAIN_SW[[#This Row],[(E) 
Qty of licences - Y5]]*T_MAIN_SW[[#This Row],[(L)
License fees Annual in USD (TOTAL) - Y5]]*T_MAIN_SW[[#This Row],[(O)
Exchange Rate]]</f>
        <v>0</v>
      </c>
      <c r="U39" s="29">
        <f>SUM(T_MAIN_SW[[#This Row],[(P)
TOTAL Excluding VAT
(A*H*O) - Y1]:[(T)
TOTAL Excluding VAT
(E*L*O) - Y5]])</f>
        <v>0</v>
      </c>
      <c r="V39" s="21"/>
    </row>
    <row r="40" spans="1:22" x14ac:dyDescent="0.3">
      <c r="A40" t="s">
        <v>186</v>
      </c>
      <c r="B40" t="s">
        <v>78</v>
      </c>
      <c r="C40" t="s">
        <v>211</v>
      </c>
      <c r="D40" t="s">
        <v>212</v>
      </c>
      <c r="E40" s="114">
        <v>1</v>
      </c>
      <c r="F40" s="114">
        <v>1</v>
      </c>
      <c r="G40" s="114">
        <v>1</v>
      </c>
      <c r="H40" s="114">
        <v>1</v>
      </c>
      <c r="I40" s="114">
        <v>1</v>
      </c>
      <c r="J40" s="20"/>
      <c r="K40" s="20"/>
      <c r="L40" s="20"/>
      <c r="M40" s="20"/>
      <c r="N40" s="20"/>
      <c r="O40" s="34">
        <f t="shared" si="3"/>
        <v>17.71</v>
      </c>
      <c r="P40" s="29">
        <f>T_MAIN_SW[[#This Row],[(A) 
Qty of licences - Y1]]*T_MAIN_SW[[#This Row],[(H)
License fees Annual in USD (TOTAL) - Y1]]*T_MAIN_SW[[#This Row],[(O)
Exchange Rate]]</f>
        <v>0</v>
      </c>
      <c r="Q40" s="29">
        <f>T_MAIN_SW[[#This Row],[(B) 
Qty of licences - Y2]]*T_MAIN_SW[[#This Row],[(I)
License fees Annual in USD (TOTAL) - Y2]]*T_MAIN_SW[[#This Row],[(O)
Exchange Rate]]</f>
        <v>0</v>
      </c>
      <c r="R40" s="29">
        <f>T_MAIN_SW[[#This Row],[(C) 
Qty of licences - Y3]]*T_MAIN_SW[[#This Row],[(J)
License fees Annual in USD (TOTAL) - Y3]]*T_MAIN_SW[[#This Row],[(O)
Exchange Rate]]</f>
        <v>0</v>
      </c>
      <c r="S40" s="29">
        <f>T_MAIN_SW[[#This Row],[(D) 
Qty of licences - Y4]]*T_MAIN_SW[[#This Row],[(K)
License fees Annual in USD (TOTAL) - Y4]]*T_MAIN_SW[[#This Row],[(O)
Exchange Rate]]</f>
        <v>0</v>
      </c>
      <c r="T40" s="29">
        <f>T_MAIN_SW[[#This Row],[(E) 
Qty of licences - Y5]]*T_MAIN_SW[[#This Row],[(L)
License fees Annual in USD (TOTAL) - Y5]]*T_MAIN_SW[[#This Row],[(O)
Exchange Rate]]</f>
        <v>0</v>
      </c>
      <c r="U40" s="29">
        <f>SUM(T_MAIN_SW[[#This Row],[(P)
TOTAL Excluding VAT
(A*H*O) - Y1]:[(T)
TOTAL Excluding VAT
(E*L*O) - Y5]])</f>
        <v>0</v>
      </c>
      <c r="V40" s="21"/>
    </row>
    <row r="41" spans="1:22" x14ac:dyDescent="0.3">
      <c r="A41" t="s">
        <v>186</v>
      </c>
      <c r="B41" t="s">
        <v>76</v>
      </c>
      <c r="C41" t="s">
        <v>205</v>
      </c>
      <c r="D41" t="s">
        <v>206</v>
      </c>
      <c r="E41" s="114">
        <v>1</v>
      </c>
      <c r="F41" s="114">
        <v>1</v>
      </c>
      <c r="G41" s="114">
        <v>1</v>
      </c>
      <c r="H41" s="114">
        <v>1</v>
      </c>
      <c r="I41" s="114">
        <v>1</v>
      </c>
      <c r="J41" s="20"/>
      <c r="K41" s="20"/>
      <c r="L41" s="20"/>
      <c r="M41" s="20"/>
      <c r="N41" s="20"/>
      <c r="O41" s="34">
        <f t="shared" si="3"/>
        <v>17.71</v>
      </c>
      <c r="P41" s="29">
        <f>T_MAIN_SW[[#This Row],[(A) 
Qty of licences - Y1]]*T_MAIN_SW[[#This Row],[(H)
License fees Annual in USD (TOTAL) - Y1]]*T_MAIN_SW[[#This Row],[(O)
Exchange Rate]]</f>
        <v>0</v>
      </c>
      <c r="Q41" s="29">
        <f>T_MAIN_SW[[#This Row],[(B) 
Qty of licences - Y2]]*T_MAIN_SW[[#This Row],[(I)
License fees Annual in USD (TOTAL) - Y2]]*T_MAIN_SW[[#This Row],[(O)
Exchange Rate]]</f>
        <v>0</v>
      </c>
      <c r="R41" s="29">
        <f>T_MAIN_SW[[#This Row],[(C) 
Qty of licences - Y3]]*T_MAIN_SW[[#This Row],[(J)
License fees Annual in USD (TOTAL) - Y3]]*T_MAIN_SW[[#This Row],[(O)
Exchange Rate]]</f>
        <v>0</v>
      </c>
      <c r="S41" s="29">
        <f>T_MAIN_SW[[#This Row],[(D) 
Qty of licences - Y4]]*T_MAIN_SW[[#This Row],[(K)
License fees Annual in USD (TOTAL) - Y4]]*T_MAIN_SW[[#This Row],[(O)
Exchange Rate]]</f>
        <v>0</v>
      </c>
      <c r="T41" s="29">
        <f>T_MAIN_SW[[#This Row],[(E) 
Qty of licences - Y5]]*T_MAIN_SW[[#This Row],[(L)
License fees Annual in USD (TOTAL) - Y5]]*T_MAIN_SW[[#This Row],[(O)
Exchange Rate]]</f>
        <v>0</v>
      </c>
      <c r="U41" s="29">
        <f>SUM(T_MAIN_SW[[#This Row],[(P)
TOTAL Excluding VAT
(A*H*O) - Y1]:[(T)
TOTAL Excluding VAT
(E*L*O) - Y5]])</f>
        <v>0</v>
      </c>
      <c r="V41" s="21"/>
    </row>
    <row r="42" spans="1:22" x14ac:dyDescent="0.3">
      <c r="A42" t="s">
        <v>186</v>
      </c>
      <c r="B42" t="s">
        <v>76</v>
      </c>
      <c r="C42" t="s">
        <v>207</v>
      </c>
      <c r="D42" t="s">
        <v>208</v>
      </c>
      <c r="E42" s="114">
        <v>1</v>
      </c>
      <c r="F42" s="114">
        <v>1</v>
      </c>
      <c r="G42" s="114">
        <v>1</v>
      </c>
      <c r="H42" s="114">
        <v>1</v>
      </c>
      <c r="I42" s="114">
        <v>1</v>
      </c>
      <c r="J42" s="20"/>
      <c r="K42" s="20"/>
      <c r="L42" s="20"/>
      <c r="M42" s="20"/>
      <c r="N42" s="20"/>
      <c r="O42" s="34">
        <f t="shared" si="3"/>
        <v>17.71</v>
      </c>
      <c r="P42" s="29">
        <f>T_MAIN_SW[[#This Row],[(A) 
Qty of licences - Y1]]*T_MAIN_SW[[#This Row],[(H)
License fees Annual in USD (TOTAL) - Y1]]*T_MAIN_SW[[#This Row],[(O)
Exchange Rate]]</f>
        <v>0</v>
      </c>
      <c r="Q42" s="29">
        <f>T_MAIN_SW[[#This Row],[(B) 
Qty of licences - Y2]]*T_MAIN_SW[[#This Row],[(I)
License fees Annual in USD (TOTAL) - Y2]]*T_MAIN_SW[[#This Row],[(O)
Exchange Rate]]</f>
        <v>0</v>
      </c>
      <c r="R42" s="29">
        <f>T_MAIN_SW[[#This Row],[(C) 
Qty of licences - Y3]]*T_MAIN_SW[[#This Row],[(J)
License fees Annual in USD (TOTAL) - Y3]]*T_MAIN_SW[[#This Row],[(O)
Exchange Rate]]</f>
        <v>0</v>
      </c>
      <c r="S42" s="29">
        <f>T_MAIN_SW[[#This Row],[(D) 
Qty of licences - Y4]]*T_MAIN_SW[[#This Row],[(K)
License fees Annual in USD (TOTAL) - Y4]]*T_MAIN_SW[[#This Row],[(O)
Exchange Rate]]</f>
        <v>0</v>
      </c>
      <c r="T42" s="29">
        <f>T_MAIN_SW[[#This Row],[(E) 
Qty of licences - Y5]]*T_MAIN_SW[[#This Row],[(L)
License fees Annual in USD (TOTAL) - Y5]]*T_MAIN_SW[[#This Row],[(O)
Exchange Rate]]</f>
        <v>0</v>
      </c>
      <c r="U42" s="29">
        <f>SUM(T_MAIN_SW[[#This Row],[(P)
TOTAL Excluding VAT
(A*H*O) - Y1]:[(T)
TOTAL Excluding VAT
(E*L*O) - Y5]])</f>
        <v>0</v>
      </c>
      <c r="V42" s="21"/>
    </row>
    <row r="43" spans="1:22" x14ac:dyDescent="0.3">
      <c r="A43" t="s">
        <v>186</v>
      </c>
      <c r="B43" t="s">
        <v>76</v>
      </c>
      <c r="C43" t="s">
        <v>209</v>
      </c>
      <c r="D43" t="s">
        <v>210</v>
      </c>
      <c r="E43" s="114">
        <v>1</v>
      </c>
      <c r="F43" s="114">
        <v>1</v>
      </c>
      <c r="G43" s="114">
        <v>1</v>
      </c>
      <c r="H43" s="114">
        <v>1</v>
      </c>
      <c r="I43" s="114">
        <v>1</v>
      </c>
      <c r="J43" s="20"/>
      <c r="K43" s="20"/>
      <c r="L43" s="20"/>
      <c r="M43" s="20"/>
      <c r="N43" s="20"/>
      <c r="O43" s="34">
        <f t="shared" si="3"/>
        <v>17.71</v>
      </c>
      <c r="P43" s="29">
        <f>T_MAIN_SW[[#This Row],[(A) 
Qty of licences - Y1]]*T_MAIN_SW[[#This Row],[(H)
License fees Annual in USD (TOTAL) - Y1]]*T_MAIN_SW[[#This Row],[(O)
Exchange Rate]]</f>
        <v>0</v>
      </c>
      <c r="Q43" s="29">
        <f>T_MAIN_SW[[#This Row],[(B) 
Qty of licences - Y2]]*T_MAIN_SW[[#This Row],[(I)
License fees Annual in USD (TOTAL) - Y2]]*T_MAIN_SW[[#This Row],[(O)
Exchange Rate]]</f>
        <v>0</v>
      </c>
      <c r="R43" s="29">
        <f>T_MAIN_SW[[#This Row],[(C) 
Qty of licences - Y3]]*T_MAIN_SW[[#This Row],[(J)
License fees Annual in USD (TOTAL) - Y3]]*T_MAIN_SW[[#This Row],[(O)
Exchange Rate]]</f>
        <v>0</v>
      </c>
      <c r="S43" s="29">
        <f>T_MAIN_SW[[#This Row],[(D) 
Qty of licences - Y4]]*T_MAIN_SW[[#This Row],[(K)
License fees Annual in USD (TOTAL) - Y4]]*T_MAIN_SW[[#This Row],[(O)
Exchange Rate]]</f>
        <v>0</v>
      </c>
      <c r="T43" s="29">
        <f>T_MAIN_SW[[#This Row],[(E) 
Qty of licences - Y5]]*T_MAIN_SW[[#This Row],[(L)
License fees Annual in USD (TOTAL) - Y5]]*T_MAIN_SW[[#This Row],[(O)
Exchange Rate]]</f>
        <v>0</v>
      </c>
      <c r="U43" s="29">
        <f>SUM(T_MAIN_SW[[#This Row],[(P)
TOTAL Excluding VAT
(A*H*O) - Y1]:[(T)
TOTAL Excluding VAT
(E*L*O) - Y5]])</f>
        <v>0</v>
      </c>
      <c r="V43" s="21"/>
    </row>
    <row r="44" spans="1:22" x14ac:dyDescent="0.3">
      <c r="A44" t="s">
        <v>186</v>
      </c>
      <c r="B44" t="s">
        <v>76</v>
      </c>
      <c r="C44" t="s">
        <v>211</v>
      </c>
      <c r="D44" t="s">
        <v>212</v>
      </c>
      <c r="E44" s="114">
        <v>1</v>
      </c>
      <c r="F44" s="114">
        <v>1</v>
      </c>
      <c r="G44" s="114">
        <v>1</v>
      </c>
      <c r="H44" s="114">
        <v>1</v>
      </c>
      <c r="I44" s="114">
        <v>1</v>
      </c>
      <c r="J44" s="20"/>
      <c r="K44" s="20"/>
      <c r="L44" s="20"/>
      <c r="M44" s="20"/>
      <c r="N44" s="20"/>
      <c r="O44" s="34">
        <f t="shared" si="3"/>
        <v>17.71</v>
      </c>
      <c r="P44" s="29">
        <f>T_MAIN_SW[[#This Row],[(A) 
Qty of licences - Y1]]*T_MAIN_SW[[#This Row],[(H)
License fees Annual in USD (TOTAL) - Y1]]*T_MAIN_SW[[#This Row],[(O)
Exchange Rate]]</f>
        <v>0</v>
      </c>
      <c r="Q44" s="29">
        <f>T_MAIN_SW[[#This Row],[(B) 
Qty of licences - Y2]]*T_MAIN_SW[[#This Row],[(I)
License fees Annual in USD (TOTAL) - Y2]]*T_MAIN_SW[[#This Row],[(O)
Exchange Rate]]</f>
        <v>0</v>
      </c>
      <c r="R44" s="29">
        <f>T_MAIN_SW[[#This Row],[(C) 
Qty of licences - Y3]]*T_MAIN_SW[[#This Row],[(J)
License fees Annual in USD (TOTAL) - Y3]]*T_MAIN_SW[[#This Row],[(O)
Exchange Rate]]</f>
        <v>0</v>
      </c>
      <c r="S44" s="29">
        <f>T_MAIN_SW[[#This Row],[(D) 
Qty of licences - Y4]]*T_MAIN_SW[[#This Row],[(K)
License fees Annual in USD (TOTAL) - Y4]]*T_MAIN_SW[[#This Row],[(O)
Exchange Rate]]</f>
        <v>0</v>
      </c>
      <c r="T44" s="29">
        <f>T_MAIN_SW[[#This Row],[(E) 
Qty of licences - Y5]]*T_MAIN_SW[[#This Row],[(L)
License fees Annual in USD (TOTAL) - Y5]]*T_MAIN_SW[[#This Row],[(O)
Exchange Rate]]</f>
        <v>0</v>
      </c>
      <c r="U44" s="29">
        <f>SUM(T_MAIN_SW[[#This Row],[(P)
TOTAL Excluding VAT
(A*H*O) - Y1]:[(T)
TOTAL Excluding VAT
(E*L*O) - Y5]])</f>
        <v>0</v>
      </c>
      <c r="V44" s="21"/>
    </row>
    <row r="45" spans="1:22" x14ac:dyDescent="0.3">
      <c r="A45" t="s">
        <v>186</v>
      </c>
      <c r="B45" t="s">
        <v>79</v>
      </c>
      <c r="C45" t="s">
        <v>205</v>
      </c>
      <c r="D45" t="s">
        <v>206</v>
      </c>
      <c r="E45" s="114">
        <v>1</v>
      </c>
      <c r="F45" s="114">
        <v>1</v>
      </c>
      <c r="G45" s="114">
        <v>1</v>
      </c>
      <c r="H45" s="114">
        <v>1</v>
      </c>
      <c r="I45" s="114">
        <v>1</v>
      </c>
      <c r="J45" s="20"/>
      <c r="K45" s="20"/>
      <c r="L45" s="20"/>
      <c r="M45" s="20"/>
      <c r="N45" s="20"/>
      <c r="O45" s="34">
        <f t="shared" si="3"/>
        <v>17.71</v>
      </c>
      <c r="P45" s="29">
        <f>T_MAIN_SW[[#This Row],[(A) 
Qty of licences - Y1]]*T_MAIN_SW[[#This Row],[(H)
License fees Annual in USD (TOTAL) - Y1]]*T_MAIN_SW[[#This Row],[(O)
Exchange Rate]]</f>
        <v>0</v>
      </c>
      <c r="Q45" s="29">
        <f>T_MAIN_SW[[#This Row],[(B) 
Qty of licences - Y2]]*T_MAIN_SW[[#This Row],[(I)
License fees Annual in USD (TOTAL) - Y2]]*T_MAIN_SW[[#This Row],[(O)
Exchange Rate]]</f>
        <v>0</v>
      </c>
      <c r="R45" s="29">
        <f>T_MAIN_SW[[#This Row],[(C) 
Qty of licences - Y3]]*T_MAIN_SW[[#This Row],[(J)
License fees Annual in USD (TOTAL) - Y3]]*T_MAIN_SW[[#This Row],[(O)
Exchange Rate]]</f>
        <v>0</v>
      </c>
      <c r="S45" s="29">
        <f>T_MAIN_SW[[#This Row],[(D) 
Qty of licences - Y4]]*T_MAIN_SW[[#This Row],[(K)
License fees Annual in USD (TOTAL) - Y4]]*T_MAIN_SW[[#This Row],[(O)
Exchange Rate]]</f>
        <v>0</v>
      </c>
      <c r="T45" s="29">
        <f>T_MAIN_SW[[#This Row],[(E) 
Qty of licences - Y5]]*T_MAIN_SW[[#This Row],[(L)
License fees Annual in USD (TOTAL) - Y5]]*T_MAIN_SW[[#This Row],[(O)
Exchange Rate]]</f>
        <v>0</v>
      </c>
      <c r="U45" s="29">
        <f>SUM(T_MAIN_SW[[#This Row],[(P)
TOTAL Excluding VAT
(A*H*O) - Y1]:[(T)
TOTAL Excluding VAT
(E*L*O) - Y5]])</f>
        <v>0</v>
      </c>
      <c r="V45" s="21"/>
    </row>
    <row r="46" spans="1:22" x14ac:dyDescent="0.3">
      <c r="A46" t="s">
        <v>186</v>
      </c>
      <c r="B46" t="s">
        <v>79</v>
      </c>
      <c r="C46" t="s">
        <v>207</v>
      </c>
      <c r="D46" t="s">
        <v>208</v>
      </c>
      <c r="E46" s="114">
        <v>1</v>
      </c>
      <c r="F46" s="114">
        <v>1</v>
      </c>
      <c r="G46" s="114">
        <v>1</v>
      </c>
      <c r="H46" s="114">
        <v>1</v>
      </c>
      <c r="I46" s="114">
        <v>1</v>
      </c>
      <c r="J46" s="20"/>
      <c r="K46" s="20"/>
      <c r="L46" s="20"/>
      <c r="M46" s="20"/>
      <c r="N46" s="20"/>
      <c r="O46" s="34">
        <f t="shared" si="3"/>
        <v>17.71</v>
      </c>
      <c r="P46" s="29">
        <f>T_MAIN_SW[[#This Row],[(A) 
Qty of licences - Y1]]*T_MAIN_SW[[#This Row],[(H)
License fees Annual in USD (TOTAL) - Y1]]*T_MAIN_SW[[#This Row],[(O)
Exchange Rate]]</f>
        <v>0</v>
      </c>
      <c r="Q46" s="29">
        <f>T_MAIN_SW[[#This Row],[(B) 
Qty of licences - Y2]]*T_MAIN_SW[[#This Row],[(I)
License fees Annual in USD (TOTAL) - Y2]]*T_MAIN_SW[[#This Row],[(O)
Exchange Rate]]</f>
        <v>0</v>
      </c>
      <c r="R46" s="29">
        <f>T_MAIN_SW[[#This Row],[(C) 
Qty of licences - Y3]]*T_MAIN_SW[[#This Row],[(J)
License fees Annual in USD (TOTAL) - Y3]]*T_MAIN_SW[[#This Row],[(O)
Exchange Rate]]</f>
        <v>0</v>
      </c>
      <c r="S46" s="29">
        <f>T_MAIN_SW[[#This Row],[(D) 
Qty of licences - Y4]]*T_MAIN_SW[[#This Row],[(K)
License fees Annual in USD (TOTAL) - Y4]]*T_MAIN_SW[[#This Row],[(O)
Exchange Rate]]</f>
        <v>0</v>
      </c>
      <c r="T46" s="29">
        <f>T_MAIN_SW[[#This Row],[(E) 
Qty of licences - Y5]]*T_MAIN_SW[[#This Row],[(L)
License fees Annual in USD (TOTAL) - Y5]]*T_MAIN_SW[[#This Row],[(O)
Exchange Rate]]</f>
        <v>0</v>
      </c>
      <c r="U46" s="29">
        <f>SUM(T_MAIN_SW[[#This Row],[(P)
TOTAL Excluding VAT
(A*H*O) - Y1]:[(T)
TOTAL Excluding VAT
(E*L*O) - Y5]])</f>
        <v>0</v>
      </c>
      <c r="V46" s="21"/>
    </row>
    <row r="47" spans="1:22" x14ac:dyDescent="0.3">
      <c r="A47" t="s">
        <v>186</v>
      </c>
      <c r="B47" t="s">
        <v>79</v>
      </c>
      <c r="C47" t="s">
        <v>209</v>
      </c>
      <c r="D47" t="s">
        <v>210</v>
      </c>
      <c r="E47" s="114">
        <v>1</v>
      </c>
      <c r="F47" s="114">
        <v>1</v>
      </c>
      <c r="G47" s="114">
        <v>1</v>
      </c>
      <c r="H47" s="114">
        <v>1</v>
      </c>
      <c r="I47" s="114">
        <v>1</v>
      </c>
      <c r="J47" s="20"/>
      <c r="K47" s="20"/>
      <c r="L47" s="20"/>
      <c r="M47" s="20"/>
      <c r="N47" s="20"/>
      <c r="O47" s="34">
        <f t="shared" si="3"/>
        <v>17.71</v>
      </c>
      <c r="P47" s="29">
        <f>T_MAIN_SW[[#This Row],[(A) 
Qty of licences - Y1]]*T_MAIN_SW[[#This Row],[(H)
License fees Annual in USD (TOTAL) - Y1]]*T_MAIN_SW[[#This Row],[(O)
Exchange Rate]]</f>
        <v>0</v>
      </c>
      <c r="Q47" s="29">
        <f>T_MAIN_SW[[#This Row],[(B) 
Qty of licences - Y2]]*T_MAIN_SW[[#This Row],[(I)
License fees Annual in USD (TOTAL) - Y2]]*T_MAIN_SW[[#This Row],[(O)
Exchange Rate]]</f>
        <v>0</v>
      </c>
      <c r="R47" s="29">
        <f>T_MAIN_SW[[#This Row],[(C) 
Qty of licences - Y3]]*T_MAIN_SW[[#This Row],[(J)
License fees Annual in USD (TOTAL) - Y3]]*T_MAIN_SW[[#This Row],[(O)
Exchange Rate]]</f>
        <v>0</v>
      </c>
      <c r="S47" s="29">
        <f>T_MAIN_SW[[#This Row],[(D) 
Qty of licences - Y4]]*T_MAIN_SW[[#This Row],[(K)
License fees Annual in USD (TOTAL) - Y4]]*T_MAIN_SW[[#This Row],[(O)
Exchange Rate]]</f>
        <v>0</v>
      </c>
      <c r="T47" s="29">
        <f>T_MAIN_SW[[#This Row],[(E) 
Qty of licences - Y5]]*T_MAIN_SW[[#This Row],[(L)
License fees Annual in USD (TOTAL) - Y5]]*T_MAIN_SW[[#This Row],[(O)
Exchange Rate]]</f>
        <v>0</v>
      </c>
      <c r="U47" s="29">
        <f>SUM(T_MAIN_SW[[#This Row],[(P)
TOTAL Excluding VAT
(A*H*O) - Y1]:[(T)
TOTAL Excluding VAT
(E*L*O) - Y5]])</f>
        <v>0</v>
      </c>
      <c r="V47" s="21"/>
    </row>
    <row r="48" spans="1:22" x14ac:dyDescent="0.3">
      <c r="A48" t="s">
        <v>186</v>
      </c>
      <c r="B48" t="s">
        <v>79</v>
      </c>
      <c r="C48" t="s">
        <v>211</v>
      </c>
      <c r="D48" t="s">
        <v>212</v>
      </c>
      <c r="E48" s="114">
        <v>1</v>
      </c>
      <c r="F48" s="114">
        <v>1</v>
      </c>
      <c r="G48" s="114">
        <v>1</v>
      </c>
      <c r="H48" s="114">
        <v>1</v>
      </c>
      <c r="I48" s="114">
        <v>1</v>
      </c>
      <c r="J48" s="20"/>
      <c r="K48" s="20"/>
      <c r="L48" s="20"/>
      <c r="M48" s="20"/>
      <c r="N48" s="20"/>
      <c r="O48" s="34">
        <f t="shared" si="3"/>
        <v>17.71</v>
      </c>
      <c r="P48" s="29">
        <f>T_MAIN_SW[[#This Row],[(A) 
Qty of licences - Y1]]*T_MAIN_SW[[#This Row],[(H)
License fees Annual in USD (TOTAL) - Y1]]*T_MAIN_SW[[#This Row],[(O)
Exchange Rate]]</f>
        <v>0</v>
      </c>
      <c r="Q48" s="29">
        <f>T_MAIN_SW[[#This Row],[(B) 
Qty of licences - Y2]]*T_MAIN_SW[[#This Row],[(I)
License fees Annual in USD (TOTAL) - Y2]]*T_MAIN_SW[[#This Row],[(O)
Exchange Rate]]</f>
        <v>0</v>
      </c>
      <c r="R48" s="29">
        <f>T_MAIN_SW[[#This Row],[(C) 
Qty of licences - Y3]]*T_MAIN_SW[[#This Row],[(J)
License fees Annual in USD (TOTAL) - Y3]]*T_MAIN_SW[[#This Row],[(O)
Exchange Rate]]</f>
        <v>0</v>
      </c>
      <c r="S48" s="29">
        <f>T_MAIN_SW[[#This Row],[(D) 
Qty of licences - Y4]]*T_MAIN_SW[[#This Row],[(K)
License fees Annual in USD (TOTAL) - Y4]]*T_MAIN_SW[[#This Row],[(O)
Exchange Rate]]</f>
        <v>0</v>
      </c>
      <c r="T48" s="29">
        <f>T_MAIN_SW[[#This Row],[(E) 
Qty of licences - Y5]]*T_MAIN_SW[[#This Row],[(L)
License fees Annual in USD (TOTAL) - Y5]]*T_MAIN_SW[[#This Row],[(O)
Exchange Rate]]</f>
        <v>0</v>
      </c>
      <c r="U48" s="29">
        <f>SUM(T_MAIN_SW[[#This Row],[(P)
TOTAL Excluding VAT
(A*H*O) - Y1]:[(T)
TOTAL Excluding VAT
(E*L*O) - Y5]])</f>
        <v>0</v>
      </c>
      <c r="V48" s="21"/>
    </row>
    <row r="49" spans="1:22" x14ac:dyDescent="0.3">
      <c r="A49" t="s">
        <v>186</v>
      </c>
      <c r="B49" t="s">
        <v>77</v>
      </c>
      <c r="C49" t="s">
        <v>205</v>
      </c>
      <c r="D49" t="s">
        <v>206</v>
      </c>
      <c r="E49" s="114">
        <v>1</v>
      </c>
      <c r="F49" s="114">
        <v>1</v>
      </c>
      <c r="G49" s="114">
        <v>1</v>
      </c>
      <c r="H49" s="114">
        <v>1</v>
      </c>
      <c r="I49" s="114">
        <v>1</v>
      </c>
      <c r="J49" s="20"/>
      <c r="K49" s="20"/>
      <c r="L49" s="20"/>
      <c r="M49" s="20"/>
      <c r="N49" s="20"/>
      <c r="O49" s="34">
        <f t="shared" si="3"/>
        <v>17.71</v>
      </c>
      <c r="P49" s="29">
        <f>T_MAIN_SW[[#This Row],[(A) 
Qty of licences - Y1]]*T_MAIN_SW[[#This Row],[(H)
License fees Annual in USD (TOTAL) - Y1]]*T_MAIN_SW[[#This Row],[(O)
Exchange Rate]]</f>
        <v>0</v>
      </c>
      <c r="Q49" s="29">
        <f>T_MAIN_SW[[#This Row],[(B) 
Qty of licences - Y2]]*T_MAIN_SW[[#This Row],[(I)
License fees Annual in USD (TOTAL) - Y2]]*T_MAIN_SW[[#This Row],[(O)
Exchange Rate]]</f>
        <v>0</v>
      </c>
      <c r="R49" s="29">
        <f>T_MAIN_SW[[#This Row],[(C) 
Qty of licences - Y3]]*T_MAIN_SW[[#This Row],[(J)
License fees Annual in USD (TOTAL) - Y3]]*T_MAIN_SW[[#This Row],[(O)
Exchange Rate]]</f>
        <v>0</v>
      </c>
      <c r="S49" s="29">
        <f>T_MAIN_SW[[#This Row],[(D) 
Qty of licences - Y4]]*T_MAIN_SW[[#This Row],[(K)
License fees Annual in USD (TOTAL) - Y4]]*T_MAIN_SW[[#This Row],[(O)
Exchange Rate]]</f>
        <v>0</v>
      </c>
      <c r="T49" s="29">
        <f>T_MAIN_SW[[#This Row],[(E) 
Qty of licences - Y5]]*T_MAIN_SW[[#This Row],[(L)
License fees Annual in USD (TOTAL) - Y5]]*T_MAIN_SW[[#This Row],[(O)
Exchange Rate]]</f>
        <v>0</v>
      </c>
      <c r="U49" s="29">
        <f>SUM(T_MAIN_SW[[#This Row],[(P)
TOTAL Excluding VAT
(A*H*O) - Y1]:[(T)
TOTAL Excluding VAT
(E*L*O) - Y5]])</f>
        <v>0</v>
      </c>
      <c r="V49" s="21"/>
    </row>
    <row r="50" spans="1:22" x14ac:dyDescent="0.3">
      <c r="A50" t="s">
        <v>186</v>
      </c>
      <c r="B50" t="s">
        <v>77</v>
      </c>
      <c r="C50" t="s">
        <v>207</v>
      </c>
      <c r="D50" t="s">
        <v>208</v>
      </c>
      <c r="E50" s="114">
        <v>1</v>
      </c>
      <c r="F50" s="114">
        <v>1</v>
      </c>
      <c r="G50" s="114">
        <v>1</v>
      </c>
      <c r="H50" s="114">
        <v>1</v>
      </c>
      <c r="I50" s="114">
        <v>1</v>
      </c>
      <c r="J50" s="20"/>
      <c r="K50" s="20"/>
      <c r="L50" s="20"/>
      <c r="M50" s="20"/>
      <c r="N50" s="20"/>
      <c r="O50" s="34">
        <f t="shared" si="3"/>
        <v>17.71</v>
      </c>
      <c r="P50" s="29">
        <f>T_MAIN_SW[[#This Row],[(A) 
Qty of licences - Y1]]*T_MAIN_SW[[#This Row],[(H)
License fees Annual in USD (TOTAL) - Y1]]*T_MAIN_SW[[#This Row],[(O)
Exchange Rate]]</f>
        <v>0</v>
      </c>
      <c r="Q50" s="29">
        <f>T_MAIN_SW[[#This Row],[(B) 
Qty of licences - Y2]]*T_MAIN_SW[[#This Row],[(I)
License fees Annual in USD (TOTAL) - Y2]]*T_MAIN_SW[[#This Row],[(O)
Exchange Rate]]</f>
        <v>0</v>
      </c>
      <c r="R50" s="29">
        <f>T_MAIN_SW[[#This Row],[(C) 
Qty of licences - Y3]]*T_MAIN_SW[[#This Row],[(J)
License fees Annual in USD (TOTAL) - Y3]]*T_MAIN_SW[[#This Row],[(O)
Exchange Rate]]</f>
        <v>0</v>
      </c>
      <c r="S50" s="29">
        <f>T_MAIN_SW[[#This Row],[(D) 
Qty of licences - Y4]]*T_MAIN_SW[[#This Row],[(K)
License fees Annual in USD (TOTAL) - Y4]]*T_MAIN_SW[[#This Row],[(O)
Exchange Rate]]</f>
        <v>0</v>
      </c>
      <c r="T50" s="29">
        <f>T_MAIN_SW[[#This Row],[(E) 
Qty of licences - Y5]]*T_MAIN_SW[[#This Row],[(L)
License fees Annual in USD (TOTAL) - Y5]]*T_MAIN_SW[[#This Row],[(O)
Exchange Rate]]</f>
        <v>0</v>
      </c>
      <c r="U50" s="29">
        <f>SUM(T_MAIN_SW[[#This Row],[(P)
TOTAL Excluding VAT
(A*H*O) - Y1]:[(T)
TOTAL Excluding VAT
(E*L*O) - Y5]])</f>
        <v>0</v>
      </c>
      <c r="V50" s="21"/>
    </row>
    <row r="51" spans="1:22" x14ac:dyDescent="0.3">
      <c r="A51" t="s">
        <v>186</v>
      </c>
      <c r="B51" t="s">
        <v>77</v>
      </c>
      <c r="C51" t="s">
        <v>209</v>
      </c>
      <c r="D51" t="s">
        <v>210</v>
      </c>
      <c r="E51" s="114">
        <v>1</v>
      </c>
      <c r="F51" s="114">
        <v>1</v>
      </c>
      <c r="G51" s="114">
        <v>1</v>
      </c>
      <c r="H51" s="114">
        <v>1</v>
      </c>
      <c r="I51" s="114">
        <v>1</v>
      </c>
      <c r="J51" s="20"/>
      <c r="K51" s="20"/>
      <c r="L51" s="20"/>
      <c r="M51" s="20"/>
      <c r="N51" s="20"/>
      <c r="O51" s="34">
        <f t="shared" si="3"/>
        <v>17.71</v>
      </c>
      <c r="P51" s="29">
        <f>T_MAIN_SW[[#This Row],[(A) 
Qty of licences - Y1]]*T_MAIN_SW[[#This Row],[(H)
License fees Annual in USD (TOTAL) - Y1]]*T_MAIN_SW[[#This Row],[(O)
Exchange Rate]]</f>
        <v>0</v>
      </c>
      <c r="Q51" s="29">
        <f>T_MAIN_SW[[#This Row],[(B) 
Qty of licences - Y2]]*T_MAIN_SW[[#This Row],[(I)
License fees Annual in USD (TOTAL) - Y2]]*T_MAIN_SW[[#This Row],[(O)
Exchange Rate]]</f>
        <v>0</v>
      </c>
      <c r="R51" s="29">
        <f>T_MAIN_SW[[#This Row],[(C) 
Qty of licences - Y3]]*T_MAIN_SW[[#This Row],[(J)
License fees Annual in USD (TOTAL) - Y3]]*T_MAIN_SW[[#This Row],[(O)
Exchange Rate]]</f>
        <v>0</v>
      </c>
      <c r="S51" s="29">
        <f>T_MAIN_SW[[#This Row],[(D) 
Qty of licences - Y4]]*T_MAIN_SW[[#This Row],[(K)
License fees Annual in USD (TOTAL) - Y4]]*T_MAIN_SW[[#This Row],[(O)
Exchange Rate]]</f>
        <v>0</v>
      </c>
      <c r="T51" s="29">
        <f>T_MAIN_SW[[#This Row],[(E) 
Qty of licences - Y5]]*T_MAIN_SW[[#This Row],[(L)
License fees Annual in USD (TOTAL) - Y5]]*T_MAIN_SW[[#This Row],[(O)
Exchange Rate]]</f>
        <v>0</v>
      </c>
      <c r="U51" s="29">
        <f>SUM(T_MAIN_SW[[#This Row],[(P)
TOTAL Excluding VAT
(A*H*O) - Y1]:[(T)
TOTAL Excluding VAT
(E*L*O) - Y5]])</f>
        <v>0</v>
      </c>
      <c r="V51" s="21"/>
    </row>
    <row r="52" spans="1:22" x14ac:dyDescent="0.3">
      <c r="A52" t="s">
        <v>186</v>
      </c>
      <c r="B52" t="s">
        <v>77</v>
      </c>
      <c r="C52" t="s">
        <v>211</v>
      </c>
      <c r="D52" t="s">
        <v>212</v>
      </c>
      <c r="E52" s="114">
        <v>1</v>
      </c>
      <c r="F52" s="114">
        <v>1</v>
      </c>
      <c r="G52" s="114">
        <v>1</v>
      </c>
      <c r="H52" s="114">
        <v>1</v>
      </c>
      <c r="I52" s="114">
        <v>1</v>
      </c>
      <c r="J52" s="20"/>
      <c r="K52" s="20"/>
      <c r="L52" s="20"/>
      <c r="M52" s="20"/>
      <c r="N52" s="20"/>
      <c r="O52" s="34">
        <f t="shared" si="3"/>
        <v>17.71</v>
      </c>
      <c r="P52" s="29">
        <f>T_MAIN_SW[[#This Row],[(A) 
Qty of licences - Y1]]*T_MAIN_SW[[#This Row],[(H)
License fees Annual in USD (TOTAL) - Y1]]*T_MAIN_SW[[#This Row],[(O)
Exchange Rate]]</f>
        <v>0</v>
      </c>
      <c r="Q52" s="29">
        <f>T_MAIN_SW[[#This Row],[(B) 
Qty of licences - Y2]]*T_MAIN_SW[[#This Row],[(I)
License fees Annual in USD (TOTAL) - Y2]]*T_MAIN_SW[[#This Row],[(O)
Exchange Rate]]</f>
        <v>0</v>
      </c>
      <c r="R52" s="29">
        <f>T_MAIN_SW[[#This Row],[(C) 
Qty of licences - Y3]]*T_MAIN_SW[[#This Row],[(J)
License fees Annual in USD (TOTAL) - Y3]]*T_MAIN_SW[[#This Row],[(O)
Exchange Rate]]</f>
        <v>0</v>
      </c>
      <c r="S52" s="29">
        <f>T_MAIN_SW[[#This Row],[(D) 
Qty of licences - Y4]]*T_MAIN_SW[[#This Row],[(K)
License fees Annual in USD (TOTAL) - Y4]]*T_MAIN_SW[[#This Row],[(O)
Exchange Rate]]</f>
        <v>0</v>
      </c>
      <c r="T52" s="29">
        <f>T_MAIN_SW[[#This Row],[(E) 
Qty of licences - Y5]]*T_MAIN_SW[[#This Row],[(L)
License fees Annual in USD (TOTAL) - Y5]]*T_MAIN_SW[[#This Row],[(O)
Exchange Rate]]</f>
        <v>0</v>
      </c>
      <c r="U52" s="29">
        <f>SUM(T_MAIN_SW[[#This Row],[(P)
TOTAL Excluding VAT
(A*H*O) - Y1]:[(T)
TOTAL Excluding VAT
(E*L*O) - Y5]])</f>
        <v>0</v>
      </c>
      <c r="V52" s="21"/>
    </row>
    <row r="53" spans="1:22" x14ac:dyDescent="0.3">
      <c r="A53" t="s">
        <v>186</v>
      </c>
      <c r="B53" t="s">
        <v>80</v>
      </c>
      <c r="C53" t="s">
        <v>205</v>
      </c>
      <c r="D53" t="s">
        <v>206</v>
      </c>
      <c r="E53" s="114">
        <v>1</v>
      </c>
      <c r="F53" s="114">
        <v>1</v>
      </c>
      <c r="G53" s="114">
        <v>1</v>
      </c>
      <c r="H53" s="114">
        <v>1</v>
      </c>
      <c r="I53" s="114">
        <v>1</v>
      </c>
      <c r="J53" s="20"/>
      <c r="K53" s="20"/>
      <c r="L53" s="20"/>
      <c r="M53" s="20"/>
      <c r="N53" s="20"/>
      <c r="O53" s="34">
        <f t="shared" si="3"/>
        <v>17.71</v>
      </c>
      <c r="P53" s="29">
        <f>T_MAIN_SW[[#This Row],[(A) 
Qty of licences - Y1]]*T_MAIN_SW[[#This Row],[(H)
License fees Annual in USD (TOTAL) - Y1]]*T_MAIN_SW[[#This Row],[(O)
Exchange Rate]]</f>
        <v>0</v>
      </c>
      <c r="Q53" s="29">
        <f>T_MAIN_SW[[#This Row],[(B) 
Qty of licences - Y2]]*T_MAIN_SW[[#This Row],[(I)
License fees Annual in USD (TOTAL) - Y2]]*T_MAIN_SW[[#This Row],[(O)
Exchange Rate]]</f>
        <v>0</v>
      </c>
      <c r="R53" s="29">
        <f>T_MAIN_SW[[#This Row],[(C) 
Qty of licences - Y3]]*T_MAIN_SW[[#This Row],[(J)
License fees Annual in USD (TOTAL) - Y3]]*T_MAIN_SW[[#This Row],[(O)
Exchange Rate]]</f>
        <v>0</v>
      </c>
      <c r="S53" s="29">
        <f>T_MAIN_SW[[#This Row],[(D) 
Qty of licences - Y4]]*T_MAIN_SW[[#This Row],[(K)
License fees Annual in USD (TOTAL) - Y4]]*T_MAIN_SW[[#This Row],[(O)
Exchange Rate]]</f>
        <v>0</v>
      </c>
      <c r="T53" s="29">
        <f>T_MAIN_SW[[#This Row],[(E) 
Qty of licences - Y5]]*T_MAIN_SW[[#This Row],[(L)
License fees Annual in USD (TOTAL) - Y5]]*T_MAIN_SW[[#This Row],[(O)
Exchange Rate]]</f>
        <v>0</v>
      </c>
      <c r="U53" s="29">
        <f>SUM(T_MAIN_SW[[#This Row],[(P)
TOTAL Excluding VAT
(A*H*O) - Y1]:[(T)
TOTAL Excluding VAT
(E*L*O) - Y5]])</f>
        <v>0</v>
      </c>
      <c r="V53" s="21"/>
    </row>
    <row r="54" spans="1:22" x14ac:dyDescent="0.3">
      <c r="A54" t="s">
        <v>186</v>
      </c>
      <c r="B54" t="s">
        <v>80</v>
      </c>
      <c r="C54" t="s">
        <v>207</v>
      </c>
      <c r="D54" t="s">
        <v>208</v>
      </c>
      <c r="E54" s="114">
        <v>1</v>
      </c>
      <c r="F54" s="114">
        <v>1</v>
      </c>
      <c r="G54" s="114">
        <v>1</v>
      </c>
      <c r="H54" s="114">
        <v>1</v>
      </c>
      <c r="I54" s="114">
        <v>1</v>
      </c>
      <c r="J54" s="20"/>
      <c r="K54" s="20"/>
      <c r="L54" s="20"/>
      <c r="M54" s="20"/>
      <c r="N54" s="20"/>
      <c r="O54" s="34">
        <f t="shared" si="3"/>
        <v>17.71</v>
      </c>
      <c r="P54" s="29">
        <f>T_MAIN_SW[[#This Row],[(A) 
Qty of licences - Y1]]*T_MAIN_SW[[#This Row],[(H)
License fees Annual in USD (TOTAL) - Y1]]*T_MAIN_SW[[#This Row],[(O)
Exchange Rate]]</f>
        <v>0</v>
      </c>
      <c r="Q54" s="29">
        <f>T_MAIN_SW[[#This Row],[(B) 
Qty of licences - Y2]]*T_MAIN_SW[[#This Row],[(I)
License fees Annual in USD (TOTAL) - Y2]]*T_MAIN_SW[[#This Row],[(O)
Exchange Rate]]</f>
        <v>0</v>
      </c>
      <c r="R54" s="29">
        <f>T_MAIN_SW[[#This Row],[(C) 
Qty of licences - Y3]]*T_MAIN_SW[[#This Row],[(J)
License fees Annual in USD (TOTAL) - Y3]]*T_MAIN_SW[[#This Row],[(O)
Exchange Rate]]</f>
        <v>0</v>
      </c>
      <c r="S54" s="29">
        <f>T_MAIN_SW[[#This Row],[(D) 
Qty of licences - Y4]]*T_MAIN_SW[[#This Row],[(K)
License fees Annual in USD (TOTAL) - Y4]]*T_MAIN_SW[[#This Row],[(O)
Exchange Rate]]</f>
        <v>0</v>
      </c>
      <c r="T54" s="29">
        <f>T_MAIN_SW[[#This Row],[(E) 
Qty of licences - Y5]]*T_MAIN_SW[[#This Row],[(L)
License fees Annual in USD (TOTAL) - Y5]]*T_MAIN_SW[[#This Row],[(O)
Exchange Rate]]</f>
        <v>0</v>
      </c>
      <c r="U54" s="29">
        <f>SUM(T_MAIN_SW[[#This Row],[(P)
TOTAL Excluding VAT
(A*H*O) - Y1]:[(T)
TOTAL Excluding VAT
(E*L*O) - Y5]])</f>
        <v>0</v>
      </c>
      <c r="V54" s="21"/>
    </row>
    <row r="55" spans="1:22" x14ac:dyDescent="0.3">
      <c r="A55" t="s">
        <v>186</v>
      </c>
      <c r="B55" t="s">
        <v>80</v>
      </c>
      <c r="C55" t="s">
        <v>209</v>
      </c>
      <c r="D55" t="s">
        <v>210</v>
      </c>
      <c r="E55" s="114">
        <v>1</v>
      </c>
      <c r="F55" s="114">
        <v>1</v>
      </c>
      <c r="G55" s="114">
        <v>1</v>
      </c>
      <c r="H55" s="114">
        <v>1</v>
      </c>
      <c r="I55" s="114">
        <v>1</v>
      </c>
      <c r="J55" s="20"/>
      <c r="K55" s="20"/>
      <c r="L55" s="20"/>
      <c r="M55" s="20"/>
      <c r="N55" s="20"/>
      <c r="O55" s="34">
        <f t="shared" si="3"/>
        <v>17.71</v>
      </c>
      <c r="P55" s="29">
        <f>T_MAIN_SW[[#This Row],[(A) 
Qty of licences - Y1]]*T_MAIN_SW[[#This Row],[(H)
License fees Annual in USD (TOTAL) - Y1]]*T_MAIN_SW[[#This Row],[(O)
Exchange Rate]]</f>
        <v>0</v>
      </c>
      <c r="Q55" s="29">
        <f>T_MAIN_SW[[#This Row],[(B) 
Qty of licences - Y2]]*T_MAIN_SW[[#This Row],[(I)
License fees Annual in USD (TOTAL) - Y2]]*T_MAIN_SW[[#This Row],[(O)
Exchange Rate]]</f>
        <v>0</v>
      </c>
      <c r="R55" s="29">
        <f>T_MAIN_SW[[#This Row],[(C) 
Qty of licences - Y3]]*T_MAIN_SW[[#This Row],[(J)
License fees Annual in USD (TOTAL) - Y3]]*T_MAIN_SW[[#This Row],[(O)
Exchange Rate]]</f>
        <v>0</v>
      </c>
      <c r="S55" s="29">
        <f>T_MAIN_SW[[#This Row],[(D) 
Qty of licences - Y4]]*T_MAIN_SW[[#This Row],[(K)
License fees Annual in USD (TOTAL) - Y4]]*T_MAIN_SW[[#This Row],[(O)
Exchange Rate]]</f>
        <v>0</v>
      </c>
      <c r="T55" s="29">
        <f>T_MAIN_SW[[#This Row],[(E) 
Qty of licences - Y5]]*T_MAIN_SW[[#This Row],[(L)
License fees Annual in USD (TOTAL) - Y5]]*T_MAIN_SW[[#This Row],[(O)
Exchange Rate]]</f>
        <v>0</v>
      </c>
      <c r="U55" s="29">
        <f>SUM(T_MAIN_SW[[#This Row],[(P)
TOTAL Excluding VAT
(A*H*O) - Y1]:[(T)
TOTAL Excluding VAT
(E*L*O) - Y5]])</f>
        <v>0</v>
      </c>
      <c r="V55" s="21"/>
    </row>
    <row r="56" spans="1:22" x14ac:dyDescent="0.3">
      <c r="A56" t="s">
        <v>186</v>
      </c>
      <c r="B56" t="s">
        <v>80</v>
      </c>
      <c r="C56" t="s">
        <v>211</v>
      </c>
      <c r="D56" t="s">
        <v>212</v>
      </c>
      <c r="E56" s="114">
        <v>1</v>
      </c>
      <c r="F56" s="114">
        <v>1</v>
      </c>
      <c r="G56" s="114">
        <v>1</v>
      </c>
      <c r="H56" s="114">
        <v>1</v>
      </c>
      <c r="I56" s="114">
        <v>1</v>
      </c>
      <c r="J56" s="20"/>
      <c r="K56" s="20"/>
      <c r="L56" s="20"/>
      <c r="M56" s="20"/>
      <c r="N56" s="20"/>
      <c r="O56" s="34">
        <f t="shared" si="3"/>
        <v>17.71</v>
      </c>
      <c r="P56" s="29">
        <f>T_MAIN_SW[[#This Row],[(A) 
Qty of licences - Y1]]*T_MAIN_SW[[#This Row],[(H)
License fees Annual in USD (TOTAL) - Y1]]*T_MAIN_SW[[#This Row],[(O)
Exchange Rate]]</f>
        <v>0</v>
      </c>
      <c r="Q56" s="29">
        <f>T_MAIN_SW[[#This Row],[(B) 
Qty of licences - Y2]]*T_MAIN_SW[[#This Row],[(I)
License fees Annual in USD (TOTAL) - Y2]]*T_MAIN_SW[[#This Row],[(O)
Exchange Rate]]</f>
        <v>0</v>
      </c>
      <c r="R56" s="29">
        <f>T_MAIN_SW[[#This Row],[(C) 
Qty of licences - Y3]]*T_MAIN_SW[[#This Row],[(J)
License fees Annual in USD (TOTAL) - Y3]]*T_MAIN_SW[[#This Row],[(O)
Exchange Rate]]</f>
        <v>0</v>
      </c>
      <c r="S56" s="29">
        <f>T_MAIN_SW[[#This Row],[(D) 
Qty of licences - Y4]]*T_MAIN_SW[[#This Row],[(K)
License fees Annual in USD (TOTAL) - Y4]]*T_MAIN_SW[[#This Row],[(O)
Exchange Rate]]</f>
        <v>0</v>
      </c>
      <c r="T56" s="29">
        <f>T_MAIN_SW[[#This Row],[(E) 
Qty of licences - Y5]]*T_MAIN_SW[[#This Row],[(L)
License fees Annual in USD (TOTAL) - Y5]]*T_MAIN_SW[[#This Row],[(O)
Exchange Rate]]</f>
        <v>0</v>
      </c>
      <c r="U56" s="29">
        <f>SUM(T_MAIN_SW[[#This Row],[(P)
TOTAL Excluding VAT
(A*H*O) - Y1]:[(T)
TOTAL Excluding VAT
(E*L*O) - Y5]])</f>
        <v>0</v>
      </c>
      <c r="V56" s="21"/>
    </row>
    <row r="57" spans="1:22" s="125" customFormat="1" x14ac:dyDescent="0.3">
      <c r="A57" s="125" t="s">
        <v>213</v>
      </c>
      <c r="B57" s="125" t="s">
        <v>214</v>
      </c>
      <c r="C57" s="136" t="s">
        <v>215</v>
      </c>
      <c r="D57" s="136" t="s">
        <v>216</v>
      </c>
      <c r="E57" s="137">
        <v>3</v>
      </c>
      <c r="F57" s="137">
        <v>4</v>
      </c>
      <c r="G57" s="137">
        <v>4</v>
      </c>
      <c r="H57" s="137">
        <v>4</v>
      </c>
      <c r="I57" s="137">
        <v>4</v>
      </c>
      <c r="J57" s="20"/>
      <c r="K57" s="252"/>
      <c r="L57" s="252"/>
      <c r="M57" s="252"/>
      <c r="N57" s="252"/>
      <c r="O57" s="124">
        <v>1</v>
      </c>
      <c r="P57" s="29">
        <f>T_MAIN_SW[[#This Row],[(A) 
Qty of licences - Y1]]*T_MAIN_SW[[#This Row],[(H)
License fees Annual in USD (TOTAL) - Y1]]*T_MAIN_SW[[#This Row],[(O)
Exchange Rate]]</f>
        <v>0</v>
      </c>
      <c r="Q57" s="29">
        <f>T_MAIN_SW[[#This Row],[(B) 
Qty of licences - Y2]]*T_MAIN_SW[[#This Row],[(I)
License fees Annual in USD (TOTAL) - Y2]]*T_MAIN_SW[[#This Row],[(O)
Exchange Rate]]</f>
        <v>0</v>
      </c>
      <c r="R57" s="29">
        <f>T_MAIN_SW[[#This Row],[(C) 
Qty of licences - Y3]]*T_MAIN_SW[[#This Row],[(J)
License fees Annual in USD (TOTAL) - Y3]]*T_MAIN_SW[[#This Row],[(O)
Exchange Rate]]</f>
        <v>0</v>
      </c>
      <c r="S57" s="29">
        <f>T_MAIN_SW[[#This Row],[(D) 
Qty of licences - Y4]]*T_MAIN_SW[[#This Row],[(K)
License fees Annual in USD (TOTAL) - Y4]]*T_MAIN_SW[[#This Row],[(O)
Exchange Rate]]</f>
        <v>0</v>
      </c>
      <c r="T57" s="29">
        <f>T_MAIN_SW[[#This Row],[(E) 
Qty of licences - Y5]]*T_MAIN_SW[[#This Row],[(L)
License fees Annual in USD (TOTAL) - Y5]]*T_MAIN_SW[[#This Row],[(O)
Exchange Rate]]</f>
        <v>0</v>
      </c>
      <c r="U57" s="29">
        <f>SUM(T_MAIN_SW[[#This Row],[(P)
TOTAL Excluding VAT
(A*H*O) - Y1]:[(T)
TOTAL Excluding VAT
(E*L*O) - Y5]])</f>
        <v>0</v>
      </c>
      <c r="V57" s="253" t="s">
        <v>8459</v>
      </c>
    </row>
    <row r="58" spans="1:22" x14ac:dyDescent="0.3">
      <c r="A58" s="135" t="s">
        <v>213</v>
      </c>
      <c r="B58" s="135" t="s">
        <v>214</v>
      </c>
      <c r="C58" s="138" t="s">
        <v>217</v>
      </c>
      <c r="D58" s="138" t="s">
        <v>218</v>
      </c>
      <c r="E58" s="139">
        <v>3</v>
      </c>
      <c r="F58" s="139">
        <v>4</v>
      </c>
      <c r="G58" s="139">
        <v>4</v>
      </c>
      <c r="H58" s="139">
        <v>4</v>
      </c>
      <c r="I58" s="139">
        <v>4</v>
      </c>
      <c r="J58" s="20"/>
      <c r="K58" s="20"/>
      <c r="L58" s="20"/>
      <c r="M58" s="20"/>
      <c r="N58" s="20"/>
      <c r="O58" s="34">
        <f t="shared" ref="O58:O72" si="4">Exchange_Rate</f>
        <v>17.71</v>
      </c>
      <c r="P58" s="29">
        <f>T_MAIN_SW[[#This Row],[(A) 
Qty of licences - Y1]]*T_MAIN_SW[[#This Row],[(H)
License fees Annual in USD (TOTAL) - Y1]]*T_MAIN_SW[[#This Row],[(O)
Exchange Rate]]</f>
        <v>0</v>
      </c>
      <c r="Q58" s="29">
        <f>T_MAIN_SW[[#This Row],[(B) 
Qty of licences - Y2]]*T_MAIN_SW[[#This Row],[(I)
License fees Annual in USD (TOTAL) - Y2]]*T_MAIN_SW[[#This Row],[(O)
Exchange Rate]]</f>
        <v>0</v>
      </c>
      <c r="R58" s="29">
        <f>T_MAIN_SW[[#This Row],[(C) 
Qty of licences - Y3]]*T_MAIN_SW[[#This Row],[(J)
License fees Annual in USD (TOTAL) - Y3]]*T_MAIN_SW[[#This Row],[(O)
Exchange Rate]]</f>
        <v>0</v>
      </c>
      <c r="S58" s="29">
        <f>T_MAIN_SW[[#This Row],[(D) 
Qty of licences - Y4]]*T_MAIN_SW[[#This Row],[(K)
License fees Annual in USD (TOTAL) - Y4]]*T_MAIN_SW[[#This Row],[(O)
Exchange Rate]]</f>
        <v>0</v>
      </c>
      <c r="T58" s="29">
        <f>T_MAIN_SW[[#This Row],[(E) 
Qty of licences - Y5]]*T_MAIN_SW[[#This Row],[(L)
License fees Annual in USD (TOTAL) - Y5]]*T_MAIN_SW[[#This Row],[(O)
Exchange Rate]]</f>
        <v>0</v>
      </c>
      <c r="U58" s="29">
        <f>SUM(T_MAIN_SW[[#This Row],[(P)
TOTAL Excluding VAT
(A*H*O) - Y1]:[(T)
TOTAL Excluding VAT
(E*L*O) - Y5]])</f>
        <v>0</v>
      </c>
      <c r="V58" s="21"/>
    </row>
    <row r="59" spans="1:22" x14ac:dyDescent="0.3">
      <c r="A59" s="135" t="s">
        <v>170</v>
      </c>
      <c r="B59" s="135" t="s">
        <v>219</v>
      </c>
      <c r="C59" s="138" t="s">
        <v>220</v>
      </c>
      <c r="D59" s="138" t="s">
        <v>221</v>
      </c>
      <c r="E59" s="139">
        <v>14</v>
      </c>
      <c r="F59" s="139">
        <v>14</v>
      </c>
      <c r="G59" s="139">
        <v>14</v>
      </c>
      <c r="H59" s="139">
        <v>14</v>
      </c>
      <c r="I59" s="139">
        <v>14</v>
      </c>
      <c r="J59" s="20"/>
      <c r="K59" s="20"/>
      <c r="L59" s="20"/>
      <c r="M59" s="20"/>
      <c r="N59" s="20"/>
      <c r="O59" s="34">
        <f t="shared" si="4"/>
        <v>17.71</v>
      </c>
      <c r="P59" s="29">
        <f>T_MAIN_SW[[#This Row],[(A) 
Qty of licences - Y1]]*T_MAIN_SW[[#This Row],[(H)
License fees Annual in USD (TOTAL) - Y1]]*T_MAIN_SW[[#This Row],[(O)
Exchange Rate]]</f>
        <v>0</v>
      </c>
      <c r="Q59" s="29">
        <f>T_MAIN_SW[[#This Row],[(B) 
Qty of licences - Y2]]*T_MAIN_SW[[#This Row],[(I)
License fees Annual in USD (TOTAL) - Y2]]*T_MAIN_SW[[#This Row],[(O)
Exchange Rate]]</f>
        <v>0</v>
      </c>
      <c r="R59" s="29">
        <f>T_MAIN_SW[[#This Row],[(C) 
Qty of licences - Y3]]*T_MAIN_SW[[#This Row],[(J)
License fees Annual in USD (TOTAL) - Y3]]*T_MAIN_SW[[#This Row],[(O)
Exchange Rate]]</f>
        <v>0</v>
      </c>
      <c r="S59" s="29">
        <f>T_MAIN_SW[[#This Row],[(D) 
Qty of licences - Y4]]*T_MAIN_SW[[#This Row],[(K)
License fees Annual in USD (TOTAL) - Y4]]*T_MAIN_SW[[#This Row],[(O)
Exchange Rate]]</f>
        <v>0</v>
      </c>
      <c r="T59" s="29">
        <f>T_MAIN_SW[[#This Row],[(E) 
Qty of licences - Y5]]*T_MAIN_SW[[#This Row],[(L)
License fees Annual in USD (TOTAL) - Y5]]*T_MAIN_SW[[#This Row],[(O)
Exchange Rate]]</f>
        <v>0</v>
      </c>
      <c r="U59" s="29">
        <f>SUM(T_MAIN_SW[[#This Row],[(P)
TOTAL Excluding VAT
(A*H*O) - Y1]:[(T)
TOTAL Excluding VAT
(E*L*O) - Y5]])</f>
        <v>0</v>
      </c>
      <c r="V59" s="21"/>
    </row>
    <row r="60" spans="1:22" x14ac:dyDescent="0.3">
      <c r="A60" s="134" t="s">
        <v>170</v>
      </c>
      <c r="B60" s="134" t="s">
        <v>219</v>
      </c>
      <c r="C60" s="140" t="s">
        <v>222</v>
      </c>
      <c r="D60" s="140" t="s">
        <v>221</v>
      </c>
      <c r="E60" s="141">
        <v>126</v>
      </c>
      <c r="F60" s="141">
        <v>126</v>
      </c>
      <c r="G60" s="141">
        <v>126</v>
      </c>
      <c r="H60" s="141">
        <v>126</v>
      </c>
      <c r="I60" s="141">
        <v>126</v>
      </c>
      <c r="J60" s="20"/>
      <c r="K60" s="20"/>
      <c r="L60" s="20"/>
      <c r="M60" s="20"/>
      <c r="N60" s="20"/>
      <c r="O60" s="34">
        <f t="shared" si="4"/>
        <v>17.71</v>
      </c>
      <c r="P60" s="29">
        <f>T_MAIN_SW[[#This Row],[(A) 
Qty of licences - Y1]]*T_MAIN_SW[[#This Row],[(H)
License fees Annual in USD (TOTAL) - Y1]]*T_MAIN_SW[[#This Row],[(O)
Exchange Rate]]</f>
        <v>0</v>
      </c>
      <c r="Q60" s="29">
        <f>T_MAIN_SW[[#This Row],[(B) 
Qty of licences - Y2]]*T_MAIN_SW[[#This Row],[(I)
License fees Annual in USD (TOTAL) - Y2]]*T_MAIN_SW[[#This Row],[(O)
Exchange Rate]]</f>
        <v>0</v>
      </c>
      <c r="R60" s="29">
        <f>T_MAIN_SW[[#This Row],[(C) 
Qty of licences - Y3]]*T_MAIN_SW[[#This Row],[(J)
License fees Annual in USD (TOTAL) - Y3]]*T_MAIN_SW[[#This Row],[(O)
Exchange Rate]]</f>
        <v>0</v>
      </c>
      <c r="S60" s="29">
        <f>T_MAIN_SW[[#This Row],[(D) 
Qty of licences - Y4]]*T_MAIN_SW[[#This Row],[(K)
License fees Annual in USD (TOTAL) - Y4]]*T_MAIN_SW[[#This Row],[(O)
Exchange Rate]]</f>
        <v>0</v>
      </c>
      <c r="T60" s="29">
        <f>T_MAIN_SW[[#This Row],[(E) 
Qty of licences - Y5]]*T_MAIN_SW[[#This Row],[(L)
License fees Annual in USD (TOTAL) - Y5]]*T_MAIN_SW[[#This Row],[(O)
Exchange Rate]]</f>
        <v>0</v>
      </c>
      <c r="U60" s="29">
        <f>SUM(T_MAIN_SW[[#This Row],[(P)
TOTAL Excluding VAT
(A*H*O) - Y1]:[(T)
TOTAL Excluding VAT
(E*L*O) - Y5]])</f>
        <v>0</v>
      </c>
      <c r="V60" s="21"/>
    </row>
    <row r="61" spans="1:22" x14ac:dyDescent="0.3">
      <c r="A61" s="135" t="s">
        <v>170</v>
      </c>
      <c r="B61" s="135" t="s">
        <v>219</v>
      </c>
      <c r="C61" s="138" t="s">
        <v>223</v>
      </c>
      <c r="D61" s="138" t="s">
        <v>221</v>
      </c>
      <c r="E61" s="139">
        <v>280</v>
      </c>
      <c r="F61" s="139">
        <v>280</v>
      </c>
      <c r="G61" s="139">
        <v>280</v>
      </c>
      <c r="H61" s="139">
        <v>280</v>
      </c>
      <c r="I61" s="139">
        <v>280</v>
      </c>
      <c r="J61" s="20"/>
      <c r="K61" s="20"/>
      <c r="L61" s="20"/>
      <c r="M61" s="20"/>
      <c r="N61" s="20"/>
      <c r="O61" s="34">
        <f t="shared" si="4"/>
        <v>17.71</v>
      </c>
      <c r="P61" s="29">
        <f>T_MAIN_SW[[#This Row],[(A) 
Qty of licences - Y1]]*T_MAIN_SW[[#This Row],[(H)
License fees Annual in USD (TOTAL) - Y1]]*T_MAIN_SW[[#This Row],[(O)
Exchange Rate]]</f>
        <v>0</v>
      </c>
      <c r="Q61" s="29">
        <f>T_MAIN_SW[[#This Row],[(B) 
Qty of licences - Y2]]*T_MAIN_SW[[#This Row],[(I)
License fees Annual in USD (TOTAL) - Y2]]*T_MAIN_SW[[#This Row],[(O)
Exchange Rate]]</f>
        <v>0</v>
      </c>
      <c r="R61" s="29">
        <f>T_MAIN_SW[[#This Row],[(C) 
Qty of licences - Y3]]*T_MAIN_SW[[#This Row],[(J)
License fees Annual in USD (TOTAL) - Y3]]*T_MAIN_SW[[#This Row],[(O)
Exchange Rate]]</f>
        <v>0</v>
      </c>
      <c r="S61" s="29">
        <f>T_MAIN_SW[[#This Row],[(D) 
Qty of licences - Y4]]*T_MAIN_SW[[#This Row],[(K)
License fees Annual in USD (TOTAL) - Y4]]*T_MAIN_SW[[#This Row],[(O)
Exchange Rate]]</f>
        <v>0</v>
      </c>
      <c r="T61" s="29">
        <f>T_MAIN_SW[[#This Row],[(E) 
Qty of licences - Y5]]*T_MAIN_SW[[#This Row],[(L)
License fees Annual in USD (TOTAL) - Y5]]*T_MAIN_SW[[#This Row],[(O)
Exchange Rate]]</f>
        <v>0</v>
      </c>
      <c r="U61" s="29">
        <f>SUM(T_MAIN_SW[[#This Row],[(P)
TOTAL Excluding VAT
(A*H*O) - Y1]:[(T)
TOTAL Excluding VAT
(E*L*O) - Y5]])</f>
        <v>0</v>
      </c>
      <c r="V61" s="21"/>
    </row>
    <row r="62" spans="1:22" x14ac:dyDescent="0.3">
      <c r="A62" s="134" t="s">
        <v>170</v>
      </c>
      <c r="B62" s="134" t="s">
        <v>219</v>
      </c>
      <c r="C62" s="140" t="s">
        <v>224</v>
      </c>
      <c r="D62" s="140" t="s">
        <v>221</v>
      </c>
      <c r="E62" s="141">
        <v>140</v>
      </c>
      <c r="F62" s="141">
        <v>140</v>
      </c>
      <c r="G62" s="141">
        <v>140</v>
      </c>
      <c r="H62" s="141">
        <v>140</v>
      </c>
      <c r="I62" s="141">
        <v>140</v>
      </c>
      <c r="J62" s="20"/>
      <c r="K62" s="20"/>
      <c r="L62" s="20"/>
      <c r="M62" s="20"/>
      <c r="N62" s="20"/>
      <c r="O62" s="34">
        <f t="shared" si="4"/>
        <v>17.71</v>
      </c>
      <c r="P62" s="29">
        <f>T_MAIN_SW[[#This Row],[(A) 
Qty of licences - Y1]]*T_MAIN_SW[[#This Row],[(H)
License fees Annual in USD (TOTAL) - Y1]]*T_MAIN_SW[[#This Row],[(O)
Exchange Rate]]</f>
        <v>0</v>
      </c>
      <c r="Q62" s="29">
        <f>T_MAIN_SW[[#This Row],[(B) 
Qty of licences - Y2]]*T_MAIN_SW[[#This Row],[(I)
License fees Annual in USD (TOTAL) - Y2]]*T_MAIN_SW[[#This Row],[(O)
Exchange Rate]]</f>
        <v>0</v>
      </c>
      <c r="R62" s="29">
        <f>T_MAIN_SW[[#This Row],[(C) 
Qty of licences - Y3]]*T_MAIN_SW[[#This Row],[(J)
License fees Annual in USD (TOTAL) - Y3]]*T_MAIN_SW[[#This Row],[(O)
Exchange Rate]]</f>
        <v>0</v>
      </c>
      <c r="S62" s="29">
        <f>T_MAIN_SW[[#This Row],[(D) 
Qty of licences - Y4]]*T_MAIN_SW[[#This Row],[(K)
License fees Annual in USD (TOTAL) - Y4]]*T_MAIN_SW[[#This Row],[(O)
Exchange Rate]]</f>
        <v>0</v>
      </c>
      <c r="T62" s="29">
        <f>T_MAIN_SW[[#This Row],[(E) 
Qty of licences - Y5]]*T_MAIN_SW[[#This Row],[(L)
License fees Annual in USD (TOTAL) - Y5]]*T_MAIN_SW[[#This Row],[(O)
Exchange Rate]]</f>
        <v>0</v>
      </c>
      <c r="U62" s="29">
        <f>SUM(T_MAIN_SW[[#This Row],[(P)
TOTAL Excluding VAT
(A*H*O) - Y1]:[(T)
TOTAL Excluding VAT
(E*L*O) - Y5]])</f>
        <v>0</v>
      </c>
      <c r="V62" s="21"/>
    </row>
    <row r="63" spans="1:22" x14ac:dyDescent="0.3">
      <c r="A63" s="135" t="s">
        <v>170</v>
      </c>
      <c r="B63" s="135" t="s">
        <v>219</v>
      </c>
      <c r="C63" s="138" t="s">
        <v>225</v>
      </c>
      <c r="D63" s="138" t="s">
        <v>221</v>
      </c>
      <c r="E63" s="139">
        <v>1</v>
      </c>
      <c r="F63" s="139">
        <v>1</v>
      </c>
      <c r="G63" s="139">
        <v>1</v>
      </c>
      <c r="H63" s="139">
        <v>1</v>
      </c>
      <c r="I63" s="139">
        <v>1</v>
      </c>
      <c r="J63" s="20"/>
      <c r="K63" s="20"/>
      <c r="L63" s="20"/>
      <c r="M63" s="20"/>
      <c r="N63" s="20"/>
      <c r="O63" s="34">
        <f t="shared" si="4"/>
        <v>17.71</v>
      </c>
      <c r="P63" s="29">
        <f>T_MAIN_SW[[#This Row],[(A) 
Qty of licences - Y1]]*T_MAIN_SW[[#This Row],[(H)
License fees Annual in USD (TOTAL) - Y1]]*T_MAIN_SW[[#This Row],[(O)
Exchange Rate]]</f>
        <v>0</v>
      </c>
      <c r="Q63" s="29">
        <f>T_MAIN_SW[[#This Row],[(B) 
Qty of licences - Y2]]*T_MAIN_SW[[#This Row],[(I)
License fees Annual in USD (TOTAL) - Y2]]*T_MAIN_SW[[#This Row],[(O)
Exchange Rate]]</f>
        <v>0</v>
      </c>
      <c r="R63" s="29">
        <f>T_MAIN_SW[[#This Row],[(C) 
Qty of licences - Y3]]*T_MAIN_SW[[#This Row],[(J)
License fees Annual in USD (TOTAL) - Y3]]*T_MAIN_SW[[#This Row],[(O)
Exchange Rate]]</f>
        <v>0</v>
      </c>
      <c r="S63" s="29">
        <f>T_MAIN_SW[[#This Row],[(D) 
Qty of licences - Y4]]*T_MAIN_SW[[#This Row],[(K)
License fees Annual in USD (TOTAL) - Y4]]*T_MAIN_SW[[#This Row],[(O)
Exchange Rate]]</f>
        <v>0</v>
      </c>
      <c r="T63" s="29">
        <f>T_MAIN_SW[[#This Row],[(E) 
Qty of licences - Y5]]*T_MAIN_SW[[#This Row],[(L)
License fees Annual in USD (TOTAL) - Y5]]*T_MAIN_SW[[#This Row],[(O)
Exchange Rate]]</f>
        <v>0</v>
      </c>
      <c r="U63" s="29">
        <f>SUM(T_MAIN_SW[[#This Row],[(P)
TOTAL Excluding VAT
(A*H*O) - Y1]:[(T)
TOTAL Excluding VAT
(E*L*O) - Y5]])</f>
        <v>0</v>
      </c>
      <c r="V63" s="21"/>
    </row>
    <row r="64" spans="1:22" x14ac:dyDescent="0.3">
      <c r="A64" s="134" t="s">
        <v>170</v>
      </c>
      <c r="B64" s="134" t="s">
        <v>219</v>
      </c>
      <c r="C64" s="140" t="s">
        <v>226</v>
      </c>
      <c r="D64" s="140" t="s">
        <v>221</v>
      </c>
      <c r="E64" s="141">
        <v>1</v>
      </c>
      <c r="F64" s="141">
        <v>1</v>
      </c>
      <c r="G64" s="141">
        <v>1</v>
      </c>
      <c r="H64" s="141">
        <v>1</v>
      </c>
      <c r="I64" s="141">
        <v>1</v>
      </c>
      <c r="J64" s="20"/>
      <c r="K64" s="20"/>
      <c r="L64" s="20"/>
      <c r="M64" s="20"/>
      <c r="N64" s="20"/>
      <c r="O64" s="34">
        <f t="shared" si="4"/>
        <v>17.71</v>
      </c>
      <c r="P64" s="29">
        <f>T_MAIN_SW[[#This Row],[(A) 
Qty of licences - Y1]]*T_MAIN_SW[[#This Row],[(H)
License fees Annual in USD (TOTAL) - Y1]]*T_MAIN_SW[[#This Row],[(O)
Exchange Rate]]</f>
        <v>0</v>
      </c>
      <c r="Q64" s="29">
        <f>T_MAIN_SW[[#This Row],[(B) 
Qty of licences - Y2]]*T_MAIN_SW[[#This Row],[(I)
License fees Annual in USD (TOTAL) - Y2]]*T_MAIN_SW[[#This Row],[(O)
Exchange Rate]]</f>
        <v>0</v>
      </c>
      <c r="R64" s="29">
        <f>T_MAIN_SW[[#This Row],[(C) 
Qty of licences - Y3]]*T_MAIN_SW[[#This Row],[(J)
License fees Annual in USD (TOTAL) - Y3]]*T_MAIN_SW[[#This Row],[(O)
Exchange Rate]]</f>
        <v>0</v>
      </c>
      <c r="S64" s="29">
        <f>T_MAIN_SW[[#This Row],[(D) 
Qty of licences - Y4]]*T_MAIN_SW[[#This Row],[(K)
License fees Annual in USD (TOTAL) - Y4]]*T_MAIN_SW[[#This Row],[(O)
Exchange Rate]]</f>
        <v>0</v>
      </c>
      <c r="T64" s="29">
        <f>T_MAIN_SW[[#This Row],[(E) 
Qty of licences - Y5]]*T_MAIN_SW[[#This Row],[(L)
License fees Annual in USD (TOTAL) - Y5]]*T_MAIN_SW[[#This Row],[(O)
Exchange Rate]]</f>
        <v>0</v>
      </c>
      <c r="U64" s="29">
        <f>SUM(T_MAIN_SW[[#This Row],[(P)
TOTAL Excluding VAT
(A*H*O) - Y1]:[(T)
TOTAL Excluding VAT
(E*L*O) - Y5]])</f>
        <v>0</v>
      </c>
      <c r="V64" s="21"/>
    </row>
    <row r="65" spans="1:22" x14ac:dyDescent="0.3">
      <c r="A65" s="135" t="s">
        <v>170</v>
      </c>
      <c r="B65" s="135" t="s">
        <v>219</v>
      </c>
      <c r="C65" s="138" t="s">
        <v>227</v>
      </c>
      <c r="D65" s="138" t="s">
        <v>221</v>
      </c>
      <c r="E65" s="139">
        <v>50</v>
      </c>
      <c r="F65" s="139">
        <v>50</v>
      </c>
      <c r="G65" s="139">
        <v>50</v>
      </c>
      <c r="H65" s="139">
        <v>50</v>
      </c>
      <c r="I65" s="139">
        <v>50</v>
      </c>
      <c r="J65" s="20"/>
      <c r="K65" s="20"/>
      <c r="L65" s="20"/>
      <c r="M65" s="20"/>
      <c r="N65" s="20"/>
      <c r="O65" s="34">
        <f t="shared" si="4"/>
        <v>17.71</v>
      </c>
      <c r="P65" s="29">
        <f>T_MAIN_SW[[#This Row],[(A) 
Qty of licences - Y1]]*T_MAIN_SW[[#This Row],[(H)
License fees Annual in USD (TOTAL) - Y1]]*T_MAIN_SW[[#This Row],[(O)
Exchange Rate]]</f>
        <v>0</v>
      </c>
      <c r="Q65" s="29">
        <f>T_MAIN_SW[[#This Row],[(B) 
Qty of licences - Y2]]*T_MAIN_SW[[#This Row],[(I)
License fees Annual in USD (TOTAL) - Y2]]*T_MAIN_SW[[#This Row],[(O)
Exchange Rate]]</f>
        <v>0</v>
      </c>
      <c r="R65" s="29">
        <f>T_MAIN_SW[[#This Row],[(C) 
Qty of licences - Y3]]*T_MAIN_SW[[#This Row],[(J)
License fees Annual in USD (TOTAL) - Y3]]*T_MAIN_SW[[#This Row],[(O)
Exchange Rate]]</f>
        <v>0</v>
      </c>
      <c r="S65" s="29">
        <f>T_MAIN_SW[[#This Row],[(D) 
Qty of licences - Y4]]*T_MAIN_SW[[#This Row],[(K)
License fees Annual in USD (TOTAL) - Y4]]*T_MAIN_SW[[#This Row],[(O)
Exchange Rate]]</f>
        <v>0</v>
      </c>
      <c r="T65" s="29">
        <f>T_MAIN_SW[[#This Row],[(E) 
Qty of licences - Y5]]*T_MAIN_SW[[#This Row],[(L)
License fees Annual in USD (TOTAL) - Y5]]*T_MAIN_SW[[#This Row],[(O)
Exchange Rate]]</f>
        <v>0</v>
      </c>
      <c r="U65" s="29">
        <f>SUM(T_MAIN_SW[[#This Row],[(P)
TOTAL Excluding VAT
(A*H*O) - Y1]:[(T)
TOTAL Excluding VAT
(E*L*O) - Y5]])</f>
        <v>0</v>
      </c>
      <c r="V65" s="21"/>
    </row>
    <row r="66" spans="1:22" x14ac:dyDescent="0.3">
      <c r="A66" s="134" t="s">
        <v>170</v>
      </c>
      <c r="B66" s="134" t="s">
        <v>219</v>
      </c>
      <c r="C66" s="140" t="s">
        <v>228</v>
      </c>
      <c r="D66" s="140" t="s">
        <v>221</v>
      </c>
      <c r="E66" s="141">
        <v>240</v>
      </c>
      <c r="F66" s="141">
        <v>240</v>
      </c>
      <c r="G66" s="141">
        <v>240</v>
      </c>
      <c r="H66" s="141">
        <v>240</v>
      </c>
      <c r="I66" s="141">
        <v>240</v>
      </c>
      <c r="J66" s="20"/>
      <c r="K66" s="20"/>
      <c r="L66" s="20"/>
      <c r="M66" s="20"/>
      <c r="N66" s="20"/>
      <c r="O66" s="34">
        <f t="shared" si="4"/>
        <v>17.71</v>
      </c>
      <c r="P66" s="29">
        <f>T_MAIN_SW[[#This Row],[(A) 
Qty of licences - Y1]]*T_MAIN_SW[[#This Row],[(H)
License fees Annual in USD (TOTAL) - Y1]]*T_MAIN_SW[[#This Row],[(O)
Exchange Rate]]</f>
        <v>0</v>
      </c>
      <c r="Q66" s="29">
        <f>T_MAIN_SW[[#This Row],[(B) 
Qty of licences - Y2]]*T_MAIN_SW[[#This Row],[(I)
License fees Annual in USD (TOTAL) - Y2]]*T_MAIN_SW[[#This Row],[(O)
Exchange Rate]]</f>
        <v>0</v>
      </c>
      <c r="R66" s="29">
        <f>T_MAIN_SW[[#This Row],[(C) 
Qty of licences - Y3]]*T_MAIN_SW[[#This Row],[(J)
License fees Annual in USD (TOTAL) - Y3]]*T_MAIN_SW[[#This Row],[(O)
Exchange Rate]]</f>
        <v>0</v>
      </c>
      <c r="S66" s="29">
        <f>T_MAIN_SW[[#This Row],[(D) 
Qty of licences - Y4]]*T_MAIN_SW[[#This Row],[(K)
License fees Annual in USD (TOTAL) - Y4]]*T_MAIN_SW[[#This Row],[(O)
Exchange Rate]]</f>
        <v>0</v>
      </c>
      <c r="T66" s="29">
        <f>T_MAIN_SW[[#This Row],[(E) 
Qty of licences - Y5]]*T_MAIN_SW[[#This Row],[(L)
License fees Annual in USD (TOTAL) - Y5]]*T_MAIN_SW[[#This Row],[(O)
Exchange Rate]]</f>
        <v>0</v>
      </c>
      <c r="U66" s="29">
        <f>SUM(T_MAIN_SW[[#This Row],[(P)
TOTAL Excluding VAT
(A*H*O) - Y1]:[(T)
TOTAL Excluding VAT
(E*L*O) - Y5]])</f>
        <v>0</v>
      </c>
      <c r="V66" s="21"/>
    </row>
    <row r="67" spans="1:22" x14ac:dyDescent="0.3">
      <c r="A67" s="135" t="s">
        <v>170</v>
      </c>
      <c r="B67" s="135" t="s">
        <v>219</v>
      </c>
      <c r="C67" s="138" t="s">
        <v>229</v>
      </c>
      <c r="D67" s="138" t="s">
        <v>221</v>
      </c>
      <c r="E67" s="139">
        <v>1910</v>
      </c>
      <c r="F67" s="139">
        <v>1910</v>
      </c>
      <c r="G67" s="139">
        <v>1910</v>
      </c>
      <c r="H67" s="139">
        <v>1910</v>
      </c>
      <c r="I67" s="139">
        <v>1910</v>
      </c>
      <c r="J67" s="20"/>
      <c r="K67" s="20"/>
      <c r="L67" s="20"/>
      <c r="M67" s="20"/>
      <c r="N67" s="20"/>
      <c r="O67" s="34">
        <f t="shared" si="4"/>
        <v>17.71</v>
      </c>
      <c r="P67" s="29">
        <f>T_MAIN_SW[[#This Row],[(A) 
Qty of licences - Y1]]*T_MAIN_SW[[#This Row],[(H)
License fees Annual in USD (TOTAL) - Y1]]*T_MAIN_SW[[#This Row],[(O)
Exchange Rate]]</f>
        <v>0</v>
      </c>
      <c r="Q67" s="29">
        <f>T_MAIN_SW[[#This Row],[(B) 
Qty of licences - Y2]]*T_MAIN_SW[[#This Row],[(I)
License fees Annual in USD (TOTAL) - Y2]]*T_MAIN_SW[[#This Row],[(O)
Exchange Rate]]</f>
        <v>0</v>
      </c>
      <c r="R67" s="29">
        <f>T_MAIN_SW[[#This Row],[(C) 
Qty of licences - Y3]]*T_MAIN_SW[[#This Row],[(J)
License fees Annual in USD (TOTAL) - Y3]]*T_MAIN_SW[[#This Row],[(O)
Exchange Rate]]</f>
        <v>0</v>
      </c>
      <c r="S67" s="29">
        <f>T_MAIN_SW[[#This Row],[(D) 
Qty of licences - Y4]]*T_MAIN_SW[[#This Row],[(K)
License fees Annual in USD (TOTAL) - Y4]]*T_MAIN_SW[[#This Row],[(O)
Exchange Rate]]</f>
        <v>0</v>
      </c>
      <c r="T67" s="29">
        <f>T_MAIN_SW[[#This Row],[(E) 
Qty of licences - Y5]]*T_MAIN_SW[[#This Row],[(L)
License fees Annual in USD (TOTAL) - Y5]]*T_MAIN_SW[[#This Row],[(O)
Exchange Rate]]</f>
        <v>0</v>
      </c>
      <c r="U67" s="29">
        <f>SUM(T_MAIN_SW[[#This Row],[(P)
TOTAL Excluding VAT
(A*H*O) - Y1]:[(T)
TOTAL Excluding VAT
(E*L*O) - Y5]])</f>
        <v>0</v>
      </c>
      <c r="V67" s="21"/>
    </row>
    <row r="68" spans="1:22" x14ac:dyDescent="0.3">
      <c r="A68" s="134" t="s">
        <v>170</v>
      </c>
      <c r="B68" s="134" t="s">
        <v>219</v>
      </c>
      <c r="C68" s="140" t="s">
        <v>230</v>
      </c>
      <c r="D68" s="140" t="s">
        <v>221</v>
      </c>
      <c r="E68" s="141">
        <v>4310</v>
      </c>
      <c r="F68" s="141">
        <v>4310</v>
      </c>
      <c r="G68" s="141">
        <v>4310</v>
      </c>
      <c r="H68" s="141">
        <v>4310</v>
      </c>
      <c r="I68" s="141">
        <v>4310</v>
      </c>
      <c r="J68" s="20"/>
      <c r="K68" s="20"/>
      <c r="L68" s="20"/>
      <c r="M68" s="20"/>
      <c r="N68" s="20"/>
      <c r="O68" s="34">
        <f t="shared" si="4"/>
        <v>17.71</v>
      </c>
      <c r="P68" s="29">
        <f>T_MAIN_SW[[#This Row],[(A) 
Qty of licences - Y1]]*T_MAIN_SW[[#This Row],[(H)
License fees Annual in USD (TOTAL) - Y1]]*T_MAIN_SW[[#This Row],[(O)
Exchange Rate]]</f>
        <v>0</v>
      </c>
      <c r="Q68" s="29">
        <f>T_MAIN_SW[[#This Row],[(B) 
Qty of licences - Y2]]*T_MAIN_SW[[#This Row],[(I)
License fees Annual in USD (TOTAL) - Y2]]*T_MAIN_SW[[#This Row],[(O)
Exchange Rate]]</f>
        <v>0</v>
      </c>
      <c r="R68" s="29">
        <f>T_MAIN_SW[[#This Row],[(C) 
Qty of licences - Y3]]*T_MAIN_SW[[#This Row],[(J)
License fees Annual in USD (TOTAL) - Y3]]*T_MAIN_SW[[#This Row],[(O)
Exchange Rate]]</f>
        <v>0</v>
      </c>
      <c r="S68" s="29">
        <f>T_MAIN_SW[[#This Row],[(D) 
Qty of licences - Y4]]*T_MAIN_SW[[#This Row],[(K)
License fees Annual in USD (TOTAL) - Y4]]*T_MAIN_SW[[#This Row],[(O)
Exchange Rate]]</f>
        <v>0</v>
      </c>
      <c r="T68" s="29">
        <f>T_MAIN_SW[[#This Row],[(E) 
Qty of licences - Y5]]*T_MAIN_SW[[#This Row],[(L)
License fees Annual in USD (TOTAL) - Y5]]*T_MAIN_SW[[#This Row],[(O)
Exchange Rate]]</f>
        <v>0</v>
      </c>
      <c r="U68" s="29">
        <f>SUM(T_MAIN_SW[[#This Row],[(P)
TOTAL Excluding VAT
(A*H*O) - Y1]:[(T)
TOTAL Excluding VAT
(E*L*O) - Y5]])</f>
        <v>0</v>
      </c>
      <c r="V68" s="21"/>
    </row>
    <row r="69" spans="1:22" x14ac:dyDescent="0.3">
      <c r="A69" s="135" t="s">
        <v>170</v>
      </c>
      <c r="B69" s="135" t="s">
        <v>219</v>
      </c>
      <c r="C69" s="138" t="s">
        <v>231</v>
      </c>
      <c r="D69" s="138" t="s">
        <v>221</v>
      </c>
      <c r="E69" s="139">
        <v>1210</v>
      </c>
      <c r="F69" s="139">
        <v>1210</v>
      </c>
      <c r="G69" s="139">
        <v>1210</v>
      </c>
      <c r="H69" s="139">
        <v>1210</v>
      </c>
      <c r="I69" s="139">
        <v>1210</v>
      </c>
      <c r="J69" s="20"/>
      <c r="K69" s="20"/>
      <c r="L69" s="20"/>
      <c r="M69" s="20"/>
      <c r="N69" s="20"/>
      <c r="O69" s="34">
        <f t="shared" si="4"/>
        <v>17.71</v>
      </c>
      <c r="P69" s="29">
        <f>T_MAIN_SW[[#This Row],[(A) 
Qty of licences - Y1]]*T_MAIN_SW[[#This Row],[(H)
License fees Annual in USD (TOTAL) - Y1]]*T_MAIN_SW[[#This Row],[(O)
Exchange Rate]]</f>
        <v>0</v>
      </c>
      <c r="Q69" s="29">
        <f>T_MAIN_SW[[#This Row],[(B) 
Qty of licences - Y2]]*T_MAIN_SW[[#This Row],[(I)
License fees Annual in USD (TOTAL) - Y2]]*T_MAIN_SW[[#This Row],[(O)
Exchange Rate]]</f>
        <v>0</v>
      </c>
      <c r="R69" s="29">
        <f>T_MAIN_SW[[#This Row],[(C) 
Qty of licences - Y3]]*T_MAIN_SW[[#This Row],[(J)
License fees Annual in USD (TOTAL) - Y3]]*T_MAIN_SW[[#This Row],[(O)
Exchange Rate]]</f>
        <v>0</v>
      </c>
      <c r="S69" s="29">
        <f>T_MAIN_SW[[#This Row],[(D) 
Qty of licences - Y4]]*T_MAIN_SW[[#This Row],[(K)
License fees Annual in USD (TOTAL) - Y4]]*T_MAIN_SW[[#This Row],[(O)
Exchange Rate]]</f>
        <v>0</v>
      </c>
      <c r="T69" s="29">
        <f>T_MAIN_SW[[#This Row],[(E) 
Qty of licences - Y5]]*T_MAIN_SW[[#This Row],[(L)
License fees Annual in USD (TOTAL) - Y5]]*T_MAIN_SW[[#This Row],[(O)
Exchange Rate]]</f>
        <v>0</v>
      </c>
      <c r="U69" s="29">
        <f>SUM(T_MAIN_SW[[#This Row],[(P)
TOTAL Excluding VAT
(A*H*O) - Y1]:[(T)
TOTAL Excluding VAT
(E*L*O) - Y5]])</f>
        <v>0</v>
      </c>
      <c r="V69" s="21"/>
    </row>
    <row r="70" spans="1:22" x14ac:dyDescent="0.3">
      <c r="A70" s="134" t="s">
        <v>170</v>
      </c>
      <c r="B70" s="134" t="s">
        <v>219</v>
      </c>
      <c r="C70" s="140" t="s">
        <v>232</v>
      </c>
      <c r="D70" s="140" t="s">
        <v>221</v>
      </c>
      <c r="E70" s="141">
        <v>300</v>
      </c>
      <c r="F70" s="141">
        <v>300</v>
      </c>
      <c r="G70" s="141">
        <v>300</v>
      </c>
      <c r="H70" s="141">
        <v>300</v>
      </c>
      <c r="I70" s="141">
        <v>300</v>
      </c>
      <c r="J70" s="20"/>
      <c r="K70" s="20"/>
      <c r="L70" s="20"/>
      <c r="M70" s="20"/>
      <c r="N70" s="20"/>
      <c r="O70" s="34">
        <f t="shared" si="4"/>
        <v>17.71</v>
      </c>
      <c r="P70" s="29">
        <f>T_MAIN_SW[[#This Row],[(A) 
Qty of licences - Y1]]*T_MAIN_SW[[#This Row],[(H)
License fees Annual in USD (TOTAL) - Y1]]*T_MAIN_SW[[#This Row],[(O)
Exchange Rate]]</f>
        <v>0</v>
      </c>
      <c r="Q70" s="29">
        <f>T_MAIN_SW[[#This Row],[(B) 
Qty of licences - Y2]]*T_MAIN_SW[[#This Row],[(I)
License fees Annual in USD (TOTAL) - Y2]]*T_MAIN_SW[[#This Row],[(O)
Exchange Rate]]</f>
        <v>0</v>
      </c>
      <c r="R70" s="29">
        <f>T_MAIN_SW[[#This Row],[(C) 
Qty of licences - Y3]]*T_MAIN_SW[[#This Row],[(J)
License fees Annual in USD (TOTAL) - Y3]]*T_MAIN_SW[[#This Row],[(O)
Exchange Rate]]</f>
        <v>0</v>
      </c>
      <c r="S70" s="29">
        <f>T_MAIN_SW[[#This Row],[(D) 
Qty of licences - Y4]]*T_MAIN_SW[[#This Row],[(K)
License fees Annual in USD (TOTAL) - Y4]]*T_MAIN_SW[[#This Row],[(O)
Exchange Rate]]</f>
        <v>0</v>
      </c>
      <c r="T70" s="29">
        <f>T_MAIN_SW[[#This Row],[(E) 
Qty of licences - Y5]]*T_MAIN_SW[[#This Row],[(L)
License fees Annual in USD (TOTAL) - Y5]]*T_MAIN_SW[[#This Row],[(O)
Exchange Rate]]</f>
        <v>0</v>
      </c>
      <c r="U70" s="29">
        <f>SUM(T_MAIN_SW[[#This Row],[(P)
TOTAL Excluding VAT
(A*H*O) - Y1]:[(T)
TOTAL Excluding VAT
(E*L*O) - Y5]])</f>
        <v>0</v>
      </c>
      <c r="V70" s="21"/>
    </row>
    <row r="71" spans="1:22" x14ac:dyDescent="0.3">
      <c r="A71" s="135" t="s">
        <v>170</v>
      </c>
      <c r="B71" s="135" t="s">
        <v>219</v>
      </c>
      <c r="C71" s="138" t="s">
        <v>233</v>
      </c>
      <c r="D71" s="138" t="s">
        <v>221</v>
      </c>
      <c r="E71" s="139">
        <v>2775</v>
      </c>
      <c r="F71" s="139">
        <v>2775</v>
      </c>
      <c r="G71" s="139">
        <v>2775</v>
      </c>
      <c r="H71" s="139">
        <v>2775</v>
      </c>
      <c r="I71" s="139">
        <v>2775</v>
      </c>
      <c r="J71" s="20"/>
      <c r="K71" s="20"/>
      <c r="L71" s="20"/>
      <c r="M71" s="20"/>
      <c r="N71" s="20"/>
      <c r="O71" s="34">
        <f t="shared" si="4"/>
        <v>17.71</v>
      </c>
      <c r="P71" s="29">
        <f>T_MAIN_SW[[#This Row],[(A) 
Qty of licences - Y1]]*T_MAIN_SW[[#This Row],[(H)
License fees Annual in USD (TOTAL) - Y1]]*T_MAIN_SW[[#This Row],[(O)
Exchange Rate]]</f>
        <v>0</v>
      </c>
      <c r="Q71" s="29">
        <f>T_MAIN_SW[[#This Row],[(B) 
Qty of licences - Y2]]*T_MAIN_SW[[#This Row],[(I)
License fees Annual in USD (TOTAL) - Y2]]*T_MAIN_SW[[#This Row],[(O)
Exchange Rate]]</f>
        <v>0</v>
      </c>
      <c r="R71" s="29">
        <f>T_MAIN_SW[[#This Row],[(C) 
Qty of licences - Y3]]*T_MAIN_SW[[#This Row],[(J)
License fees Annual in USD (TOTAL) - Y3]]*T_MAIN_SW[[#This Row],[(O)
Exchange Rate]]</f>
        <v>0</v>
      </c>
      <c r="S71" s="29">
        <f>T_MAIN_SW[[#This Row],[(D) 
Qty of licences - Y4]]*T_MAIN_SW[[#This Row],[(K)
License fees Annual in USD (TOTAL) - Y4]]*T_MAIN_SW[[#This Row],[(O)
Exchange Rate]]</f>
        <v>0</v>
      </c>
      <c r="T71" s="29">
        <f>T_MAIN_SW[[#This Row],[(E) 
Qty of licences - Y5]]*T_MAIN_SW[[#This Row],[(L)
License fees Annual in USD (TOTAL) - Y5]]*T_MAIN_SW[[#This Row],[(O)
Exchange Rate]]</f>
        <v>0</v>
      </c>
      <c r="U71" s="29">
        <f>SUM(T_MAIN_SW[[#This Row],[(P)
TOTAL Excluding VAT
(A*H*O) - Y1]:[(T)
TOTAL Excluding VAT
(E*L*O) - Y5]])</f>
        <v>0</v>
      </c>
      <c r="V71" s="21"/>
    </row>
    <row r="72" spans="1:22" s="12" customFormat="1" ht="28.8" x14ac:dyDescent="0.3">
      <c r="A72" s="170" t="s">
        <v>170</v>
      </c>
      <c r="B72" s="170" t="s">
        <v>219</v>
      </c>
      <c r="C72" s="171" t="s">
        <v>234</v>
      </c>
      <c r="D72" s="171" t="s">
        <v>221</v>
      </c>
      <c r="E72" s="172">
        <v>300</v>
      </c>
      <c r="F72" s="172">
        <v>300</v>
      </c>
      <c r="G72" s="172">
        <v>300</v>
      </c>
      <c r="H72" s="172">
        <v>300</v>
      </c>
      <c r="I72" s="172">
        <v>300</v>
      </c>
      <c r="J72" s="173"/>
      <c r="K72" s="173"/>
      <c r="L72" s="173"/>
      <c r="M72" s="173"/>
      <c r="N72" s="173"/>
      <c r="O72" s="174">
        <f t="shared" si="4"/>
        <v>17.71</v>
      </c>
      <c r="P72" s="175">
        <f>T_MAIN_SW[[#This Row],[(A) 
Qty of licences - Y1]]*T_MAIN_SW[[#This Row],[(H)
License fees Annual in USD (TOTAL) - Y1]]*T_MAIN_SW[[#This Row],[(O)
Exchange Rate]]</f>
        <v>0</v>
      </c>
      <c r="Q72" s="175">
        <f>T_MAIN_SW[[#This Row],[(B) 
Qty of licences - Y2]]*T_MAIN_SW[[#This Row],[(I)
License fees Annual in USD (TOTAL) - Y2]]*T_MAIN_SW[[#This Row],[(O)
Exchange Rate]]</f>
        <v>0</v>
      </c>
      <c r="R72" s="175">
        <f>T_MAIN_SW[[#This Row],[(C) 
Qty of licences - Y3]]*T_MAIN_SW[[#This Row],[(J)
License fees Annual in USD (TOTAL) - Y3]]*T_MAIN_SW[[#This Row],[(O)
Exchange Rate]]</f>
        <v>0</v>
      </c>
      <c r="S72" s="175">
        <f>T_MAIN_SW[[#This Row],[(D) 
Qty of licences - Y4]]*T_MAIN_SW[[#This Row],[(K)
License fees Annual in USD (TOTAL) - Y4]]*T_MAIN_SW[[#This Row],[(O)
Exchange Rate]]</f>
        <v>0</v>
      </c>
      <c r="T72" s="175">
        <f>T_MAIN_SW[[#This Row],[(E) 
Qty of licences - Y5]]*T_MAIN_SW[[#This Row],[(L)
License fees Annual in USD (TOTAL) - Y5]]*T_MAIN_SW[[#This Row],[(O)
Exchange Rate]]</f>
        <v>0</v>
      </c>
      <c r="U72" s="175">
        <f>SUM(T_MAIN_SW[[#This Row],[(P)
TOTAL Excluding VAT
(A*H*O) - Y1]:[(T)
TOTAL Excluding VAT
(E*L*O) - Y5]])</f>
        <v>0</v>
      </c>
      <c r="V72" s="176"/>
    </row>
    <row r="73" spans="1:22" x14ac:dyDescent="0.3">
      <c r="A73" t="s">
        <v>29</v>
      </c>
      <c r="D73" s="1"/>
      <c r="J73" s="20"/>
      <c r="K73" s="20"/>
      <c r="L73" s="20"/>
      <c r="M73" s="20"/>
      <c r="N73" s="20"/>
      <c r="O73" s="28"/>
      <c r="P73" s="130">
        <f>SUBTOTAL(109,T_MAIN_SW[(P)
TOTAL Excluding VAT
(A*H*O) - Y1])</f>
        <v>0</v>
      </c>
      <c r="Q73" s="130">
        <f>SUBTOTAL(109,T_MAIN_SW[(Q)
TOTAL Excluding VAT
(B*I*O) - Y2])</f>
        <v>0</v>
      </c>
      <c r="R73" s="130">
        <f>SUBTOTAL(109,T_MAIN_SW[(R)
TOTAL Excluding VAT
(C*J*O) - Y3])</f>
        <v>0</v>
      </c>
      <c r="S73" s="130">
        <f>SUBTOTAL(109,T_MAIN_SW[(S)
TOTAL Excluding VAT
(D*K*O) - Y4])</f>
        <v>0</v>
      </c>
      <c r="T73" s="130">
        <f>SUBTOTAL(109,T_MAIN_SW[(T)
TOTAL Excluding VAT
(E*L*O) - Y5])</f>
        <v>0</v>
      </c>
      <c r="U73" s="130">
        <f>SUBTOTAL(109,T_MAIN_SW[(W)
TOTAL Excluding VAT])</f>
        <v>0</v>
      </c>
      <c r="V73" s="21">
        <f>SUBTOTAL(103,T_MAIN_SW[Comments])</f>
        <v>1</v>
      </c>
    </row>
  </sheetData>
  <mergeCells count="6">
    <mergeCell ref="A9:W9"/>
    <mergeCell ref="A8:W8"/>
    <mergeCell ref="A1:W3"/>
    <mergeCell ref="A5:O5"/>
    <mergeCell ref="A6:O6"/>
    <mergeCell ref="A7:O7"/>
  </mergeCells>
  <phoneticPr fontId="42" type="noConversion"/>
  <pageMargins left="0.70866141732283472" right="0.70866141732283472" top="0.74803149606299213" bottom="0.74803149606299213" header="0.31496062992125984" footer="0.31496062992125984"/>
  <pageSetup paperSize="8" scale="31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rgb="FF92D050"/>
    <pageSetUpPr fitToPage="1"/>
  </sheetPr>
  <dimension ref="A1:AC19"/>
  <sheetViews>
    <sheetView topLeftCell="H1" zoomScaleNormal="100" workbookViewId="0">
      <selection activeCell="L13" sqref="L13"/>
    </sheetView>
  </sheetViews>
  <sheetFormatPr defaultColWidth="9.109375" defaultRowHeight="14.4" x14ac:dyDescent="0.3"/>
  <cols>
    <col min="1" max="1" width="17.6640625" bestFit="1" customWidth="1"/>
    <col min="2" max="2" width="22.44140625" bestFit="1" customWidth="1"/>
    <col min="3" max="3" width="23.44140625" bestFit="1" customWidth="1"/>
    <col min="4" max="4" width="21.88671875" bestFit="1" customWidth="1"/>
    <col min="5" max="5" width="10.6640625" style="73" customWidth="1"/>
    <col min="6" max="6" width="10.6640625" style="27" customWidth="1"/>
    <col min="7" max="7" width="10.6640625" style="67" customWidth="1"/>
    <col min="8" max="8" width="10.6640625" style="74" customWidth="1"/>
    <col min="9" max="9" width="10.6640625" style="27" customWidth="1"/>
    <col min="10" max="10" width="10.33203125" customWidth="1"/>
    <col min="11" max="11" width="11" customWidth="1"/>
    <col min="12" max="16" width="19.33203125" customWidth="1"/>
    <col min="17" max="17" width="14.6640625" bestFit="1" customWidth="1"/>
    <col min="18" max="18" width="22.44140625" bestFit="1" customWidth="1"/>
    <col min="19" max="22" width="22.88671875" bestFit="1" customWidth="1"/>
    <col min="23" max="27" width="15.33203125" customWidth="1"/>
    <col min="28" max="28" width="15.5546875" bestFit="1" customWidth="1"/>
    <col min="29" max="29" width="57.5546875" customWidth="1"/>
  </cols>
  <sheetData>
    <row r="1" spans="1:29" s="12" customFormat="1" ht="15" customHeight="1" x14ac:dyDescent="0.3">
      <c r="A1" s="217" t="s">
        <v>235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33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</row>
    <row r="4" spans="1:2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5"/>
    </row>
    <row r="5" spans="1:29" s="12" customFormat="1" ht="15.6" x14ac:dyDescent="0.3">
      <c r="A5" s="234" t="s">
        <v>33</v>
      </c>
      <c r="B5" s="234"/>
      <c r="C5" s="234"/>
      <c r="D5" s="234"/>
      <c r="E5" s="69"/>
      <c r="F5" s="69"/>
      <c r="G5" s="117"/>
      <c r="H5" s="118"/>
      <c r="I5" s="118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3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  <c r="G7" s="233"/>
      <c r="H7" s="233"/>
      <c r="I7" s="233"/>
      <c r="J7" s="233"/>
      <c r="K7" s="233"/>
      <c r="L7" s="233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  <c r="I8" s="233"/>
      <c r="J8" s="233"/>
      <c r="K8" s="233"/>
      <c r="L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</row>
    <row r="10" spans="1:29" ht="15.6" x14ac:dyDescent="0.3">
      <c r="A10" s="78"/>
      <c r="B10" s="78"/>
      <c r="C10" s="78"/>
      <c r="D10" s="78"/>
      <c r="E10" s="70"/>
      <c r="F10" s="68"/>
      <c r="G10" s="71"/>
      <c r="H10" s="72"/>
      <c r="I10" s="71"/>
      <c r="J10" s="16"/>
      <c r="K10" s="16"/>
      <c r="L10" s="78"/>
    </row>
    <row r="11" spans="1:29" ht="15.6" x14ac:dyDescent="0.3">
      <c r="A11" s="78"/>
      <c r="B11" s="78"/>
      <c r="C11" s="78"/>
      <c r="D11" s="78"/>
      <c r="E11" s="70"/>
      <c r="F11" s="68"/>
      <c r="G11" s="119"/>
      <c r="H11" s="120"/>
      <c r="I11" s="118"/>
      <c r="J11" s="12"/>
      <c r="K11" s="12"/>
      <c r="L11" s="12"/>
    </row>
    <row r="12" spans="1:29" ht="141.6" customHeight="1" x14ac:dyDescent="0.3">
      <c r="A12" s="22" t="s">
        <v>238</v>
      </c>
      <c r="B12" s="22" t="s">
        <v>239</v>
      </c>
      <c r="C12" s="23" t="s">
        <v>240</v>
      </c>
      <c r="D12" s="23" t="s">
        <v>241</v>
      </c>
      <c r="E12" s="23" t="s">
        <v>242</v>
      </c>
      <c r="F12" s="23" t="s">
        <v>243</v>
      </c>
      <c r="G12" s="23" t="s">
        <v>244</v>
      </c>
      <c r="H12" s="23" t="s">
        <v>245</v>
      </c>
      <c r="I12" s="23" t="s">
        <v>246</v>
      </c>
      <c r="J12" s="23" t="s">
        <v>247</v>
      </c>
      <c r="K12" s="23" t="s">
        <v>248</v>
      </c>
      <c r="L12" s="24" t="s">
        <v>249</v>
      </c>
      <c r="M12" s="24" t="s">
        <v>250</v>
      </c>
      <c r="N12" s="24" t="s">
        <v>251</v>
      </c>
      <c r="O12" s="24" t="s">
        <v>252</v>
      </c>
      <c r="P12" s="24" t="s">
        <v>253</v>
      </c>
      <c r="Q12" s="23" t="s">
        <v>254</v>
      </c>
      <c r="R12" s="25" t="s">
        <v>255</v>
      </c>
      <c r="S12" s="25" t="s">
        <v>256</v>
      </c>
      <c r="T12" s="25" t="s">
        <v>257</v>
      </c>
      <c r="U12" s="25" t="s">
        <v>258</v>
      </c>
      <c r="V12" s="25" t="s">
        <v>259</v>
      </c>
      <c r="W12" s="25" t="s">
        <v>260</v>
      </c>
      <c r="X12" s="25" t="s">
        <v>261</v>
      </c>
      <c r="Y12" s="25" t="s">
        <v>262</v>
      </c>
      <c r="Z12" s="25" t="s">
        <v>263</v>
      </c>
      <c r="AA12" s="25" t="s">
        <v>264</v>
      </c>
      <c r="AB12" s="25" t="s">
        <v>265</v>
      </c>
      <c r="AC12" s="23" t="s">
        <v>169</v>
      </c>
    </row>
    <row r="13" spans="1:29" x14ac:dyDescent="0.3">
      <c r="A13" s="27" t="s">
        <v>67</v>
      </c>
      <c r="B13" t="s">
        <v>266</v>
      </c>
      <c r="C13" t="s">
        <v>267</v>
      </c>
      <c r="D13" t="s">
        <v>268</v>
      </c>
      <c r="E13" s="27">
        <v>1</v>
      </c>
      <c r="F13" s="27">
        <v>1</v>
      </c>
      <c r="G13" s="27">
        <v>1</v>
      </c>
      <c r="H13" s="27">
        <v>1</v>
      </c>
      <c r="I13" s="27">
        <v>0</v>
      </c>
      <c r="J13" t="s">
        <v>269</v>
      </c>
      <c r="K13" t="s">
        <v>269</v>
      </c>
      <c r="L13" s="20"/>
      <c r="M13" s="20"/>
      <c r="N13" s="20"/>
      <c r="O13" s="20"/>
      <c r="P13" s="20"/>
      <c r="Q13" s="28">
        <f t="shared" ref="Q13:Q18" si="0">Exchange_Rate</f>
        <v>17.71</v>
      </c>
      <c r="R13" s="18"/>
      <c r="S13" s="18"/>
      <c r="T13" s="18"/>
      <c r="U13" s="18"/>
      <c r="V13" s="18"/>
      <c r="W13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3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3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3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3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3" s="17">
        <f>SUM(T_MAIN_DC[[#This Row],[(Y)
TOTAL Excluding VAT - Y1
((A*J)*Q)+((A*R)*12))]:[(AC)
TOTAL Excluding VAT - Y5
((E*N*Q)+((E*V)*12))]])</f>
        <v>0</v>
      </c>
      <c r="AC13" s="21"/>
    </row>
    <row r="14" spans="1:29" x14ac:dyDescent="0.3">
      <c r="A14" s="27" t="s">
        <v>67</v>
      </c>
      <c r="B14" t="s">
        <v>270</v>
      </c>
      <c r="C14" t="s">
        <v>271</v>
      </c>
      <c r="D14" t="s">
        <v>268</v>
      </c>
      <c r="E14" s="27">
        <v>1</v>
      </c>
      <c r="F14" s="27">
        <v>1</v>
      </c>
      <c r="G14" s="27">
        <v>1</v>
      </c>
      <c r="H14" s="27">
        <v>1</v>
      </c>
      <c r="I14" s="27">
        <v>0</v>
      </c>
      <c r="J14" t="s">
        <v>269</v>
      </c>
      <c r="K14" t="s">
        <v>269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4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4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4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4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4" s="17">
        <f>SUM(T_MAIN_DC[[#This Row],[(Y)
TOTAL Excluding VAT - Y1
((A*J)*Q)+((A*R)*12))]:[(AC)
TOTAL Excluding VAT - Y5
((E*N*Q)+((E*V)*12))]])</f>
        <v>0</v>
      </c>
      <c r="AC14" s="21"/>
    </row>
    <row r="15" spans="1:29" x14ac:dyDescent="0.3">
      <c r="A15" s="27" t="s">
        <v>67</v>
      </c>
      <c r="B15" t="s">
        <v>272</v>
      </c>
      <c r="C15" t="s">
        <v>273</v>
      </c>
      <c r="D15" t="s">
        <v>274</v>
      </c>
      <c r="E15" s="27">
        <v>1</v>
      </c>
      <c r="F15" s="27">
        <v>1</v>
      </c>
      <c r="G15" s="27">
        <v>1</v>
      </c>
      <c r="H15" s="27">
        <v>1</v>
      </c>
      <c r="I15" s="27">
        <v>0</v>
      </c>
      <c r="J15" t="s">
        <v>269</v>
      </c>
      <c r="K15" t="s">
        <v>269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5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5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5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5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5" s="17">
        <f>SUM(T_MAIN_DC[[#This Row],[(Y)
TOTAL Excluding VAT - Y1
((A*J)*Q)+((A*R)*12))]:[(AC)
TOTAL Excluding VAT - Y5
((E*N*Q)+((E*V)*12))]])</f>
        <v>0</v>
      </c>
      <c r="AC15" s="21"/>
    </row>
    <row r="16" spans="1:29" x14ac:dyDescent="0.3">
      <c r="A16" s="27" t="s">
        <v>67</v>
      </c>
      <c r="B16" t="s">
        <v>275</v>
      </c>
      <c r="C16" t="s">
        <v>276</v>
      </c>
      <c r="D16" t="s">
        <v>274</v>
      </c>
      <c r="E16" s="27">
        <v>1</v>
      </c>
      <c r="F16" s="27">
        <v>1</v>
      </c>
      <c r="G16" s="27">
        <v>1</v>
      </c>
      <c r="H16" s="27">
        <v>1</v>
      </c>
      <c r="I16" s="27">
        <v>0</v>
      </c>
      <c r="J16" t="s">
        <v>269</v>
      </c>
      <c r="K16" t="s">
        <v>269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6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6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6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6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6" s="17">
        <f>SUM(T_MAIN_DC[[#This Row],[(Y)
TOTAL Excluding VAT - Y1
((A*J)*Q)+((A*R)*12))]:[(AC)
TOTAL Excluding VAT - Y5
((E*N*Q)+((E*V)*12))]])</f>
        <v>0</v>
      </c>
      <c r="AC16" s="21"/>
    </row>
    <row r="17" spans="1:29" x14ac:dyDescent="0.3">
      <c r="A17" s="27" t="s">
        <v>67</v>
      </c>
      <c r="B17" t="s">
        <v>277</v>
      </c>
      <c r="C17" t="s">
        <v>278</v>
      </c>
      <c r="D17" t="s">
        <v>274</v>
      </c>
      <c r="E17" s="27">
        <v>1</v>
      </c>
      <c r="F17" s="27">
        <v>1</v>
      </c>
      <c r="G17" s="27">
        <v>1</v>
      </c>
      <c r="H17" s="27">
        <v>1</v>
      </c>
      <c r="I17" s="27">
        <v>0</v>
      </c>
      <c r="J17" t="s">
        <v>269</v>
      </c>
      <c r="K17" t="s">
        <v>269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7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7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7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7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7" s="17">
        <f>SUM(T_MAIN_DC[[#This Row],[(Y)
TOTAL Excluding VAT - Y1
((A*J)*Q)+((A*R)*12))]:[(AC)
TOTAL Excluding VAT - Y5
((E*N*Q)+((E*V)*12))]])</f>
        <v>0</v>
      </c>
      <c r="AC17" s="21"/>
    </row>
    <row r="18" spans="1:29" x14ac:dyDescent="0.3">
      <c r="A18" s="27" t="s">
        <v>67</v>
      </c>
      <c r="B18" t="s">
        <v>279</v>
      </c>
      <c r="C18" t="s">
        <v>280</v>
      </c>
      <c r="D18" t="s">
        <v>274</v>
      </c>
      <c r="E18" s="27">
        <v>1</v>
      </c>
      <c r="F18" s="27">
        <v>1</v>
      </c>
      <c r="G18" s="27">
        <v>1</v>
      </c>
      <c r="H18" s="27">
        <v>1</v>
      </c>
      <c r="I18" s="27">
        <v>0</v>
      </c>
      <c r="J18" t="s">
        <v>269</v>
      </c>
      <c r="K18" t="s">
        <v>269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((T_MAIN_DC[[#This Row],[(A)
Qty  - Y1]]*T_MAIN_DC[[#This Row],[(J)
USD PRICE
Annual Partner Support Service (1 Year)
Chassis Plus Modules
- according to HW service level (I)
Y1]])*T_MAIN_DC[[#This Row],[(Q)
Exchange Rate]])+((T_MAIN_DC[[#This Row],[(A)
Qty  - Y1]]*T_MAIN_DC[[#This Row],[(R)
Monthly Maintenance according to Service  Level (H) - Y1]])*12)</f>
        <v>0</v>
      </c>
      <c r="X18" s="17">
        <f>((T_MAIN_DC[[#This Row],[(B)
Qty  - Y2]]*T_MAIN_DC[[#This Row],[(K)
USD PRICE
Annual Partner Support Service (1 Year)
Chassis Plus Modules
- according to HW service level (I)
Y2]])*T_MAIN_DC[[#This Row],[(Q)
Exchange Rate]])+((T_MAIN_DC[[#This Row],[(B)
Qty  - Y2]]*T_MAIN_DC[[#This Row],[(S)
Monthly Maintenance according to Service  Level (H) - Y2]])*12)</f>
        <v>0</v>
      </c>
      <c r="Y18" s="17">
        <f>((T_MAIN_DC[[#This Row],[(C)
Qty  - Y3]]*T_MAIN_DC[[#This Row],[(L)
USD PRICE
Annual Partner Support Service (1 Year)
Chassis Plus Modules
- according to HW service level (I)
Y3]])*T_MAIN_DC[[#This Row],[(Q)
Exchange Rate]])+((T_MAIN_DC[[#This Row],[(C)
Qty  - Y3]]*T_MAIN_DC[[#This Row],[(T)
Monthly Maintenance according to Service  Level (H) - Y3]])*12)</f>
        <v>0</v>
      </c>
      <c r="Z18" s="17">
        <f>((T_MAIN_DC[[#This Row],[(D)
Qty  - Y4]]*T_MAIN_DC[[#This Row],[(M)
USD PRICE
Annual Partner Support Service (1 Year)
Chassis Plus Modules
- according to HW service level (I)
Y4]])*T_MAIN_DC[[#This Row],[(Q)
Exchange Rate]])+((T_MAIN_DC[[#This Row],[(D)
Qty  - Y4]]*T_MAIN_DC[[#This Row],[(U)
Monthly Maintenance according to Service  Level (H) - Y4]])*12)</f>
        <v>0</v>
      </c>
      <c r="AA18" s="17">
        <f>((T_MAIN_DC[[#This Row],[(E)
Qty  - Y5]]*T_MAIN_DC[[#This Row],[(N)
USD PRICE
Annual Partner Support Service (1 Year)
Chassis Plus Modules
- according to HW service level (I)
Y5]])*T_MAIN_DC[[#This Row],[(Q)
Exchange Rate]])+((T_MAIN_DC[[#This Row],[(E)
Qty  - Y5]]*T_MAIN_DC[[#This Row],[(V)
Monthly Maintenance according to Service  Level (H) - Y5]])*12)</f>
        <v>0</v>
      </c>
      <c r="AB18" s="17">
        <f>SUM(T_MAIN_DC[[#This Row],[(Y)
TOTAL Excluding VAT - Y1
((A*J)*Q)+((A*R)*12))]:[(AC)
TOTAL Excluding VAT - Y5
((E*N*Q)+((E*V)*12))]])</f>
        <v>0</v>
      </c>
      <c r="AC18" s="21"/>
    </row>
    <row r="19" spans="1:29" x14ac:dyDescent="0.3">
      <c r="A19" t="s">
        <v>29</v>
      </c>
      <c r="C19" s="131"/>
      <c r="D19" s="131"/>
      <c r="H19" s="133"/>
      <c r="L19" s="107"/>
      <c r="M19" s="20"/>
      <c r="N19" s="20"/>
      <c r="O19" s="20"/>
      <c r="P19" s="20"/>
      <c r="Q19" s="28"/>
      <c r="R19" s="18"/>
      <c r="S19" s="18"/>
      <c r="T19" s="18"/>
      <c r="U19" s="18"/>
      <c r="V19" s="18"/>
      <c r="W19" s="17">
        <f>SUBTOTAL(109,T_MAIN_DC[(Y)
TOTAL Excluding VAT - Y1
((A*J)*Q)+((A*R)*12))])</f>
        <v>0</v>
      </c>
      <c r="X19" s="17">
        <f>SUBTOTAL(109,T_MAIN_DC[(Z)
TOTAL Excluding VAT - Y2
((B*K)*Q)+((B*S)*12))])</f>
        <v>0</v>
      </c>
      <c r="Y19" s="17">
        <f>SUBTOTAL(109,T_MAIN_DC[AA)
TOTAL Excluding VAT - Y3
((C*L)*Q)+((C*T)*12))])</f>
        <v>0</v>
      </c>
      <c r="Z19" s="17">
        <f>SUBTOTAL(109,T_MAIN_DC[(AB)
TOTAL Excluding VAT - Y4
((D*M)*Q)+((D*U)*12))])</f>
        <v>0</v>
      </c>
      <c r="AA19" s="17">
        <f>SUBTOTAL(109,T_MAIN_DC[(AC)
TOTAL Excluding VAT - Y5
((E*N*Q)+((E*V)*12))])</f>
        <v>0</v>
      </c>
      <c r="AB19" s="17">
        <f>SUBTOTAL(109,T_MAIN_DC[(AF)
TOTAL Excluding VAT])</f>
        <v>0</v>
      </c>
      <c r="AC19" s="65">
        <f>SUBTOTAL(103,T_MAIN_DC[Comments])</f>
        <v>0</v>
      </c>
    </row>
  </sheetData>
  <mergeCells count="6">
    <mergeCell ref="A1:AC4"/>
    <mergeCell ref="A8:L8"/>
    <mergeCell ref="A9:L9"/>
    <mergeCell ref="A5:D5"/>
    <mergeCell ref="A6:L6"/>
    <mergeCell ref="A7:L7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46" fitToHeight="0" orientation="landscape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rgb="FF92D050"/>
    <pageSetUpPr fitToPage="1"/>
  </sheetPr>
  <dimension ref="A1:AC1316"/>
  <sheetViews>
    <sheetView zoomScale="90" zoomScaleNormal="90" zoomScaleSheetLayoutView="40" workbookViewId="0">
      <selection activeCell="L13" sqref="L13"/>
    </sheetView>
  </sheetViews>
  <sheetFormatPr defaultColWidth="70.88671875" defaultRowHeight="14.4" x14ac:dyDescent="0.3"/>
  <cols>
    <col min="1" max="1" width="10.88671875" bestFit="1" customWidth="1"/>
    <col min="2" max="2" width="35.6640625" bestFit="1" customWidth="1"/>
    <col min="3" max="3" width="23.44140625" bestFit="1" customWidth="1"/>
    <col min="4" max="4" width="21.88671875" bestFit="1" customWidth="1"/>
    <col min="5" max="7" width="8.33203125" style="17" bestFit="1" customWidth="1"/>
    <col min="8" max="9" width="8.33203125" bestFit="1" customWidth="1"/>
    <col min="10" max="10" width="18.109375" customWidth="1"/>
    <col min="11" max="11" width="13" customWidth="1"/>
    <col min="12" max="16" width="17.109375" customWidth="1"/>
    <col min="17" max="17" width="13" bestFit="1" customWidth="1"/>
    <col min="18" max="18" width="13.44140625" customWidth="1"/>
    <col min="19" max="19" width="13.33203125" customWidth="1"/>
    <col min="20" max="20" width="14.5546875" customWidth="1"/>
    <col min="21" max="21" width="14.109375" customWidth="1"/>
    <col min="22" max="22" width="14.6640625" customWidth="1"/>
    <col min="23" max="23" width="18.109375" customWidth="1"/>
    <col min="24" max="24" width="16.6640625" customWidth="1"/>
    <col min="25" max="25" width="16.33203125" customWidth="1"/>
    <col min="26" max="26" width="15.44140625" customWidth="1"/>
    <col min="27" max="27" width="14.5546875" customWidth="1"/>
    <col min="28" max="28" width="15.33203125" customWidth="1"/>
    <col min="29" max="29" width="55.88671875" customWidth="1"/>
  </cols>
  <sheetData>
    <row r="1" spans="1:29" s="12" customFormat="1" ht="14.4" customHeight="1" x14ac:dyDescent="0.3">
      <c r="A1" s="217" t="s">
        <v>281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44.4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</row>
    <row r="4" spans="1:2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5"/>
    </row>
    <row r="5" spans="1:29" s="12" customFormat="1" ht="15.6" x14ac:dyDescent="0.3">
      <c r="A5" s="234" t="s">
        <v>33</v>
      </c>
      <c r="B5" s="234"/>
      <c r="C5" s="234"/>
      <c r="D5" s="234"/>
      <c r="E5" s="79"/>
      <c r="F5" s="79"/>
      <c r="G5" s="42"/>
      <c r="H5" s="15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  <c r="G6" s="233"/>
      <c r="H6" s="233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  <c r="G7" s="233"/>
      <c r="H7" s="233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233"/>
    </row>
    <row r="12" spans="1:29" ht="141.6" customHeight="1" x14ac:dyDescent="0.3">
      <c r="A12" s="22" t="s">
        <v>238</v>
      </c>
      <c r="B12" s="22" t="s">
        <v>239</v>
      </c>
      <c r="C12" s="23" t="s">
        <v>240</v>
      </c>
      <c r="D12" s="23" t="s">
        <v>241</v>
      </c>
      <c r="E12" s="23" t="s">
        <v>242</v>
      </c>
      <c r="F12" s="23" t="s">
        <v>243</v>
      </c>
      <c r="G12" s="23" t="s">
        <v>244</v>
      </c>
      <c r="H12" s="23" t="s">
        <v>245</v>
      </c>
      <c r="I12" s="23" t="s">
        <v>246</v>
      </c>
      <c r="J12" s="23" t="s">
        <v>247</v>
      </c>
      <c r="K12" s="23" t="s">
        <v>248</v>
      </c>
      <c r="L12" s="24" t="s">
        <v>249</v>
      </c>
      <c r="M12" s="24" t="s">
        <v>250</v>
      </c>
      <c r="N12" s="24" t="s">
        <v>251</v>
      </c>
      <c r="O12" s="24" t="s">
        <v>252</v>
      </c>
      <c r="P12" s="24" t="s">
        <v>253</v>
      </c>
      <c r="Q12" s="23" t="s">
        <v>254</v>
      </c>
      <c r="R12" s="25" t="s">
        <v>255</v>
      </c>
      <c r="S12" s="25" t="s">
        <v>256</v>
      </c>
      <c r="T12" s="25" t="s">
        <v>257</v>
      </c>
      <c r="U12" s="25" t="s">
        <v>258</v>
      </c>
      <c r="V12" s="25" t="s">
        <v>259</v>
      </c>
      <c r="W12" s="25" t="s">
        <v>260</v>
      </c>
      <c r="X12" s="25" t="s">
        <v>261</v>
      </c>
      <c r="Y12" s="25" t="s">
        <v>262</v>
      </c>
      <c r="Z12" s="25" t="s">
        <v>263</v>
      </c>
      <c r="AA12" s="25" t="s">
        <v>264</v>
      </c>
      <c r="AB12" s="25" t="s">
        <v>265</v>
      </c>
      <c r="AC12" s="23" t="s">
        <v>169</v>
      </c>
    </row>
    <row r="13" spans="1:29" x14ac:dyDescent="0.3">
      <c r="A13" t="s">
        <v>79</v>
      </c>
      <c r="B13" t="s">
        <v>282</v>
      </c>
      <c r="C13" t="s">
        <v>283</v>
      </c>
      <c r="D13" t="s">
        <v>284</v>
      </c>
      <c r="E13" s="77">
        <v>1</v>
      </c>
      <c r="F13" s="77">
        <v>1</v>
      </c>
      <c r="G13" s="77">
        <v>1</v>
      </c>
      <c r="H13" s="77">
        <v>1</v>
      </c>
      <c r="I13" s="77">
        <v>1</v>
      </c>
      <c r="J13" t="s">
        <v>285</v>
      </c>
      <c r="K13" t="s">
        <v>286</v>
      </c>
      <c r="L13" s="20"/>
      <c r="M13" s="20"/>
      <c r="N13" s="20"/>
      <c r="O13" s="20"/>
      <c r="P13" s="20"/>
      <c r="Q13" s="28">
        <f t="shared" ref="Q13:Q75" si="0">Exchange_Rate</f>
        <v>17.71</v>
      </c>
      <c r="R13" s="18"/>
      <c r="S13" s="18"/>
      <c r="T13" s="18"/>
      <c r="U13" s="18"/>
      <c r="V13" s="18"/>
      <c r="W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" s="17">
        <f>SUM(T_MAIN_ACCESSSW[[#This Row],[(Y)
TOTAL Excluding VAT - Y1
((A*J)*Q)+((A*R)*12))]:[(AC)
TOTAL Excluding VAT - Y5
((E*N*Q)+((E*V)*12))]])</f>
        <v>0</v>
      </c>
      <c r="AC13" s="21"/>
    </row>
    <row r="14" spans="1:29" x14ac:dyDescent="0.3">
      <c r="A14" t="s">
        <v>79</v>
      </c>
      <c r="B14" t="s">
        <v>287</v>
      </c>
      <c r="C14" t="s">
        <v>288</v>
      </c>
      <c r="D14" t="s">
        <v>284</v>
      </c>
      <c r="E14" s="77">
        <v>1</v>
      </c>
      <c r="F14" s="77">
        <v>1</v>
      </c>
      <c r="G14" s="77">
        <v>1</v>
      </c>
      <c r="H14" s="77">
        <v>1</v>
      </c>
      <c r="I14" s="77">
        <v>1</v>
      </c>
      <c r="J14" t="s">
        <v>285</v>
      </c>
      <c r="K14" t="s">
        <v>286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" s="17">
        <f>SUM(T_MAIN_ACCESSSW[[#This Row],[(Y)
TOTAL Excluding VAT - Y1
((A*J)*Q)+((A*R)*12))]:[(AC)
TOTAL Excluding VAT - Y5
((E*N*Q)+((E*V)*12))]])</f>
        <v>0</v>
      </c>
      <c r="AC14" s="21"/>
    </row>
    <row r="15" spans="1:29" x14ac:dyDescent="0.3">
      <c r="A15" t="s">
        <v>79</v>
      </c>
      <c r="B15" t="s">
        <v>289</v>
      </c>
      <c r="C15" t="s">
        <v>290</v>
      </c>
      <c r="D15" t="s">
        <v>284</v>
      </c>
      <c r="E15" s="77">
        <v>1</v>
      </c>
      <c r="F15" s="77">
        <v>1</v>
      </c>
      <c r="G15" s="77">
        <v>1</v>
      </c>
      <c r="H15" s="77">
        <v>1</v>
      </c>
      <c r="I15" s="77">
        <v>1</v>
      </c>
      <c r="J15" t="s">
        <v>285</v>
      </c>
      <c r="K15" t="s">
        <v>286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" s="17">
        <f>SUM(T_MAIN_ACCESSSW[[#This Row],[(Y)
TOTAL Excluding VAT - Y1
((A*J)*Q)+((A*R)*12))]:[(AC)
TOTAL Excluding VAT - Y5
((E*N*Q)+((E*V)*12))]])</f>
        <v>0</v>
      </c>
      <c r="AC15" s="21"/>
    </row>
    <row r="16" spans="1:29" x14ac:dyDescent="0.3">
      <c r="A16" t="s">
        <v>69</v>
      </c>
      <c r="B16" t="s">
        <v>291</v>
      </c>
      <c r="C16" t="s">
        <v>292</v>
      </c>
      <c r="D16" t="s">
        <v>284</v>
      </c>
      <c r="E16" s="77">
        <v>1</v>
      </c>
      <c r="F16" s="77">
        <v>1</v>
      </c>
      <c r="G16" s="77">
        <v>1</v>
      </c>
      <c r="H16" s="77">
        <v>1</v>
      </c>
      <c r="I16" s="77">
        <v>1</v>
      </c>
      <c r="J16" t="s">
        <v>269</v>
      </c>
      <c r="K16" t="s">
        <v>286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" s="17">
        <f>SUM(T_MAIN_ACCESSSW[[#This Row],[(Y)
TOTAL Excluding VAT - Y1
((A*J)*Q)+((A*R)*12))]:[(AC)
TOTAL Excluding VAT - Y5
((E*N*Q)+((E*V)*12))]])</f>
        <v>0</v>
      </c>
      <c r="AC16" s="21"/>
    </row>
    <row r="17" spans="1:29" x14ac:dyDescent="0.3">
      <c r="A17" t="s">
        <v>69</v>
      </c>
      <c r="B17" t="s">
        <v>293</v>
      </c>
      <c r="C17" t="s">
        <v>294</v>
      </c>
      <c r="D17" t="s">
        <v>284</v>
      </c>
      <c r="E17" s="77">
        <v>1</v>
      </c>
      <c r="F17" s="77">
        <v>1</v>
      </c>
      <c r="G17" s="77">
        <v>1</v>
      </c>
      <c r="H17" s="77">
        <v>1</v>
      </c>
      <c r="I17" s="77">
        <v>1</v>
      </c>
      <c r="J17" t="s">
        <v>269</v>
      </c>
      <c r="K17" t="s">
        <v>286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" s="17">
        <f>SUM(T_MAIN_ACCESSSW[[#This Row],[(Y)
TOTAL Excluding VAT - Y1
((A*J)*Q)+((A*R)*12))]:[(AC)
TOTAL Excluding VAT - Y5
((E*N*Q)+((E*V)*12))]])</f>
        <v>0</v>
      </c>
      <c r="AC17" s="21"/>
    </row>
    <row r="18" spans="1:29" x14ac:dyDescent="0.3">
      <c r="A18" t="s">
        <v>69</v>
      </c>
      <c r="B18" t="s">
        <v>295</v>
      </c>
      <c r="C18" t="s">
        <v>296</v>
      </c>
      <c r="D18" t="s">
        <v>284</v>
      </c>
      <c r="E18" s="77">
        <v>1</v>
      </c>
      <c r="F18" s="77">
        <v>1</v>
      </c>
      <c r="G18" s="77">
        <v>1</v>
      </c>
      <c r="H18" s="77">
        <v>1</v>
      </c>
      <c r="I18" s="77">
        <v>1</v>
      </c>
      <c r="J18" t="s">
        <v>269</v>
      </c>
      <c r="K18" t="s">
        <v>286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" s="17">
        <f>SUM(T_MAIN_ACCESSSW[[#This Row],[(Y)
TOTAL Excluding VAT - Y1
((A*J)*Q)+((A*R)*12))]:[(AC)
TOTAL Excluding VAT - Y5
((E*N*Q)+((E*V)*12))]])</f>
        <v>0</v>
      </c>
      <c r="AC18" s="21"/>
    </row>
    <row r="19" spans="1:29" x14ac:dyDescent="0.3">
      <c r="A19" t="s">
        <v>69</v>
      </c>
      <c r="B19" t="s">
        <v>297</v>
      </c>
      <c r="C19" t="s">
        <v>298</v>
      </c>
      <c r="D19" t="s">
        <v>284</v>
      </c>
      <c r="E19" s="77">
        <v>1</v>
      </c>
      <c r="F19" s="77">
        <v>1</v>
      </c>
      <c r="G19" s="77">
        <v>1</v>
      </c>
      <c r="H19" s="77">
        <v>1</v>
      </c>
      <c r="I19" s="77">
        <v>1</v>
      </c>
      <c r="J19" t="s">
        <v>269</v>
      </c>
      <c r="K19" t="s">
        <v>286</v>
      </c>
      <c r="L19" s="20"/>
      <c r="M19" s="20"/>
      <c r="N19" s="20"/>
      <c r="O19" s="20"/>
      <c r="P19" s="20"/>
      <c r="Q19" s="28">
        <f t="shared" si="0"/>
        <v>17.71</v>
      </c>
      <c r="R19" s="18"/>
      <c r="S19" s="18"/>
      <c r="T19" s="18"/>
      <c r="U19" s="18"/>
      <c r="V19" s="18"/>
      <c r="W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" s="17">
        <f>SUM(T_MAIN_ACCESSSW[[#This Row],[(Y)
TOTAL Excluding VAT - Y1
((A*J)*Q)+((A*R)*12))]:[(AC)
TOTAL Excluding VAT - Y5
((E*N*Q)+((E*V)*12))]])</f>
        <v>0</v>
      </c>
      <c r="AC19" s="21"/>
    </row>
    <row r="20" spans="1:29" x14ac:dyDescent="0.3">
      <c r="A20" t="s">
        <v>69</v>
      </c>
      <c r="B20" t="s">
        <v>299</v>
      </c>
      <c r="C20" t="s">
        <v>300</v>
      </c>
      <c r="D20" t="s">
        <v>284</v>
      </c>
      <c r="E20" s="77">
        <v>1</v>
      </c>
      <c r="F20" s="77">
        <v>1</v>
      </c>
      <c r="G20" s="77">
        <v>1</v>
      </c>
      <c r="H20" s="77">
        <v>1</v>
      </c>
      <c r="I20" s="77">
        <v>1</v>
      </c>
      <c r="J20" t="s">
        <v>269</v>
      </c>
      <c r="K20" t="s">
        <v>286</v>
      </c>
      <c r="L20" s="20"/>
      <c r="M20" s="20"/>
      <c r="N20" s="20"/>
      <c r="O20" s="20"/>
      <c r="P20" s="20"/>
      <c r="Q20" s="28">
        <f t="shared" si="0"/>
        <v>17.71</v>
      </c>
      <c r="R20" s="18"/>
      <c r="S20" s="18"/>
      <c r="T20" s="18"/>
      <c r="U20" s="18"/>
      <c r="V20" s="18"/>
      <c r="W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" s="17">
        <f>SUM(T_MAIN_ACCESSSW[[#This Row],[(Y)
TOTAL Excluding VAT - Y1
((A*J)*Q)+((A*R)*12))]:[(AC)
TOTAL Excluding VAT - Y5
((E*N*Q)+((E*V)*12))]])</f>
        <v>0</v>
      </c>
      <c r="AC20" s="21"/>
    </row>
    <row r="21" spans="1:29" x14ac:dyDescent="0.3">
      <c r="A21" t="s">
        <v>69</v>
      </c>
      <c r="B21" t="s">
        <v>301</v>
      </c>
      <c r="C21" t="s">
        <v>302</v>
      </c>
      <c r="D21" t="s">
        <v>284</v>
      </c>
      <c r="E21" s="77">
        <v>1</v>
      </c>
      <c r="F21" s="77">
        <v>1</v>
      </c>
      <c r="G21" s="77">
        <v>1</v>
      </c>
      <c r="H21" s="77">
        <v>1</v>
      </c>
      <c r="I21" s="77">
        <v>1</v>
      </c>
      <c r="J21" t="s">
        <v>269</v>
      </c>
      <c r="K21" t="s">
        <v>286</v>
      </c>
      <c r="L21" s="20"/>
      <c r="M21" s="20"/>
      <c r="N21" s="20"/>
      <c r="O21" s="20"/>
      <c r="P21" s="20"/>
      <c r="Q21" s="28">
        <f t="shared" si="0"/>
        <v>17.71</v>
      </c>
      <c r="R21" s="18"/>
      <c r="S21" s="18"/>
      <c r="T21" s="18"/>
      <c r="U21" s="18"/>
      <c r="V21" s="18"/>
      <c r="W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" s="17">
        <f>SUM(T_MAIN_ACCESSSW[[#This Row],[(Y)
TOTAL Excluding VAT - Y1
((A*J)*Q)+((A*R)*12))]:[(AC)
TOTAL Excluding VAT - Y5
((E*N*Q)+((E*V)*12))]])</f>
        <v>0</v>
      </c>
      <c r="AC21" s="21"/>
    </row>
    <row r="22" spans="1:29" x14ac:dyDescent="0.3">
      <c r="A22" t="s">
        <v>69</v>
      </c>
      <c r="B22" t="s">
        <v>303</v>
      </c>
      <c r="C22" t="s">
        <v>304</v>
      </c>
      <c r="D22" t="s">
        <v>284</v>
      </c>
      <c r="E22" s="77">
        <v>1</v>
      </c>
      <c r="F22" s="77">
        <v>1</v>
      </c>
      <c r="G22" s="77">
        <v>1</v>
      </c>
      <c r="H22" s="77">
        <v>1</v>
      </c>
      <c r="I22" s="77">
        <v>1</v>
      </c>
      <c r="J22" t="s">
        <v>269</v>
      </c>
      <c r="K22" t="s">
        <v>286</v>
      </c>
      <c r="L22" s="20"/>
      <c r="M22" s="20"/>
      <c r="N22" s="20"/>
      <c r="O22" s="20"/>
      <c r="P22" s="20"/>
      <c r="Q22" s="28">
        <f t="shared" si="0"/>
        <v>17.71</v>
      </c>
      <c r="R22" s="18"/>
      <c r="S22" s="18"/>
      <c r="T22" s="18"/>
      <c r="U22" s="18"/>
      <c r="V22" s="18"/>
      <c r="W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" s="17">
        <f>SUM(T_MAIN_ACCESSSW[[#This Row],[(Y)
TOTAL Excluding VAT - Y1
((A*J)*Q)+((A*R)*12))]:[(AC)
TOTAL Excluding VAT - Y5
((E*N*Q)+((E*V)*12))]])</f>
        <v>0</v>
      </c>
      <c r="AC22" s="21"/>
    </row>
    <row r="23" spans="1:29" x14ac:dyDescent="0.3">
      <c r="A23" t="s">
        <v>69</v>
      </c>
      <c r="B23" t="s">
        <v>305</v>
      </c>
      <c r="C23" t="s">
        <v>306</v>
      </c>
      <c r="D23" t="s">
        <v>284</v>
      </c>
      <c r="E23" s="77">
        <v>1</v>
      </c>
      <c r="F23" s="77">
        <v>1</v>
      </c>
      <c r="G23" s="77">
        <v>1</v>
      </c>
      <c r="H23" s="77">
        <v>1</v>
      </c>
      <c r="I23" s="77">
        <v>1</v>
      </c>
      <c r="J23" t="s">
        <v>269</v>
      </c>
      <c r="K23" t="s">
        <v>286</v>
      </c>
      <c r="L23" s="20"/>
      <c r="M23" s="20"/>
      <c r="N23" s="20"/>
      <c r="O23" s="20"/>
      <c r="P23" s="20"/>
      <c r="Q23" s="28">
        <f t="shared" si="0"/>
        <v>17.71</v>
      </c>
      <c r="R23" s="18"/>
      <c r="S23" s="18"/>
      <c r="T23" s="18"/>
      <c r="U23" s="18"/>
      <c r="V23" s="18"/>
      <c r="W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" s="17">
        <f>SUM(T_MAIN_ACCESSSW[[#This Row],[(Y)
TOTAL Excluding VAT - Y1
((A*J)*Q)+((A*R)*12))]:[(AC)
TOTAL Excluding VAT - Y5
((E*N*Q)+((E*V)*12))]])</f>
        <v>0</v>
      </c>
      <c r="AC23" s="21"/>
    </row>
    <row r="24" spans="1:29" x14ac:dyDescent="0.3">
      <c r="A24" t="s">
        <v>69</v>
      </c>
      <c r="B24" t="s">
        <v>307</v>
      </c>
      <c r="C24" t="s">
        <v>308</v>
      </c>
      <c r="D24" t="s">
        <v>284</v>
      </c>
      <c r="E24" s="77">
        <v>1</v>
      </c>
      <c r="F24" s="77">
        <v>1</v>
      </c>
      <c r="G24" s="77">
        <v>1</v>
      </c>
      <c r="H24" s="77">
        <v>1</v>
      </c>
      <c r="I24" s="77">
        <v>1</v>
      </c>
      <c r="J24" t="s">
        <v>269</v>
      </c>
      <c r="K24" t="s">
        <v>286</v>
      </c>
      <c r="L24" s="20"/>
      <c r="M24" s="20"/>
      <c r="N24" s="20"/>
      <c r="O24" s="20"/>
      <c r="P24" s="20"/>
      <c r="Q24" s="28">
        <f t="shared" si="0"/>
        <v>17.71</v>
      </c>
      <c r="R24" s="18"/>
      <c r="S24" s="18"/>
      <c r="T24" s="18"/>
      <c r="U24" s="18"/>
      <c r="V24" s="18"/>
      <c r="W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" s="17">
        <f>SUM(T_MAIN_ACCESSSW[[#This Row],[(Y)
TOTAL Excluding VAT - Y1
((A*J)*Q)+((A*R)*12))]:[(AC)
TOTAL Excluding VAT - Y5
((E*N*Q)+((E*V)*12))]])</f>
        <v>0</v>
      </c>
      <c r="AC24" s="21"/>
    </row>
    <row r="25" spans="1:29" x14ac:dyDescent="0.3">
      <c r="A25" t="s">
        <v>69</v>
      </c>
      <c r="B25" t="s">
        <v>309</v>
      </c>
      <c r="C25" t="s">
        <v>310</v>
      </c>
      <c r="D25" t="s">
        <v>284</v>
      </c>
      <c r="E25" s="77">
        <v>1</v>
      </c>
      <c r="F25" s="77">
        <v>1</v>
      </c>
      <c r="G25" s="77">
        <v>1</v>
      </c>
      <c r="H25" s="77">
        <v>1</v>
      </c>
      <c r="I25" s="77">
        <v>1</v>
      </c>
      <c r="J25" t="s">
        <v>269</v>
      </c>
      <c r="K25" t="s">
        <v>286</v>
      </c>
      <c r="L25" s="20"/>
      <c r="M25" s="20"/>
      <c r="N25" s="20"/>
      <c r="O25" s="20"/>
      <c r="P25" s="20"/>
      <c r="Q25" s="28">
        <f t="shared" si="0"/>
        <v>17.71</v>
      </c>
      <c r="R25" s="18"/>
      <c r="S25" s="18"/>
      <c r="T25" s="18"/>
      <c r="U25" s="18"/>
      <c r="V25" s="18"/>
      <c r="W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" s="17">
        <f>SUM(T_MAIN_ACCESSSW[[#This Row],[(Y)
TOTAL Excluding VAT - Y1
((A*J)*Q)+((A*R)*12))]:[(AC)
TOTAL Excluding VAT - Y5
((E*N*Q)+((E*V)*12))]])</f>
        <v>0</v>
      </c>
      <c r="AC25" s="21"/>
    </row>
    <row r="26" spans="1:29" x14ac:dyDescent="0.3">
      <c r="A26" t="s">
        <v>69</v>
      </c>
      <c r="B26" t="s">
        <v>311</v>
      </c>
      <c r="C26" t="s">
        <v>312</v>
      </c>
      <c r="D26" t="s">
        <v>284</v>
      </c>
      <c r="E26" s="77">
        <v>1</v>
      </c>
      <c r="F26" s="77">
        <v>1</v>
      </c>
      <c r="G26" s="77">
        <v>1</v>
      </c>
      <c r="H26" s="77">
        <v>1</v>
      </c>
      <c r="I26" s="77">
        <v>1</v>
      </c>
      <c r="J26" t="s">
        <v>269</v>
      </c>
      <c r="K26" t="s">
        <v>286</v>
      </c>
      <c r="L26" s="20"/>
      <c r="M26" s="20"/>
      <c r="N26" s="20"/>
      <c r="O26" s="20"/>
      <c r="P26" s="20"/>
      <c r="Q26" s="28">
        <f t="shared" si="0"/>
        <v>17.71</v>
      </c>
      <c r="R26" s="18"/>
      <c r="S26" s="18"/>
      <c r="T26" s="18"/>
      <c r="U26" s="18"/>
      <c r="V26" s="18"/>
      <c r="W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" s="17">
        <f>SUM(T_MAIN_ACCESSSW[[#This Row],[(Y)
TOTAL Excluding VAT - Y1
((A*J)*Q)+((A*R)*12))]:[(AC)
TOTAL Excluding VAT - Y5
((E*N*Q)+((E*V)*12))]])</f>
        <v>0</v>
      </c>
      <c r="AC26" s="21"/>
    </row>
    <row r="27" spans="1:29" x14ac:dyDescent="0.3">
      <c r="A27" t="s">
        <v>69</v>
      </c>
      <c r="B27" t="s">
        <v>313</v>
      </c>
      <c r="C27" t="s">
        <v>314</v>
      </c>
      <c r="D27" t="s">
        <v>284</v>
      </c>
      <c r="E27" s="77">
        <v>1</v>
      </c>
      <c r="F27" s="77">
        <v>1</v>
      </c>
      <c r="G27" s="77">
        <v>1</v>
      </c>
      <c r="H27" s="77">
        <v>1</v>
      </c>
      <c r="I27" s="77">
        <v>1</v>
      </c>
      <c r="J27" t="s">
        <v>269</v>
      </c>
      <c r="K27" t="s">
        <v>286</v>
      </c>
      <c r="L27" s="20"/>
      <c r="M27" s="20"/>
      <c r="N27" s="20"/>
      <c r="O27" s="20"/>
      <c r="P27" s="20"/>
      <c r="Q27" s="28">
        <f t="shared" si="0"/>
        <v>17.71</v>
      </c>
      <c r="R27" s="18"/>
      <c r="S27" s="18"/>
      <c r="T27" s="18"/>
      <c r="U27" s="18"/>
      <c r="V27" s="18"/>
      <c r="W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" s="17">
        <f>SUM(T_MAIN_ACCESSSW[[#This Row],[(Y)
TOTAL Excluding VAT - Y1
((A*J)*Q)+((A*R)*12))]:[(AC)
TOTAL Excluding VAT - Y5
((E*N*Q)+((E*V)*12))]])</f>
        <v>0</v>
      </c>
      <c r="AC27" s="21"/>
    </row>
    <row r="28" spans="1:29" x14ac:dyDescent="0.3">
      <c r="A28" t="s">
        <v>69</v>
      </c>
      <c r="B28" t="s">
        <v>315</v>
      </c>
      <c r="C28" t="s">
        <v>316</v>
      </c>
      <c r="D28" t="s">
        <v>284</v>
      </c>
      <c r="E28" s="77">
        <v>1</v>
      </c>
      <c r="F28" s="77">
        <v>1</v>
      </c>
      <c r="G28" s="77">
        <v>1</v>
      </c>
      <c r="H28" s="77">
        <v>1</v>
      </c>
      <c r="I28" s="77">
        <v>1</v>
      </c>
      <c r="J28" t="s">
        <v>269</v>
      </c>
      <c r="K28" t="s">
        <v>286</v>
      </c>
      <c r="L28" s="20"/>
      <c r="M28" s="20"/>
      <c r="N28" s="20"/>
      <c r="O28" s="20"/>
      <c r="P28" s="20"/>
      <c r="Q28" s="28">
        <f t="shared" si="0"/>
        <v>17.71</v>
      </c>
      <c r="R28" s="18"/>
      <c r="S28" s="18"/>
      <c r="T28" s="18"/>
      <c r="U28" s="18"/>
      <c r="V28" s="18"/>
      <c r="W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" s="17">
        <f>SUM(T_MAIN_ACCESSSW[[#This Row],[(Y)
TOTAL Excluding VAT - Y1
((A*J)*Q)+((A*R)*12))]:[(AC)
TOTAL Excluding VAT - Y5
((E*N*Q)+((E*V)*12))]])</f>
        <v>0</v>
      </c>
      <c r="AC28" s="21"/>
    </row>
    <row r="29" spans="1:29" x14ac:dyDescent="0.3">
      <c r="A29" t="s">
        <v>69</v>
      </c>
      <c r="B29" t="s">
        <v>317</v>
      </c>
      <c r="C29" t="s">
        <v>318</v>
      </c>
      <c r="D29" t="s">
        <v>284</v>
      </c>
      <c r="E29" s="77">
        <v>1</v>
      </c>
      <c r="F29" s="77">
        <v>1</v>
      </c>
      <c r="G29" s="77">
        <v>1</v>
      </c>
      <c r="H29" s="77">
        <v>1</v>
      </c>
      <c r="I29" s="77">
        <v>1</v>
      </c>
      <c r="J29" t="s">
        <v>269</v>
      </c>
      <c r="K29" t="s">
        <v>286</v>
      </c>
      <c r="L29" s="20"/>
      <c r="M29" s="20"/>
      <c r="N29" s="20"/>
      <c r="O29" s="20"/>
      <c r="P29" s="20"/>
      <c r="Q29" s="28">
        <f t="shared" si="0"/>
        <v>17.71</v>
      </c>
      <c r="R29" s="18"/>
      <c r="S29" s="18"/>
      <c r="T29" s="18"/>
      <c r="U29" s="18"/>
      <c r="V29" s="18"/>
      <c r="W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" s="17">
        <f>SUM(T_MAIN_ACCESSSW[[#This Row],[(Y)
TOTAL Excluding VAT - Y1
((A*J)*Q)+((A*R)*12))]:[(AC)
TOTAL Excluding VAT - Y5
((E*N*Q)+((E*V)*12))]])</f>
        <v>0</v>
      </c>
      <c r="AC29" s="21"/>
    </row>
    <row r="30" spans="1:29" x14ac:dyDescent="0.3">
      <c r="A30" t="s">
        <v>69</v>
      </c>
      <c r="B30" t="s">
        <v>319</v>
      </c>
      <c r="C30" t="s">
        <v>320</v>
      </c>
      <c r="D30" t="s">
        <v>284</v>
      </c>
      <c r="E30" s="77">
        <v>1</v>
      </c>
      <c r="F30" s="77">
        <v>1</v>
      </c>
      <c r="G30" s="77">
        <v>1</v>
      </c>
      <c r="H30" s="77">
        <v>1</v>
      </c>
      <c r="I30" s="77">
        <v>1</v>
      </c>
      <c r="J30" t="s">
        <v>269</v>
      </c>
      <c r="K30" t="s">
        <v>286</v>
      </c>
      <c r="L30" s="20"/>
      <c r="M30" s="20"/>
      <c r="N30" s="20"/>
      <c r="O30" s="20"/>
      <c r="P30" s="20"/>
      <c r="Q30" s="28">
        <f t="shared" si="0"/>
        <v>17.71</v>
      </c>
      <c r="R30" s="18"/>
      <c r="S30" s="18"/>
      <c r="T30" s="18"/>
      <c r="U30" s="18"/>
      <c r="V30" s="18"/>
      <c r="W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" s="17">
        <f>SUM(T_MAIN_ACCESSSW[[#This Row],[(Y)
TOTAL Excluding VAT - Y1
((A*J)*Q)+((A*R)*12))]:[(AC)
TOTAL Excluding VAT - Y5
((E*N*Q)+((E*V)*12))]])</f>
        <v>0</v>
      </c>
      <c r="AC30" s="21"/>
    </row>
    <row r="31" spans="1:29" x14ac:dyDescent="0.3">
      <c r="A31" t="s">
        <v>69</v>
      </c>
      <c r="B31" t="s">
        <v>321</v>
      </c>
      <c r="C31" t="s">
        <v>322</v>
      </c>
      <c r="D31" t="s">
        <v>284</v>
      </c>
      <c r="E31" s="77">
        <v>1</v>
      </c>
      <c r="F31" s="77">
        <v>1</v>
      </c>
      <c r="G31" s="77">
        <v>1</v>
      </c>
      <c r="H31" s="77">
        <v>1</v>
      </c>
      <c r="I31" s="77">
        <v>1</v>
      </c>
      <c r="J31" t="s">
        <v>269</v>
      </c>
      <c r="K31" t="s">
        <v>286</v>
      </c>
      <c r="L31" s="20"/>
      <c r="M31" s="20"/>
      <c r="N31" s="20"/>
      <c r="O31" s="20"/>
      <c r="P31" s="20"/>
      <c r="Q31" s="28">
        <f t="shared" si="0"/>
        <v>17.71</v>
      </c>
      <c r="R31" s="18"/>
      <c r="S31" s="18"/>
      <c r="T31" s="18"/>
      <c r="U31" s="18"/>
      <c r="V31" s="18"/>
      <c r="W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" s="17">
        <f>SUM(T_MAIN_ACCESSSW[[#This Row],[(Y)
TOTAL Excluding VAT - Y1
((A*J)*Q)+((A*R)*12))]:[(AC)
TOTAL Excluding VAT - Y5
((E*N*Q)+((E*V)*12))]])</f>
        <v>0</v>
      </c>
      <c r="AC31" s="21"/>
    </row>
    <row r="32" spans="1:29" x14ac:dyDescent="0.3">
      <c r="A32" t="s">
        <v>69</v>
      </c>
      <c r="B32" t="s">
        <v>323</v>
      </c>
      <c r="C32" t="s">
        <v>324</v>
      </c>
      <c r="D32" t="s">
        <v>284</v>
      </c>
      <c r="E32" s="77">
        <v>1</v>
      </c>
      <c r="F32" s="77">
        <v>1</v>
      </c>
      <c r="G32" s="77">
        <v>1</v>
      </c>
      <c r="H32" s="77">
        <v>1</v>
      </c>
      <c r="I32" s="77">
        <v>1</v>
      </c>
      <c r="J32" t="s">
        <v>269</v>
      </c>
      <c r="K32" t="s">
        <v>286</v>
      </c>
      <c r="L32" s="20"/>
      <c r="M32" s="20"/>
      <c r="N32" s="20"/>
      <c r="O32" s="20"/>
      <c r="P32" s="20"/>
      <c r="Q32" s="28">
        <f t="shared" si="0"/>
        <v>17.71</v>
      </c>
      <c r="R32" s="18"/>
      <c r="S32" s="18"/>
      <c r="T32" s="18"/>
      <c r="U32" s="18"/>
      <c r="V32" s="18"/>
      <c r="W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" s="17">
        <f>SUM(T_MAIN_ACCESSSW[[#This Row],[(Y)
TOTAL Excluding VAT - Y1
((A*J)*Q)+((A*R)*12))]:[(AC)
TOTAL Excluding VAT - Y5
((E*N*Q)+((E*V)*12))]])</f>
        <v>0</v>
      </c>
      <c r="AC32" s="21"/>
    </row>
    <row r="33" spans="1:29" x14ac:dyDescent="0.3">
      <c r="A33" t="s">
        <v>69</v>
      </c>
      <c r="B33" t="s">
        <v>325</v>
      </c>
      <c r="C33" t="s">
        <v>326</v>
      </c>
      <c r="D33" t="s">
        <v>284</v>
      </c>
      <c r="E33" s="77">
        <v>1</v>
      </c>
      <c r="F33" s="77">
        <v>1</v>
      </c>
      <c r="G33" s="77">
        <v>1</v>
      </c>
      <c r="H33" s="77">
        <v>1</v>
      </c>
      <c r="I33" s="77">
        <v>1</v>
      </c>
      <c r="J33" t="s">
        <v>269</v>
      </c>
      <c r="K33" t="s">
        <v>286</v>
      </c>
      <c r="L33" s="20"/>
      <c r="M33" s="20"/>
      <c r="N33" s="20"/>
      <c r="O33" s="20"/>
      <c r="P33" s="20"/>
      <c r="Q33" s="28">
        <f t="shared" si="0"/>
        <v>17.71</v>
      </c>
      <c r="R33" s="18"/>
      <c r="S33" s="18"/>
      <c r="T33" s="18"/>
      <c r="U33" s="18"/>
      <c r="V33" s="18"/>
      <c r="W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" s="17">
        <f>SUM(T_MAIN_ACCESSSW[[#This Row],[(Y)
TOTAL Excluding VAT - Y1
((A*J)*Q)+((A*R)*12))]:[(AC)
TOTAL Excluding VAT - Y5
((E*N*Q)+((E*V)*12))]])</f>
        <v>0</v>
      </c>
      <c r="AC33" s="21"/>
    </row>
    <row r="34" spans="1:29" x14ac:dyDescent="0.3">
      <c r="A34" t="s">
        <v>69</v>
      </c>
      <c r="B34" t="s">
        <v>327</v>
      </c>
      <c r="C34" t="s">
        <v>328</v>
      </c>
      <c r="D34" t="s">
        <v>284</v>
      </c>
      <c r="E34" s="77">
        <v>1</v>
      </c>
      <c r="F34" s="77">
        <v>1</v>
      </c>
      <c r="G34" s="77">
        <v>1</v>
      </c>
      <c r="H34" s="77">
        <v>1</v>
      </c>
      <c r="I34" s="77">
        <v>1</v>
      </c>
      <c r="J34" t="s">
        <v>269</v>
      </c>
      <c r="K34" t="s">
        <v>286</v>
      </c>
      <c r="L34" s="20"/>
      <c r="M34" s="20"/>
      <c r="N34" s="20"/>
      <c r="O34" s="20"/>
      <c r="P34" s="20"/>
      <c r="Q34" s="28">
        <f t="shared" si="0"/>
        <v>17.71</v>
      </c>
      <c r="R34" s="18"/>
      <c r="S34" s="18"/>
      <c r="T34" s="18"/>
      <c r="U34" s="18"/>
      <c r="V34" s="18"/>
      <c r="W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" s="17">
        <f>SUM(T_MAIN_ACCESSSW[[#This Row],[(Y)
TOTAL Excluding VAT - Y1
((A*J)*Q)+((A*R)*12))]:[(AC)
TOTAL Excluding VAT - Y5
((E*N*Q)+((E*V)*12))]])</f>
        <v>0</v>
      </c>
      <c r="AC34" s="21"/>
    </row>
    <row r="35" spans="1:29" x14ac:dyDescent="0.3">
      <c r="A35" t="s">
        <v>69</v>
      </c>
      <c r="B35" t="s">
        <v>327</v>
      </c>
      <c r="C35" t="s">
        <v>329</v>
      </c>
      <c r="D35" t="s">
        <v>284</v>
      </c>
      <c r="E35" s="77">
        <v>1</v>
      </c>
      <c r="F35" s="77">
        <v>1</v>
      </c>
      <c r="G35" s="77">
        <v>1</v>
      </c>
      <c r="H35" s="77">
        <v>1</v>
      </c>
      <c r="I35" s="77">
        <v>1</v>
      </c>
      <c r="J35" t="s">
        <v>269</v>
      </c>
      <c r="K35" t="s">
        <v>286</v>
      </c>
      <c r="L35" s="20"/>
      <c r="M35" s="20"/>
      <c r="N35" s="20"/>
      <c r="O35" s="20"/>
      <c r="P35" s="20"/>
      <c r="Q35" s="28">
        <f t="shared" si="0"/>
        <v>17.71</v>
      </c>
      <c r="R35" s="18"/>
      <c r="S35" s="18"/>
      <c r="T35" s="18"/>
      <c r="U35" s="18"/>
      <c r="V35" s="18"/>
      <c r="W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" s="17">
        <f>SUM(T_MAIN_ACCESSSW[[#This Row],[(Y)
TOTAL Excluding VAT - Y1
((A*J)*Q)+((A*R)*12))]:[(AC)
TOTAL Excluding VAT - Y5
((E*N*Q)+((E*V)*12))]])</f>
        <v>0</v>
      </c>
      <c r="AC35" s="21"/>
    </row>
    <row r="36" spans="1:29" x14ac:dyDescent="0.3">
      <c r="A36" t="s">
        <v>69</v>
      </c>
      <c r="B36" t="s">
        <v>330</v>
      </c>
      <c r="C36" t="s">
        <v>331</v>
      </c>
      <c r="D36" t="s">
        <v>284</v>
      </c>
      <c r="E36" s="77">
        <v>1</v>
      </c>
      <c r="F36" s="77">
        <v>1</v>
      </c>
      <c r="G36" s="77">
        <v>1</v>
      </c>
      <c r="H36" s="77">
        <v>1</v>
      </c>
      <c r="I36" s="77">
        <v>1</v>
      </c>
      <c r="J36" t="s">
        <v>269</v>
      </c>
      <c r="K36" t="s">
        <v>286</v>
      </c>
      <c r="L36" s="20"/>
      <c r="M36" s="20"/>
      <c r="N36" s="20"/>
      <c r="O36" s="20"/>
      <c r="P36" s="20"/>
      <c r="Q36" s="28">
        <f t="shared" si="0"/>
        <v>17.71</v>
      </c>
      <c r="R36" s="18"/>
      <c r="S36" s="18"/>
      <c r="T36" s="18"/>
      <c r="U36" s="18"/>
      <c r="V36" s="18"/>
      <c r="W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" s="17">
        <f>SUM(T_MAIN_ACCESSSW[[#This Row],[(Y)
TOTAL Excluding VAT - Y1
((A*J)*Q)+((A*R)*12))]:[(AC)
TOTAL Excluding VAT - Y5
((E*N*Q)+((E*V)*12))]])</f>
        <v>0</v>
      </c>
      <c r="AC36" s="21"/>
    </row>
    <row r="37" spans="1:29" x14ac:dyDescent="0.3">
      <c r="A37" t="s">
        <v>69</v>
      </c>
      <c r="B37" t="s">
        <v>332</v>
      </c>
      <c r="C37" t="s">
        <v>333</v>
      </c>
      <c r="D37" t="s">
        <v>284</v>
      </c>
      <c r="E37" s="77">
        <v>1</v>
      </c>
      <c r="F37" s="77">
        <v>1</v>
      </c>
      <c r="G37" s="77">
        <v>1</v>
      </c>
      <c r="H37" s="77">
        <v>1</v>
      </c>
      <c r="I37" s="77">
        <v>1</v>
      </c>
      <c r="J37" t="s">
        <v>269</v>
      </c>
      <c r="K37" t="s">
        <v>286</v>
      </c>
      <c r="L37" s="20"/>
      <c r="M37" s="20"/>
      <c r="N37" s="20"/>
      <c r="O37" s="20"/>
      <c r="P37" s="20"/>
      <c r="Q37" s="28">
        <f t="shared" si="0"/>
        <v>17.71</v>
      </c>
      <c r="R37" s="18"/>
      <c r="S37" s="18"/>
      <c r="T37" s="18"/>
      <c r="U37" s="18"/>
      <c r="V37" s="18"/>
      <c r="W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" s="17">
        <f>SUM(T_MAIN_ACCESSSW[[#This Row],[(Y)
TOTAL Excluding VAT - Y1
((A*J)*Q)+((A*R)*12))]:[(AC)
TOTAL Excluding VAT - Y5
((E*N*Q)+((E*V)*12))]])</f>
        <v>0</v>
      </c>
      <c r="AC37" s="21"/>
    </row>
    <row r="38" spans="1:29" x14ac:dyDescent="0.3">
      <c r="A38" t="s">
        <v>69</v>
      </c>
      <c r="B38" t="s">
        <v>334</v>
      </c>
      <c r="C38" t="s">
        <v>335</v>
      </c>
      <c r="D38" t="s">
        <v>284</v>
      </c>
      <c r="E38" s="77">
        <v>1</v>
      </c>
      <c r="F38" s="77">
        <v>1</v>
      </c>
      <c r="G38" s="77">
        <v>1</v>
      </c>
      <c r="H38" s="77">
        <v>1</v>
      </c>
      <c r="I38" s="77">
        <v>1</v>
      </c>
      <c r="J38" t="s">
        <v>269</v>
      </c>
      <c r="K38" t="s">
        <v>286</v>
      </c>
      <c r="L38" s="20"/>
      <c r="M38" s="20"/>
      <c r="N38" s="20"/>
      <c r="O38" s="20"/>
      <c r="P38" s="20"/>
      <c r="Q38" s="28">
        <f t="shared" si="0"/>
        <v>17.71</v>
      </c>
      <c r="R38" s="18"/>
      <c r="S38" s="18"/>
      <c r="T38" s="18"/>
      <c r="U38" s="18"/>
      <c r="V38" s="18"/>
      <c r="W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" s="17">
        <f>SUM(T_MAIN_ACCESSSW[[#This Row],[(Y)
TOTAL Excluding VAT - Y1
((A*J)*Q)+((A*R)*12))]:[(AC)
TOTAL Excluding VAT - Y5
((E*N*Q)+((E*V)*12))]])</f>
        <v>0</v>
      </c>
      <c r="AC38" s="21"/>
    </row>
    <row r="39" spans="1:29" x14ac:dyDescent="0.3">
      <c r="A39" t="s">
        <v>69</v>
      </c>
      <c r="B39" t="s">
        <v>336</v>
      </c>
      <c r="C39" t="s">
        <v>337</v>
      </c>
      <c r="D39" t="s">
        <v>284</v>
      </c>
      <c r="E39" s="77">
        <v>1</v>
      </c>
      <c r="F39" s="77">
        <v>1</v>
      </c>
      <c r="G39" s="77">
        <v>1</v>
      </c>
      <c r="H39" s="77">
        <v>1</v>
      </c>
      <c r="I39" s="77">
        <v>1</v>
      </c>
      <c r="J39" t="s">
        <v>269</v>
      </c>
      <c r="K39" t="s">
        <v>286</v>
      </c>
      <c r="L39" s="20"/>
      <c r="M39" s="20"/>
      <c r="N39" s="20"/>
      <c r="O39" s="20"/>
      <c r="P39" s="20"/>
      <c r="Q39" s="28">
        <f t="shared" si="0"/>
        <v>17.71</v>
      </c>
      <c r="R39" s="18"/>
      <c r="S39" s="18"/>
      <c r="T39" s="18"/>
      <c r="U39" s="18"/>
      <c r="V39" s="18"/>
      <c r="W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" s="17">
        <f>SUM(T_MAIN_ACCESSSW[[#This Row],[(Y)
TOTAL Excluding VAT - Y1
((A*J)*Q)+((A*R)*12))]:[(AC)
TOTAL Excluding VAT - Y5
((E*N*Q)+((E*V)*12))]])</f>
        <v>0</v>
      </c>
      <c r="AC39" s="21"/>
    </row>
    <row r="40" spans="1:29" x14ac:dyDescent="0.3">
      <c r="A40" t="s">
        <v>69</v>
      </c>
      <c r="B40" t="s">
        <v>338</v>
      </c>
      <c r="C40" t="s">
        <v>339</v>
      </c>
      <c r="D40" t="s">
        <v>284</v>
      </c>
      <c r="E40" s="77">
        <v>1</v>
      </c>
      <c r="F40" s="77">
        <v>1</v>
      </c>
      <c r="G40" s="77">
        <v>1</v>
      </c>
      <c r="H40" s="77">
        <v>1</v>
      </c>
      <c r="I40" s="77">
        <v>1</v>
      </c>
      <c r="J40" t="s">
        <v>269</v>
      </c>
      <c r="K40" t="s">
        <v>286</v>
      </c>
      <c r="L40" s="20"/>
      <c r="M40" s="20"/>
      <c r="N40" s="20"/>
      <c r="O40" s="20"/>
      <c r="P40" s="20"/>
      <c r="Q40" s="28">
        <f t="shared" si="0"/>
        <v>17.71</v>
      </c>
      <c r="R40" s="18"/>
      <c r="S40" s="18"/>
      <c r="T40" s="18"/>
      <c r="U40" s="18"/>
      <c r="V40" s="18"/>
      <c r="W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" s="17">
        <f>SUM(T_MAIN_ACCESSSW[[#This Row],[(Y)
TOTAL Excluding VAT - Y1
((A*J)*Q)+((A*R)*12))]:[(AC)
TOTAL Excluding VAT - Y5
((E*N*Q)+((E*V)*12))]])</f>
        <v>0</v>
      </c>
      <c r="AC40" s="21"/>
    </row>
    <row r="41" spans="1:29" x14ac:dyDescent="0.3">
      <c r="A41" t="s">
        <v>69</v>
      </c>
      <c r="B41" t="s">
        <v>340</v>
      </c>
      <c r="C41" t="s">
        <v>341</v>
      </c>
      <c r="D41" t="s">
        <v>284</v>
      </c>
      <c r="E41" s="77">
        <v>1</v>
      </c>
      <c r="F41" s="77">
        <v>1</v>
      </c>
      <c r="G41" s="77">
        <v>1</v>
      </c>
      <c r="H41" s="77">
        <v>1</v>
      </c>
      <c r="I41" s="77">
        <v>1</v>
      </c>
      <c r="J41" t="s">
        <v>269</v>
      </c>
      <c r="K41" t="s">
        <v>286</v>
      </c>
      <c r="L41" s="20"/>
      <c r="M41" s="20"/>
      <c r="N41" s="20"/>
      <c r="O41" s="20"/>
      <c r="P41" s="20"/>
      <c r="Q41" s="28">
        <f t="shared" si="0"/>
        <v>17.71</v>
      </c>
      <c r="R41" s="18"/>
      <c r="S41" s="18"/>
      <c r="T41" s="18"/>
      <c r="U41" s="18"/>
      <c r="V41" s="18"/>
      <c r="W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" s="17">
        <f>SUM(T_MAIN_ACCESSSW[[#This Row],[(Y)
TOTAL Excluding VAT - Y1
((A*J)*Q)+((A*R)*12))]:[(AC)
TOTAL Excluding VAT - Y5
((E*N*Q)+((E*V)*12))]])</f>
        <v>0</v>
      </c>
      <c r="AC41" s="21"/>
    </row>
    <row r="42" spans="1:29" x14ac:dyDescent="0.3">
      <c r="A42" t="s">
        <v>69</v>
      </c>
      <c r="B42" t="s">
        <v>342</v>
      </c>
      <c r="C42" t="s">
        <v>343</v>
      </c>
      <c r="D42" t="s">
        <v>284</v>
      </c>
      <c r="E42" s="77">
        <v>1</v>
      </c>
      <c r="F42" s="77">
        <v>1</v>
      </c>
      <c r="G42" s="77">
        <v>1</v>
      </c>
      <c r="H42" s="77">
        <v>1</v>
      </c>
      <c r="I42" s="77">
        <v>1</v>
      </c>
      <c r="J42" t="s">
        <v>269</v>
      </c>
      <c r="K42" t="s">
        <v>286</v>
      </c>
      <c r="L42" s="20"/>
      <c r="M42" s="20"/>
      <c r="N42" s="20"/>
      <c r="O42" s="20"/>
      <c r="P42" s="20"/>
      <c r="Q42" s="28">
        <f t="shared" si="0"/>
        <v>17.71</v>
      </c>
      <c r="R42" s="18"/>
      <c r="S42" s="18"/>
      <c r="T42" s="18"/>
      <c r="U42" s="18"/>
      <c r="V42" s="18"/>
      <c r="W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" s="17">
        <f>SUM(T_MAIN_ACCESSSW[[#This Row],[(Y)
TOTAL Excluding VAT - Y1
((A*J)*Q)+((A*R)*12))]:[(AC)
TOTAL Excluding VAT - Y5
((E*N*Q)+((E*V)*12))]])</f>
        <v>0</v>
      </c>
      <c r="AC42" s="21"/>
    </row>
    <row r="43" spans="1:29" x14ac:dyDescent="0.3">
      <c r="A43" t="s">
        <v>71</v>
      </c>
      <c r="B43" t="s">
        <v>344</v>
      </c>
      <c r="C43" t="s">
        <v>345</v>
      </c>
      <c r="D43" t="s">
        <v>284</v>
      </c>
      <c r="E43" s="77">
        <v>1</v>
      </c>
      <c r="F43" s="77">
        <v>1</v>
      </c>
      <c r="G43" s="77">
        <v>1</v>
      </c>
      <c r="H43" s="77">
        <v>1</v>
      </c>
      <c r="I43" s="77">
        <v>1</v>
      </c>
      <c r="J43" t="s">
        <v>269</v>
      </c>
      <c r="K43" t="s">
        <v>286</v>
      </c>
      <c r="L43" s="20"/>
      <c r="M43" s="20"/>
      <c r="N43" s="20"/>
      <c r="O43" s="20"/>
      <c r="P43" s="20"/>
      <c r="Q43" s="28">
        <f t="shared" si="0"/>
        <v>17.71</v>
      </c>
      <c r="R43" s="18"/>
      <c r="S43" s="18"/>
      <c r="T43" s="18"/>
      <c r="U43" s="18"/>
      <c r="V43" s="18"/>
      <c r="W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" s="17">
        <f>SUM(T_MAIN_ACCESSSW[[#This Row],[(Y)
TOTAL Excluding VAT - Y1
((A*J)*Q)+((A*R)*12))]:[(AC)
TOTAL Excluding VAT - Y5
((E*N*Q)+((E*V)*12))]])</f>
        <v>0</v>
      </c>
      <c r="AC43" s="21"/>
    </row>
    <row r="44" spans="1:29" x14ac:dyDescent="0.3">
      <c r="A44" t="s">
        <v>71</v>
      </c>
      <c r="B44" t="s">
        <v>346</v>
      </c>
      <c r="C44" t="s">
        <v>347</v>
      </c>
      <c r="D44" t="s">
        <v>284</v>
      </c>
      <c r="E44" s="77">
        <v>1</v>
      </c>
      <c r="F44" s="77">
        <v>1</v>
      </c>
      <c r="G44" s="77">
        <v>1</v>
      </c>
      <c r="H44" s="77">
        <v>1</v>
      </c>
      <c r="I44" s="77">
        <v>1</v>
      </c>
      <c r="J44" t="s">
        <v>269</v>
      </c>
      <c r="K44" t="s">
        <v>286</v>
      </c>
      <c r="L44" s="20"/>
      <c r="M44" s="20"/>
      <c r="N44" s="20"/>
      <c r="O44" s="20"/>
      <c r="P44" s="20"/>
      <c r="Q44" s="28">
        <f t="shared" si="0"/>
        <v>17.71</v>
      </c>
      <c r="R44" s="18"/>
      <c r="S44" s="18"/>
      <c r="T44" s="18"/>
      <c r="U44" s="18"/>
      <c r="V44" s="18"/>
      <c r="W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" s="17">
        <f>SUM(T_MAIN_ACCESSSW[[#This Row],[(Y)
TOTAL Excluding VAT - Y1
((A*J)*Q)+((A*R)*12))]:[(AC)
TOTAL Excluding VAT - Y5
((E*N*Q)+((E*V)*12))]])</f>
        <v>0</v>
      </c>
      <c r="AC44" s="21"/>
    </row>
    <row r="45" spans="1:29" x14ac:dyDescent="0.3">
      <c r="A45" t="s">
        <v>71</v>
      </c>
      <c r="B45" t="s">
        <v>348</v>
      </c>
      <c r="C45" t="s">
        <v>349</v>
      </c>
      <c r="D45" t="s">
        <v>284</v>
      </c>
      <c r="E45" s="77">
        <v>1</v>
      </c>
      <c r="F45" s="77">
        <v>1</v>
      </c>
      <c r="G45" s="77">
        <v>1</v>
      </c>
      <c r="H45" s="77">
        <v>1</v>
      </c>
      <c r="I45" s="77">
        <v>1</v>
      </c>
      <c r="J45" t="s">
        <v>269</v>
      </c>
      <c r="K45" t="s">
        <v>286</v>
      </c>
      <c r="L45" s="20"/>
      <c r="M45" s="20"/>
      <c r="N45" s="20"/>
      <c r="O45" s="20"/>
      <c r="P45" s="20"/>
      <c r="Q45" s="28">
        <f t="shared" si="0"/>
        <v>17.71</v>
      </c>
      <c r="R45" s="18"/>
      <c r="S45" s="18"/>
      <c r="T45" s="18"/>
      <c r="U45" s="18"/>
      <c r="V45" s="18"/>
      <c r="W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" s="17">
        <f>SUM(T_MAIN_ACCESSSW[[#This Row],[(Y)
TOTAL Excluding VAT - Y1
((A*J)*Q)+((A*R)*12))]:[(AC)
TOTAL Excluding VAT - Y5
((E*N*Q)+((E*V)*12))]])</f>
        <v>0</v>
      </c>
      <c r="AC45" s="21"/>
    </row>
    <row r="46" spans="1:29" x14ac:dyDescent="0.3">
      <c r="A46" t="s">
        <v>71</v>
      </c>
      <c r="B46" t="s">
        <v>350</v>
      </c>
      <c r="C46" t="s">
        <v>351</v>
      </c>
      <c r="D46" t="s">
        <v>284</v>
      </c>
      <c r="E46" s="77">
        <v>1</v>
      </c>
      <c r="F46" s="77">
        <v>1</v>
      </c>
      <c r="G46" s="77">
        <v>1</v>
      </c>
      <c r="H46" s="77">
        <v>1</v>
      </c>
      <c r="I46" s="77">
        <v>1</v>
      </c>
      <c r="J46" t="s">
        <v>269</v>
      </c>
      <c r="K46" t="s">
        <v>286</v>
      </c>
      <c r="L46" s="20"/>
      <c r="M46" s="20"/>
      <c r="N46" s="20"/>
      <c r="O46" s="20"/>
      <c r="P46" s="20"/>
      <c r="Q46" s="28">
        <f t="shared" si="0"/>
        <v>17.71</v>
      </c>
      <c r="R46" s="18"/>
      <c r="S46" s="18"/>
      <c r="T46" s="18"/>
      <c r="U46" s="18"/>
      <c r="V46" s="18"/>
      <c r="W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" s="17">
        <f>SUM(T_MAIN_ACCESSSW[[#This Row],[(Y)
TOTAL Excluding VAT - Y1
((A*J)*Q)+((A*R)*12))]:[(AC)
TOTAL Excluding VAT - Y5
((E*N*Q)+((E*V)*12))]])</f>
        <v>0</v>
      </c>
      <c r="AC46" s="21"/>
    </row>
    <row r="47" spans="1:29" x14ac:dyDescent="0.3">
      <c r="A47" t="s">
        <v>71</v>
      </c>
      <c r="B47" t="s">
        <v>352</v>
      </c>
      <c r="C47" t="s">
        <v>353</v>
      </c>
      <c r="D47" t="s">
        <v>284</v>
      </c>
      <c r="E47" s="77">
        <v>1</v>
      </c>
      <c r="F47" s="77">
        <v>1</v>
      </c>
      <c r="G47" s="77">
        <v>1</v>
      </c>
      <c r="H47" s="77">
        <v>1</v>
      </c>
      <c r="I47" s="77">
        <v>1</v>
      </c>
      <c r="J47" t="s">
        <v>269</v>
      </c>
      <c r="K47" t="s">
        <v>286</v>
      </c>
      <c r="L47" s="20"/>
      <c r="M47" s="20"/>
      <c r="N47" s="20"/>
      <c r="O47" s="20"/>
      <c r="P47" s="20"/>
      <c r="Q47" s="28">
        <f t="shared" si="0"/>
        <v>17.71</v>
      </c>
      <c r="R47" s="18"/>
      <c r="S47" s="18"/>
      <c r="T47" s="18"/>
      <c r="U47" s="18"/>
      <c r="V47" s="18"/>
      <c r="W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" s="17">
        <f>SUM(T_MAIN_ACCESSSW[[#This Row],[(Y)
TOTAL Excluding VAT - Y1
((A*J)*Q)+((A*R)*12))]:[(AC)
TOTAL Excluding VAT - Y5
((E*N*Q)+((E*V)*12))]])</f>
        <v>0</v>
      </c>
      <c r="AC47" s="21"/>
    </row>
    <row r="48" spans="1:29" x14ac:dyDescent="0.3">
      <c r="A48" t="s">
        <v>71</v>
      </c>
      <c r="B48" t="s">
        <v>354</v>
      </c>
      <c r="C48" t="s">
        <v>355</v>
      </c>
      <c r="D48" t="s">
        <v>284</v>
      </c>
      <c r="E48" s="77">
        <v>1</v>
      </c>
      <c r="F48" s="77">
        <v>1</v>
      </c>
      <c r="G48" s="77">
        <v>1</v>
      </c>
      <c r="H48" s="77">
        <v>1</v>
      </c>
      <c r="I48" s="77">
        <v>1</v>
      </c>
      <c r="J48" t="s">
        <v>269</v>
      </c>
      <c r="K48" t="s">
        <v>286</v>
      </c>
      <c r="L48" s="20"/>
      <c r="M48" s="20"/>
      <c r="N48" s="20"/>
      <c r="O48" s="20"/>
      <c r="P48" s="20"/>
      <c r="Q48" s="28">
        <f t="shared" si="0"/>
        <v>17.71</v>
      </c>
      <c r="R48" s="18"/>
      <c r="S48" s="18"/>
      <c r="T48" s="18"/>
      <c r="U48" s="18"/>
      <c r="V48" s="18"/>
      <c r="W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" s="17">
        <f>SUM(T_MAIN_ACCESSSW[[#This Row],[(Y)
TOTAL Excluding VAT - Y1
((A*J)*Q)+((A*R)*12))]:[(AC)
TOTAL Excluding VAT - Y5
((E*N*Q)+((E*V)*12))]])</f>
        <v>0</v>
      </c>
      <c r="AC48" s="21"/>
    </row>
    <row r="49" spans="1:29" x14ac:dyDescent="0.3">
      <c r="A49" t="s">
        <v>71</v>
      </c>
      <c r="B49" t="s">
        <v>356</v>
      </c>
      <c r="C49" t="s">
        <v>357</v>
      </c>
      <c r="D49" t="s">
        <v>284</v>
      </c>
      <c r="E49" s="77">
        <v>1</v>
      </c>
      <c r="F49" s="77">
        <v>1</v>
      </c>
      <c r="G49" s="77">
        <v>1</v>
      </c>
      <c r="H49" s="77">
        <v>1</v>
      </c>
      <c r="I49" s="77">
        <v>1</v>
      </c>
      <c r="J49" t="s">
        <v>269</v>
      </c>
      <c r="K49" t="s">
        <v>286</v>
      </c>
      <c r="L49" s="20"/>
      <c r="M49" s="20"/>
      <c r="N49" s="20"/>
      <c r="O49" s="20"/>
      <c r="P49" s="20"/>
      <c r="Q49" s="28">
        <f t="shared" si="0"/>
        <v>17.71</v>
      </c>
      <c r="R49" s="18"/>
      <c r="S49" s="18"/>
      <c r="T49" s="18"/>
      <c r="U49" s="18"/>
      <c r="V49" s="18"/>
      <c r="W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" s="17">
        <f>SUM(T_MAIN_ACCESSSW[[#This Row],[(Y)
TOTAL Excluding VAT - Y1
((A*J)*Q)+((A*R)*12))]:[(AC)
TOTAL Excluding VAT - Y5
((E*N*Q)+((E*V)*12))]])</f>
        <v>0</v>
      </c>
      <c r="AC49" s="21"/>
    </row>
    <row r="50" spans="1:29" x14ac:dyDescent="0.3">
      <c r="A50" t="s">
        <v>71</v>
      </c>
      <c r="B50" t="s">
        <v>358</v>
      </c>
      <c r="C50" t="s">
        <v>359</v>
      </c>
      <c r="D50" t="s">
        <v>284</v>
      </c>
      <c r="E50" s="77">
        <v>1</v>
      </c>
      <c r="F50" s="77">
        <v>1</v>
      </c>
      <c r="G50" s="77">
        <v>1</v>
      </c>
      <c r="H50" s="77">
        <v>1</v>
      </c>
      <c r="I50" s="77">
        <v>1</v>
      </c>
      <c r="J50" t="s">
        <v>269</v>
      </c>
      <c r="K50" t="s">
        <v>286</v>
      </c>
      <c r="L50" s="20"/>
      <c r="M50" s="20"/>
      <c r="N50" s="20"/>
      <c r="O50" s="20"/>
      <c r="P50" s="20"/>
      <c r="Q50" s="28">
        <f t="shared" si="0"/>
        <v>17.71</v>
      </c>
      <c r="R50" s="18"/>
      <c r="S50" s="18"/>
      <c r="T50" s="18"/>
      <c r="U50" s="18"/>
      <c r="V50" s="18"/>
      <c r="W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" s="17">
        <f>SUM(T_MAIN_ACCESSSW[[#This Row],[(Y)
TOTAL Excluding VAT - Y1
((A*J)*Q)+((A*R)*12))]:[(AC)
TOTAL Excluding VAT - Y5
((E*N*Q)+((E*V)*12))]])</f>
        <v>0</v>
      </c>
      <c r="AC50" s="21"/>
    </row>
    <row r="51" spans="1:29" x14ac:dyDescent="0.3">
      <c r="A51" t="s">
        <v>71</v>
      </c>
      <c r="B51" t="s">
        <v>358</v>
      </c>
      <c r="C51" t="s">
        <v>360</v>
      </c>
      <c r="D51" t="s">
        <v>284</v>
      </c>
      <c r="E51" s="77">
        <v>1</v>
      </c>
      <c r="F51" s="77">
        <v>1</v>
      </c>
      <c r="G51" s="77">
        <v>1</v>
      </c>
      <c r="H51" s="77">
        <v>1</v>
      </c>
      <c r="I51" s="77">
        <v>1</v>
      </c>
      <c r="J51" t="s">
        <v>269</v>
      </c>
      <c r="K51" t="s">
        <v>286</v>
      </c>
      <c r="L51" s="20"/>
      <c r="M51" s="20"/>
      <c r="N51" s="20"/>
      <c r="O51" s="20"/>
      <c r="P51" s="20"/>
      <c r="Q51" s="28">
        <f t="shared" si="0"/>
        <v>17.71</v>
      </c>
      <c r="R51" s="18"/>
      <c r="S51" s="18"/>
      <c r="T51" s="18"/>
      <c r="U51" s="18"/>
      <c r="V51" s="18"/>
      <c r="W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" s="17">
        <f>SUM(T_MAIN_ACCESSSW[[#This Row],[(Y)
TOTAL Excluding VAT - Y1
((A*J)*Q)+((A*R)*12))]:[(AC)
TOTAL Excluding VAT - Y5
((E*N*Q)+((E*V)*12))]])</f>
        <v>0</v>
      </c>
      <c r="AC51" s="21"/>
    </row>
    <row r="52" spans="1:29" x14ac:dyDescent="0.3">
      <c r="A52" t="s">
        <v>71</v>
      </c>
      <c r="B52" t="s">
        <v>361</v>
      </c>
      <c r="C52" t="s">
        <v>362</v>
      </c>
      <c r="D52" t="s">
        <v>284</v>
      </c>
      <c r="E52" s="77">
        <v>1</v>
      </c>
      <c r="F52" s="77">
        <v>1</v>
      </c>
      <c r="G52" s="77">
        <v>1</v>
      </c>
      <c r="H52" s="77">
        <v>1</v>
      </c>
      <c r="I52" s="77">
        <v>1</v>
      </c>
      <c r="J52" t="s">
        <v>269</v>
      </c>
      <c r="K52" t="s">
        <v>286</v>
      </c>
      <c r="L52" s="20"/>
      <c r="M52" s="20"/>
      <c r="N52" s="20"/>
      <c r="O52" s="20"/>
      <c r="P52" s="20"/>
      <c r="Q52" s="28">
        <f t="shared" si="0"/>
        <v>17.71</v>
      </c>
      <c r="R52" s="18"/>
      <c r="S52" s="18"/>
      <c r="T52" s="18"/>
      <c r="U52" s="18"/>
      <c r="V52" s="18"/>
      <c r="W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" s="17">
        <f>SUM(T_MAIN_ACCESSSW[[#This Row],[(Y)
TOTAL Excluding VAT - Y1
((A*J)*Q)+((A*R)*12))]:[(AC)
TOTAL Excluding VAT - Y5
((E*N*Q)+((E*V)*12))]])</f>
        <v>0</v>
      </c>
      <c r="AC52" s="21"/>
    </row>
    <row r="53" spans="1:29" x14ac:dyDescent="0.3">
      <c r="A53" t="s">
        <v>71</v>
      </c>
      <c r="B53" t="s">
        <v>361</v>
      </c>
      <c r="C53" t="s">
        <v>363</v>
      </c>
      <c r="D53" t="s">
        <v>284</v>
      </c>
      <c r="E53" s="77">
        <v>1</v>
      </c>
      <c r="F53" s="77">
        <v>1</v>
      </c>
      <c r="G53" s="77">
        <v>1</v>
      </c>
      <c r="H53" s="77">
        <v>1</v>
      </c>
      <c r="I53" s="77">
        <v>1</v>
      </c>
      <c r="J53" t="s">
        <v>269</v>
      </c>
      <c r="K53" t="s">
        <v>286</v>
      </c>
      <c r="L53" s="20"/>
      <c r="M53" s="20"/>
      <c r="N53" s="20"/>
      <c r="O53" s="20"/>
      <c r="P53" s="20"/>
      <c r="Q53" s="28">
        <f t="shared" si="0"/>
        <v>17.71</v>
      </c>
      <c r="R53" s="18"/>
      <c r="S53" s="18"/>
      <c r="T53" s="18"/>
      <c r="U53" s="18"/>
      <c r="V53" s="18"/>
      <c r="W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" s="17">
        <f>SUM(T_MAIN_ACCESSSW[[#This Row],[(Y)
TOTAL Excluding VAT - Y1
((A*J)*Q)+((A*R)*12))]:[(AC)
TOTAL Excluding VAT - Y5
((E*N*Q)+((E*V)*12))]])</f>
        <v>0</v>
      </c>
      <c r="AC53" s="21"/>
    </row>
    <row r="54" spans="1:29" x14ac:dyDescent="0.3">
      <c r="A54" t="s">
        <v>71</v>
      </c>
      <c r="B54" t="s">
        <v>364</v>
      </c>
      <c r="C54" t="s">
        <v>365</v>
      </c>
      <c r="D54" t="s">
        <v>284</v>
      </c>
      <c r="E54" s="77">
        <v>1</v>
      </c>
      <c r="F54" s="77">
        <v>1</v>
      </c>
      <c r="G54" s="77">
        <v>1</v>
      </c>
      <c r="H54" s="77">
        <v>1</v>
      </c>
      <c r="I54" s="77">
        <v>1</v>
      </c>
      <c r="J54" t="s">
        <v>269</v>
      </c>
      <c r="K54" t="s">
        <v>286</v>
      </c>
      <c r="L54" s="20"/>
      <c r="M54" s="20"/>
      <c r="N54" s="20"/>
      <c r="O54" s="20"/>
      <c r="P54" s="20"/>
      <c r="Q54" s="28">
        <f t="shared" si="0"/>
        <v>17.71</v>
      </c>
      <c r="R54" s="18"/>
      <c r="S54" s="18"/>
      <c r="T54" s="18"/>
      <c r="U54" s="18"/>
      <c r="V54" s="18"/>
      <c r="W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" s="17">
        <f>SUM(T_MAIN_ACCESSSW[[#This Row],[(Y)
TOTAL Excluding VAT - Y1
((A*J)*Q)+((A*R)*12))]:[(AC)
TOTAL Excluding VAT - Y5
((E*N*Q)+((E*V)*12))]])</f>
        <v>0</v>
      </c>
      <c r="AC54" s="21"/>
    </row>
    <row r="55" spans="1:29" x14ac:dyDescent="0.3">
      <c r="A55" t="s">
        <v>71</v>
      </c>
      <c r="B55" t="s">
        <v>366</v>
      </c>
      <c r="C55" t="s">
        <v>367</v>
      </c>
      <c r="D55" t="s">
        <v>284</v>
      </c>
      <c r="E55" s="77">
        <v>1</v>
      </c>
      <c r="F55" s="77">
        <v>1</v>
      </c>
      <c r="G55" s="77">
        <v>1</v>
      </c>
      <c r="H55" s="77">
        <v>1</v>
      </c>
      <c r="I55" s="77">
        <v>1</v>
      </c>
      <c r="J55" t="s">
        <v>269</v>
      </c>
      <c r="K55" t="s">
        <v>286</v>
      </c>
      <c r="L55" s="20"/>
      <c r="M55" s="20"/>
      <c r="N55" s="20"/>
      <c r="O55" s="20"/>
      <c r="P55" s="20"/>
      <c r="Q55" s="28">
        <f t="shared" si="0"/>
        <v>17.71</v>
      </c>
      <c r="R55" s="18"/>
      <c r="S55" s="18"/>
      <c r="T55" s="18"/>
      <c r="U55" s="18"/>
      <c r="V55" s="18"/>
      <c r="W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" s="17">
        <f>SUM(T_MAIN_ACCESSSW[[#This Row],[(Y)
TOTAL Excluding VAT - Y1
((A*J)*Q)+((A*R)*12))]:[(AC)
TOTAL Excluding VAT - Y5
((E*N*Q)+((E*V)*12))]])</f>
        <v>0</v>
      </c>
      <c r="AC55" s="21"/>
    </row>
    <row r="56" spans="1:29" x14ac:dyDescent="0.3">
      <c r="A56" t="s">
        <v>71</v>
      </c>
      <c r="B56" t="s">
        <v>368</v>
      </c>
      <c r="C56" t="s">
        <v>369</v>
      </c>
      <c r="D56" t="s">
        <v>284</v>
      </c>
      <c r="E56" s="77">
        <v>1</v>
      </c>
      <c r="F56" s="77">
        <v>1</v>
      </c>
      <c r="G56" s="77">
        <v>1</v>
      </c>
      <c r="H56" s="77">
        <v>1</v>
      </c>
      <c r="I56" s="77">
        <v>1</v>
      </c>
      <c r="J56" t="s">
        <v>269</v>
      </c>
      <c r="K56" t="s">
        <v>286</v>
      </c>
      <c r="L56" s="20"/>
      <c r="M56" s="20"/>
      <c r="N56" s="20"/>
      <c r="O56" s="20"/>
      <c r="P56" s="20"/>
      <c r="Q56" s="28">
        <f t="shared" si="0"/>
        <v>17.71</v>
      </c>
      <c r="R56" s="18"/>
      <c r="S56" s="18"/>
      <c r="T56" s="18"/>
      <c r="U56" s="18"/>
      <c r="V56" s="18"/>
      <c r="W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" s="17">
        <f>SUM(T_MAIN_ACCESSSW[[#This Row],[(Y)
TOTAL Excluding VAT - Y1
((A*J)*Q)+((A*R)*12))]:[(AC)
TOTAL Excluding VAT - Y5
((E*N*Q)+((E*V)*12))]])</f>
        <v>0</v>
      </c>
      <c r="AC56" s="21"/>
    </row>
    <row r="57" spans="1:29" x14ac:dyDescent="0.3">
      <c r="A57" t="s">
        <v>71</v>
      </c>
      <c r="B57" t="s">
        <v>370</v>
      </c>
      <c r="C57" t="s">
        <v>371</v>
      </c>
      <c r="D57" t="s">
        <v>284</v>
      </c>
      <c r="E57" s="77">
        <v>1</v>
      </c>
      <c r="F57" s="77">
        <v>1</v>
      </c>
      <c r="G57" s="77">
        <v>1</v>
      </c>
      <c r="H57" s="77">
        <v>1</v>
      </c>
      <c r="I57" s="77">
        <v>1</v>
      </c>
      <c r="J57" t="s">
        <v>269</v>
      </c>
      <c r="K57" t="s">
        <v>286</v>
      </c>
      <c r="L57" s="20"/>
      <c r="M57" s="20"/>
      <c r="N57" s="20"/>
      <c r="O57" s="20"/>
      <c r="P57" s="20"/>
      <c r="Q57" s="28">
        <f t="shared" si="0"/>
        <v>17.71</v>
      </c>
      <c r="R57" s="18"/>
      <c r="S57" s="18"/>
      <c r="T57" s="18"/>
      <c r="U57" s="18"/>
      <c r="V57" s="18"/>
      <c r="W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" s="17">
        <f>SUM(T_MAIN_ACCESSSW[[#This Row],[(Y)
TOTAL Excluding VAT - Y1
((A*J)*Q)+((A*R)*12))]:[(AC)
TOTAL Excluding VAT - Y5
((E*N*Q)+((E*V)*12))]])</f>
        <v>0</v>
      </c>
      <c r="AC57" s="21"/>
    </row>
    <row r="58" spans="1:29" x14ac:dyDescent="0.3">
      <c r="A58" t="s">
        <v>71</v>
      </c>
      <c r="B58" t="s">
        <v>372</v>
      </c>
      <c r="C58" t="s">
        <v>373</v>
      </c>
      <c r="D58" t="s">
        <v>284</v>
      </c>
      <c r="E58" s="77">
        <v>1</v>
      </c>
      <c r="F58" s="77">
        <v>1</v>
      </c>
      <c r="G58" s="77">
        <v>1</v>
      </c>
      <c r="H58" s="77">
        <v>1</v>
      </c>
      <c r="I58" s="77">
        <v>1</v>
      </c>
      <c r="J58" t="s">
        <v>269</v>
      </c>
      <c r="K58" t="s">
        <v>286</v>
      </c>
      <c r="L58" s="20"/>
      <c r="M58" s="20"/>
      <c r="N58" s="20"/>
      <c r="O58" s="20"/>
      <c r="P58" s="20"/>
      <c r="Q58" s="28">
        <f t="shared" si="0"/>
        <v>17.71</v>
      </c>
      <c r="R58" s="18"/>
      <c r="S58" s="18"/>
      <c r="T58" s="18"/>
      <c r="U58" s="18"/>
      <c r="V58" s="18"/>
      <c r="W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" s="17">
        <f>SUM(T_MAIN_ACCESSSW[[#This Row],[(Y)
TOTAL Excluding VAT - Y1
((A*J)*Q)+((A*R)*12))]:[(AC)
TOTAL Excluding VAT - Y5
((E*N*Q)+((E*V)*12))]])</f>
        <v>0</v>
      </c>
      <c r="AC58" s="21"/>
    </row>
    <row r="59" spans="1:29" x14ac:dyDescent="0.3">
      <c r="A59" t="s">
        <v>71</v>
      </c>
      <c r="B59" t="s">
        <v>374</v>
      </c>
      <c r="C59" t="s">
        <v>375</v>
      </c>
      <c r="D59" t="s">
        <v>284</v>
      </c>
      <c r="E59" s="77">
        <v>1</v>
      </c>
      <c r="F59" s="77">
        <v>1</v>
      </c>
      <c r="G59" s="77">
        <v>1</v>
      </c>
      <c r="H59" s="77">
        <v>1</v>
      </c>
      <c r="I59" s="77">
        <v>1</v>
      </c>
      <c r="J59" t="s">
        <v>269</v>
      </c>
      <c r="K59" t="s">
        <v>286</v>
      </c>
      <c r="L59" s="20"/>
      <c r="M59" s="20"/>
      <c r="N59" s="20"/>
      <c r="O59" s="20"/>
      <c r="P59" s="20"/>
      <c r="Q59" s="28">
        <f t="shared" si="0"/>
        <v>17.71</v>
      </c>
      <c r="R59" s="18"/>
      <c r="S59" s="18"/>
      <c r="T59" s="18"/>
      <c r="U59" s="18"/>
      <c r="V59" s="18"/>
      <c r="W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" s="17">
        <f>SUM(T_MAIN_ACCESSSW[[#This Row],[(Y)
TOTAL Excluding VAT - Y1
((A*J)*Q)+((A*R)*12))]:[(AC)
TOTAL Excluding VAT - Y5
((E*N*Q)+((E*V)*12))]])</f>
        <v>0</v>
      </c>
      <c r="AC59" s="21"/>
    </row>
    <row r="60" spans="1:29" x14ac:dyDescent="0.3">
      <c r="A60" t="s">
        <v>71</v>
      </c>
      <c r="B60" t="s">
        <v>376</v>
      </c>
      <c r="C60" t="s">
        <v>377</v>
      </c>
      <c r="D60" t="s">
        <v>284</v>
      </c>
      <c r="E60" s="77">
        <v>1</v>
      </c>
      <c r="F60" s="77">
        <v>1</v>
      </c>
      <c r="G60" s="77">
        <v>1</v>
      </c>
      <c r="H60" s="77">
        <v>1</v>
      </c>
      <c r="I60" s="77">
        <v>1</v>
      </c>
      <c r="J60" t="s">
        <v>269</v>
      </c>
      <c r="K60" t="s">
        <v>286</v>
      </c>
      <c r="L60" s="20"/>
      <c r="M60" s="20"/>
      <c r="N60" s="20"/>
      <c r="O60" s="20"/>
      <c r="P60" s="20"/>
      <c r="Q60" s="28">
        <f t="shared" si="0"/>
        <v>17.71</v>
      </c>
      <c r="R60" s="18"/>
      <c r="S60" s="18"/>
      <c r="T60" s="18"/>
      <c r="U60" s="18"/>
      <c r="V60" s="18"/>
      <c r="W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" s="17">
        <f>SUM(T_MAIN_ACCESSSW[[#This Row],[(Y)
TOTAL Excluding VAT - Y1
((A*J)*Q)+((A*R)*12))]:[(AC)
TOTAL Excluding VAT - Y5
((E*N*Q)+((E*V)*12))]])</f>
        <v>0</v>
      </c>
      <c r="AC60" s="21"/>
    </row>
    <row r="61" spans="1:29" x14ac:dyDescent="0.3">
      <c r="A61" t="s">
        <v>71</v>
      </c>
      <c r="B61" t="s">
        <v>378</v>
      </c>
      <c r="C61" t="s">
        <v>379</v>
      </c>
      <c r="D61" t="s">
        <v>284</v>
      </c>
      <c r="E61" s="77">
        <v>1</v>
      </c>
      <c r="F61" s="77">
        <v>1</v>
      </c>
      <c r="G61" s="77">
        <v>1</v>
      </c>
      <c r="H61" s="77">
        <v>1</v>
      </c>
      <c r="I61" s="77">
        <v>1</v>
      </c>
      <c r="J61" t="s">
        <v>269</v>
      </c>
      <c r="K61" t="s">
        <v>286</v>
      </c>
      <c r="L61" s="20"/>
      <c r="M61" s="20"/>
      <c r="N61" s="20"/>
      <c r="O61" s="20"/>
      <c r="P61" s="20"/>
      <c r="Q61" s="28">
        <f t="shared" si="0"/>
        <v>17.71</v>
      </c>
      <c r="R61" s="18"/>
      <c r="S61" s="18"/>
      <c r="T61" s="18"/>
      <c r="U61" s="18"/>
      <c r="V61" s="18"/>
      <c r="W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" s="17">
        <f>SUM(T_MAIN_ACCESSSW[[#This Row],[(Y)
TOTAL Excluding VAT - Y1
((A*J)*Q)+((A*R)*12))]:[(AC)
TOTAL Excluding VAT - Y5
((E*N*Q)+((E*V)*12))]])</f>
        <v>0</v>
      </c>
      <c r="AC61" s="21"/>
    </row>
    <row r="62" spans="1:29" x14ac:dyDescent="0.3">
      <c r="A62" t="s">
        <v>71</v>
      </c>
      <c r="B62" t="s">
        <v>380</v>
      </c>
      <c r="C62" t="s">
        <v>381</v>
      </c>
      <c r="D62" t="s">
        <v>284</v>
      </c>
      <c r="E62" s="77">
        <v>1</v>
      </c>
      <c r="F62" s="77">
        <v>1</v>
      </c>
      <c r="G62" s="77">
        <v>1</v>
      </c>
      <c r="H62" s="77">
        <v>1</v>
      </c>
      <c r="I62" s="77">
        <v>1</v>
      </c>
      <c r="J62" t="s">
        <v>269</v>
      </c>
      <c r="K62" t="s">
        <v>286</v>
      </c>
      <c r="L62" s="20"/>
      <c r="M62" s="20"/>
      <c r="N62" s="20"/>
      <c r="O62" s="20"/>
      <c r="P62" s="20"/>
      <c r="Q62" s="28">
        <f t="shared" si="0"/>
        <v>17.71</v>
      </c>
      <c r="R62" s="18"/>
      <c r="S62" s="18"/>
      <c r="T62" s="18"/>
      <c r="U62" s="18"/>
      <c r="V62" s="18"/>
      <c r="W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" s="17">
        <f>SUM(T_MAIN_ACCESSSW[[#This Row],[(Y)
TOTAL Excluding VAT - Y1
((A*J)*Q)+((A*R)*12))]:[(AC)
TOTAL Excluding VAT - Y5
((E*N*Q)+((E*V)*12))]])</f>
        <v>0</v>
      </c>
      <c r="AC62" s="21"/>
    </row>
    <row r="63" spans="1:29" x14ac:dyDescent="0.3">
      <c r="A63" t="s">
        <v>71</v>
      </c>
      <c r="B63" t="s">
        <v>382</v>
      </c>
      <c r="C63" t="s">
        <v>383</v>
      </c>
      <c r="D63" t="s">
        <v>284</v>
      </c>
      <c r="E63" s="77">
        <v>1</v>
      </c>
      <c r="F63" s="77">
        <v>1</v>
      </c>
      <c r="G63" s="77">
        <v>1</v>
      </c>
      <c r="H63" s="77">
        <v>1</v>
      </c>
      <c r="I63" s="77">
        <v>1</v>
      </c>
      <c r="J63" t="s">
        <v>269</v>
      </c>
      <c r="K63" t="s">
        <v>286</v>
      </c>
      <c r="L63" s="20"/>
      <c r="M63" s="20"/>
      <c r="N63" s="20"/>
      <c r="O63" s="20"/>
      <c r="P63" s="20"/>
      <c r="Q63" s="28">
        <f t="shared" si="0"/>
        <v>17.71</v>
      </c>
      <c r="R63" s="18"/>
      <c r="S63" s="18"/>
      <c r="T63" s="18"/>
      <c r="U63" s="18"/>
      <c r="V63" s="18"/>
      <c r="W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" s="17">
        <f>SUM(T_MAIN_ACCESSSW[[#This Row],[(Y)
TOTAL Excluding VAT - Y1
((A*J)*Q)+((A*R)*12))]:[(AC)
TOTAL Excluding VAT - Y5
((E*N*Q)+((E*V)*12))]])</f>
        <v>0</v>
      </c>
      <c r="AC63" s="21"/>
    </row>
    <row r="64" spans="1:29" x14ac:dyDescent="0.3">
      <c r="A64" t="s">
        <v>71</v>
      </c>
      <c r="B64" t="s">
        <v>384</v>
      </c>
      <c r="C64" t="s">
        <v>385</v>
      </c>
      <c r="D64" t="s">
        <v>284</v>
      </c>
      <c r="E64" s="77">
        <v>1</v>
      </c>
      <c r="F64" s="77">
        <v>1</v>
      </c>
      <c r="G64" s="77">
        <v>1</v>
      </c>
      <c r="H64" s="77">
        <v>1</v>
      </c>
      <c r="I64" s="77">
        <v>1</v>
      </c>
      <c r="J64" t="s">
        <v>269</v>
      </c>
      <c r="K64" t="s">
        <v>286</v>
      </c>
      <c r="L64" s="20"/>
      <c r="M64" s="20"/>
      <c r="N64" s="20"/>
      <c r="O64" s="20"/>
      <c r="P64" s="20"/>
      <c r="Q64" s="28">
        <f t="shared" si="0"/>
        <v>17.71</v>
      </c>
      <c r="R64" s="18"/>
      <c r="S64" s="18"/>
      <c r="T64" s="18"/>
      <c r="U64" s="18"/>
      <c r="V64" s="18"/>
      <c r="W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" s="17">
        <f>SUM(T_MAIN_ACCESSSW[[#This Row],[(Y)
TOTAL Excluding VAT - Y1
((A*J)*Q)+((A*R)*12))]:[(AC)
TOTAL Excluding VAT - Y5
((E*N*Q)+((E*V)*12))]])</f>
        <v>0</v>
      </c>
      <c r="AC64" s="21"/>
    </row>
    <row r="65" spans="1:29" x14ac:dyDescent="0.3">
      <c r="A65" t="s">
        <v>71</v>
      </c>
      <c r="B65" t="s">
        <v>384</v>
      </c>
      <c r="C65" t="s">
        <v>386</v>
      </c>
      <c r="D65" t="s">
        <v>284</v>
      </c>
      <c r="E65" s="77">
        <v>1</v>
      </c>
      <c r="F65" s="77">
        <v>1</v>
      </c>
      <c r="G65" s="77">
        <v>1</v>
      </c>
      <c r="H65" s="77">
        <v>1</v>
      </c>
      <c r="I65" s="77">
        <v>1</v>
      </c>
      <c r="J65" t="s">
        <v>269</v>
      </c>
      <c r="K65" t="s">
        <v>286</v>
      </c>
      <c r="L65" s="20"/>
      <c r="M65" s="20"/>
      <c r="N65" s="20"/>
      <c r="O65" s="20"/>
      <c r="P65" s="20"/>
      <c r="Q65" s="28">
        <f t="shared" si="0"/>
        <v>17.71</v>
      </c>
      <c r="R65" s="18"/>
      <c r="S65" s="18"/>
      <c r="T65" s="18"/>
      <c r="U65" s="18"/>
      <c r="V65" s="18"/>
      <c r="W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" s="17">
        <f>SUM(T_MAIN_ACCESSSW[[#This Row],[(Y)
TOTAL Excluding VAT - Y1
((A*J)*Q)+((A*R)*12))]:[(AC)
TOTAL Excluding VAT - Y5
((E*N*Q)+((E*V)*12))]])</f>
        <v>0</v>
      </c>
      <c r="AC65" s="21"/>
    </row>
    <row r="66" spans="1:29" x14ac:dyDescent="0.3">
      <c r="A66" t="s">
        <v>71</v>
      </c>
      <c r="B66" t="s">
        <v>387</v>
      </c>
      <c r="C66" t="s">
        <v>388</v>
      </c>
      <c r="D66" t="s">
        <v>284</v>
      </c>
      <c r="E66" s="77">
        <v>1</v>
      </c>
      <c r="F66" s="77">
        <v>1</v>
      </c>
      <c r="G66" s="77">
        <v>1</v>
      </c>
      <c r="H66" s="77">
        <v>1</v>
      </c>
      <c r="I66" s="77">
        <v>1</v>
      </c>
      <c r="J66" t="s">
        <v>269</v>
      </c>
      <c r="K66" t="s">
        <v>286</v>
      </c>
      <c r="L66" s="20"/>
      <c r="M66" s="20"/>
      <c r="N66" s="20"/>
      <c r="O66" s="20"/>
      <c r="P66" s="20"/>
      <c r="Q66" s="28">
        <f t="shared" si="0"/>
        <v>17.71</v>
      </c>
      <c r="R66" s="18"/>
      <c r="S66" s="18"/>
      <c r="T66" s="18"/>
      <c r="U66" s="18"/>
      <c r="V66" s="18"/>
      <c r="W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" s="17">
        <f>SUM(T_MAIN_ACCESSSW[[#This Row],[(Y)
TOTAL Excluding VAT - Y1
((A*J)*Q)+((A*R)*12))]:[(AC)
TOTAL Excluding VAT - Y5
((E*N*Q)+((E*V)*12))]])</f>
        <v>0</v>
      </c>
      <c r="AC66" s="21"/>
    </row>
    <row r="67" spans="1:29" x14ac:dyDescent="0.3">
      <c r="A67" t="s">
        <v>71</v>
      </c>
      <c r="B67" t="s">
        <v>389</v>
      </c>
      <c r="C67" t="s">
        <v>390</v>
      </c>
      <c r="D67" t="s">
        <v>284</v>
      </c>
      <c r="E67" s="77">
        <v>1</v>
      </c>
      <c r="F67" s="77">
        <v>1</v>
      </c>
      <c r="G67" s="77">
        <v>1</v>
      </c>
      <c r="H67" s="77">
        <v>1</v>
      </c>
      <c r="I67" s="77">
        <v>1</v>
      </c>
      <c r="J67" t="s">
        <v>269</v>
      </c>
      <c r="K67" t="s">
        <v>286</v>
      </c>
      <c r="L67" s="20"/>
      <c r="M67" s="20"/>
      <c r="N67" s="20"/>
      <c r="O67" s="20"/>
      <c r="P67" s="20"/>
      <c r="Q67" s="28">
        <f t="shared" si="0"/>
        <v>17.71</v>
      </c>
      <c r="R67" s="18"/>
      <c r="S67" s="18"/>
      <c r="T67" s="18"/>
      <c r="U67" s="18"/>
      <c r="V67" s="18"/>
      <c r="W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" s="17">
        <f>SUM(T_MAIN_ACCESSSW[[#This Row],[(Y)
TOTAL Excluding VAT - Y1
((A*J)*Q)+((A*R)*12))]:[(AC)
TOTAL Excluding VAT - Y5
((E*N*Q)+((E*V)*12))]])</f>
        <v>0</v>
      </c>
      <c r="AC67" s="21"/>
    </row>
    <row r="68" spans="1:29" x14ac:dyDescent="0.3">
      <c r="A68" t="s">
        <v>71</v>
      </c>
      <c r="B68" t="s">
        <v>391</v>
      </c>
      <c r="C68" t="s">
        <v>392</v>
      </c>
      <c r="D68" t="s">
        <v>284</v>
      </c>
      <c r="E68" s="77">
        <v>1</v>
      </c>
      <c r="F68" s="77">
        <v>1</v>
      </c>
      <c r="G68" s="77">
        <v>1</v>
      </c>
      <c r="H68" s="77">
        <v>1</v>
      </c>
      <c r="I68" s="77">
        <v>1</v>
      </c>
      <c r="J68" t="s">
        <v>269</v>
      </c>
      <c r="K68" t="s">
        <v>286</v>
      </c>
      <c r="L68" s="20"/>
      <c r="M68" s="20"/>
      <c r="N68" s="20"/>
      <c r="O68" s="20"/>
      <c r="P68" s="20"/>
      <c r="Q68" s="28">
        <f t="shared" si="0"/>
        <v>17.71</v>
      </c>
      <c r="R68" s="18"/>
      <c r="S68" s="18"/>
      <c r="T68" s="18"/>
      <c r="U68" s="18"/>
      <c r="V68" s="18"/>
      <c r="W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" s="17">
        <f>SUM(T_MAIN_ACCESSSW[[#This Row],[(Y)
TOTAL Excluding VAT - Y1
((A*J)*Q)+((A*R)*12))]:[(AC)
TOTAL Excluding VAT - Y5
((E*N*Q)+((E*V)*12))]])</f>
        <v>0</v>
      </c>
      <c r="AC68" s="21"/>
    </row>
    <row r="69" spans="1:29" x14ac:dyDescent="0.3">
      <c r="A69" t="s">
        <v>71</v>
      </c>
      <c r="B69" t="s">
        <v>391</v>
      </c>
      <c r="C69" t="s">
        <v>393</v>
      </c>
      <c r="D69" t="s">
        <v>284</v>
      </c>
      <c r="E69" s="77">
        <v>1</v>
      </c>
      <c r="F69" s="77">
        <v>1</v>
      </c>
      <c r="G69" s="77">
        <v>1</v>
      </c>
      <c r="H69" s="77">
        <v>1</v>
      </c>
      <c r="I69" s="77">
        <v>1</v>
      </c>
      <c r="J69" t="s">
        <v>269</v>
      </c>
      <c r="K69" t="s">
        <v>286</v>
      </c>
      <c r="L69" s="20"/>
      <c r="M69" s="20"/>
      <c r="N69" s="20"/>
      <c r="O69" s="20"/>
      <c r="P69" s="20"/>
      <c r="Q69" s="28">
        <f t="shared" si="0"/>
        <v>17.71</v>
      </c>
      <c r="R69" s="18"/>
      <c r="S69" s="18"/>
      <c r="T69" s="18"/>
      <c r="U69" s="18"/>
      <c r="V69" s="18"/>
      <c r="W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" s="17">
        <f>SUM(T_MAIN_ACCESSSW[[#This Row],[(Y)
TOTAL Excluding VAT - Y1
((A*J)*Q)+((A*R)*12))]:[(AC)
TOTAL Excluding VAT - Y5
((E*N*Q)+((E*V)*12))]])</f>
        <v>0</v>
      </c>
      <c r="AC69" s="21"/>
    </row>
    <row r="70" spans="1:29" x14ac:dyDescent="0.3">
      <c r="A70" t="s">
        <v>71</v>
      </c>
      <c r="B70" t="s">
        <v>394</v>
      </c>
      <c r="C70" t="s">
        <v>395</v>
      </c>
      <c r="D70" t="s">
        <v>284</v>
      </c>
      <c r="E70" s="77">
        <v>1</v>
      </c>
      <c r="F70" s="77">
        <v>1</v>
      </c>
      <c r="G70" s="77">
        <v>1</v>
      </c>
      <c r="H70" s="77">
        <v>1</v>
      </c>
      <c r="I70" s="77">
        <v>1</v>
      </c>
      <c r="J70" t="s">
        <v>269</v>
      </c>
      <c r="K70" t="s">
        <v>286</v>
      </c>
      <c r="L70" s="20"/>
      <c r="M70" s="20"/>
      <c r="N70" s="20"/>
      <c r="O70" s="20"/>
      <c r="P70" s="20"/>
      <c r="Q70" s="28">
        <f t="shared" si="0"/>
        <v>17.71</v>
      </c>
      <c r="R70" s="18"/>
      <c r="S70" s="18"/>
      <c r="T70" s="18"/>
      <c r="U70" s="18"/>
      <c r="V70" s="18"/>
      <c r="W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" s="17">
        <f>SUM(T_MAIN_ACCESSSW[[#This Row],[(Y)
TOTAL Excluding VAT - Y1
((A*J)*Q)+((A*R)*12))]:[(AC)
TOTAL Excluding VAT - Y5
((E*N*Q)+((E*V)*12))]])</f>
        <v>0</v>
      </c>
      <c r="AC70" s="21"/>
    </row>
    <row r="71" spans="1:29" x14ac:dyDescent="0.3">
      <c r="A71" t="s">
        <v>71</v>
      </c>
      <c r="B71" t="s">
        <v>396</v>
      </c>
      <c r="C71" t="s">
        <v>397</v>
      </c>
      <c r="D71" t="s">
        <v>284</v>
      </c>
      <c r="E71" s="77">
        <v>1</v>
      </c>
      <c r="F71" s="77">
        <v>1</v>
      </c>
      <c r="G71" s="77">
        <v>1</v>
      </c>
      <c r="H71" s="77">
        <v>1</v>
      </c>
      <c r="I71" s="77">
        <v>1</v>
      </c>
      <c r="J71" t="s">
        <v>269</v>
      </c>
      <c r="K71" t="s">
        <v>286</v>
      </c>
      <c r="L71" s="20"/>
      <c r="M71" s="20"/>
      <c r="N71" s="20"/>
      <c r="O71" s="20"/>
      <c r="P71" s="20"/>
      <c r="Q71" s="28">
        <f t="shared" si="0"/>
        <v>17.71</v>
      </c>
      <c r="R71" s="18"/>
      <c r="S71" s="18"/>
      <c r="T71" s="18"/>
      <c r="U71" s="18"/>
      <c r="V71" s="18"/>
      <c r="W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" s="17">
        <f>SUM(T_MAIN_ACCESSSW[[#This Row],[(Y)
TOTAL Excluding VAT - Y1
((A*J)*Q)+((A*R)*12))]:[(AC)
TOTAL Excluding VAT - Y5
((E*N*Q)+((E*V)*12))]])</f>
        <v>0</v>
      </c>
      <c r="AC71" s="21"/>
    </row>
    <row r="72" spans="1:29" x14ac:dyDescent="0.3">
      <c r="A72" t="s">
        <v>71</v>
      </c>
      <c r="B72" t="s">
        <v>398</v>
      </c>
      <c r="C72" t="s">
        <v>399</v>
      </c>
      <c r="D72" t="s">
        <v>284</v>
      </c>
      <c r="E72" s="77">
        <v>1</v>
      </c>
      <c r="F72" s="77">
        <v>1</v>
      </c>
      <c r="G72" s="77">
        <v>1</v>
      </c>
      <c r="H72" s="77">
        <v>1</v>
      </c>
      <c r="I72" s="77">
        <v>1</v>
      </c>
      <c r="J72" t="s">
        <v>269</v>
      </c>
      <c r="K72" t="s">
        <v>286</v>
      </c>
      <c r="L72" s="20"/>
      <c r="M72" s="20"/>
      <c r="N72" s="20"/>
      <c r="O72" s="20"/>
      <c r="P72" s="20"/>
      <c r="Q72" s="28">
        <f t="shared" si="0"/>
        <v>17.71</v>
      </c>
      <c r="R72" s="18"/>
      <c r="S72" s="18"/>
      <c r="T72" s="18"/>
      <c r="U72" s="18"/>
      <c r="V72" s="18"/>
      <c r="W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" s="17">
        <f>SUM(T_MAIN_ACCESSSW[[#This Row],[(Y)
TOTAL Excluding VAT - Y1
((A*J)*Q)+((A*R)*12))]:[(AC)
TOTAL Excluding VAT - Y5
((E*N*Q)+((E*V)*12))]])</f>
        <v>0</v>
      </c>
      <c r="AC72" s="21"/>
    </row>
    <row r="73" spans="1:29" x14ac:dyDescent="0.3">
      <c r="A73" t="s">
        <v>76</v>
      </c>
      <c r="B73" t="s">
        <v>400</v>
      </c>
      <c r="C73" t="s">
        <v>401</v>
      </c>
      <c r="D73" t="s">
        <v>284</v>
      </c>
      <c r="E73" s="77">
        <v>1</v>
      </c>
      <c r="F73" s="77">
        <v>1</v>
      </c>
      <c r="G73" s="77">
        <v>1</v>
      </c>
      <c r="H73" s="77">
        <v>1</v>
      </c>
      <c r="I73" s="77">
        <v>1</v>
      </c>
      <c r="J73" t="s">
        <v>285</v>
      </c>
      <c r="K73" t="s">
        <v>286</v>
      </c>
      <c r="L73" s="20"/>
      <c r="M73" s="20"/>
      <c r="N73" s="20"/>
      <c r="O73" s="20"/>
      <c r="P73" s="20"/>
      <c r="Q73" s="28">
        <f t="shared" si="0"/>
        <v>17.71</v>
      </c>
      <c r="R73" s="18"/>
      <c r="S73" s="18"/>
      <c r="T73" s="18"/>
      <c r="U73" s="18"/>
      <c r="V73" s="18"/>
      <c r="W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" s="17">
        <f>SUM(T_MAIN_ACCESSSW[[#This Row],[(Y)
TOTAL Excluding VAT - Y1
((A*J)*Q)+((A*R)*12))]:[(AC)
TOTAL Excluding VAT - Y5
((E*N*Q)+((E*V)*12))]])</f>
        <v>0</v>
      </c>
      <c r="AC73" s="21"/>
    </row>
    <row r="74" spans="1:29" x14ac:dyDescent="0.3">
      <c r="A74" t="s">
        <v>76</v>
      </c>
      <c r="B74" t="s">
        <v>402</v>
      </c>
      <c r="C74" t="s">
        <v>403</v>
      </c>
      <c r="D74" t="s">
        <v>284</v>
      </c>
      <c r="E74" s="77">
        <v>1</v>
      </c>
      <c r="F74" s="77">
        <v>1</v>
      </c>
      <c r="G74" s="77">
        <v>1</v>
      </c>
      <c r="H74" s="77">
        <v>1</v>
      </c>
      <c r="I74" s="77">
        <v>1</v>
      </c>
      <c r="J74" t="s">
        <v>285</v>
      </c>
      <c r="K74" t="s">
        <v>286</v>
      </c>
      <c r="L74" s="20"/>
      <c r="M74" s="20"/>
      <c r="N74" s="20"/>
      <c r="O74" s="20"/>
      <c r="P74" s="20"/>
      <c r="Q74" s="28">
        <f t="shared" si="0"/>
        <v>17.71</v>
      </c>
      <c r="R74" s="18"/>
      <c r="S74" s="18"/>
      <c r="T74" s="18"/>
      <c r="U74" s="18"/>
      <c r="V74" s="18"/>
      <c r="W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" s="17">
        <f>SUM(T_MAIN_ACCESSSW[[#This Row],[(Y)
TOTAL Excluding VAT - Y1
((A*J)*Q)+((A*R)*12))]:[(AC)
TOTAL Excluding VAT - Y5
((E*N*Q)+((E*V)*12))]])</f>
        <v>0</v>
      </c>
      <c r="AC74" s="21"/>
    </row>
    <row r="75" spans="1:29" x14ac:dyDescent="0.3">
      <c r="A75" t="s">
        <v>76</v>
      </c>
      <c r="B75" t="s">
        <v>402</v>
      </c>
      <c r="C75" t="s">
        <v>404</v>
      </c>
      <c r="D75" t="s">
        <v>284</v>
      </c>
      <c r="E75" s="77">
        <v>1</v>
      </c>
      <c r="F75" s="77">
        <v>1</v>
      </c>
      <c r="G75" s="77">
        <v>1</v>
      </c>
      <c r="H75" s="77">
        <v>1</v>
      </c>
      <c r="I75" s="77">
        <v>1</v>
      </c>
      <c r="J75" t="s">
        <v>285</v>
      </c>
      <c r="K75" t="s">
        <v>286</v>
      </c>
      <c r="L75" s="20"/>
      <c r="M75" s="20"/>
      <c r="N75" s="20"/>
      <c r="O75" s="20"/>
      <c r="P75" s="20"/>
      <c r="Q75" s="28">
        <f t="shared" si="0"/>
        <v>17.71</v>
      </c>
      <c r="R75" s="18"/>
      <c r="S75" s="18"/>
      <c r="T75" s="18"/>
      <c r="U75" s="18"/>
      <c r="V75" s="18"/>
      <c r="W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" s="17">
        <f>SUM(T_MAIN_ACCESSSW[[#This Row],[(Y)
TOTAL Excluding VAT - Y1
((A*J)*Q)+((A*R)*12))]:[(AC)
TOTAL Excluding VAT - Y5
((E*N*Q)+((E*V)*12))]])</f>
        <v>0</v>
      </c>
      <c r="AC75" s="21"/>
    </row>
    <row r="76" spans="1:29" x14ac:dyDescent="0.3">
      <c r="A76" t="s">
        <v>76</v>
      </c>
      <c r="B76" t="s">
        <v>402</v>
      </c>
      <c r="C76" t="s">
        <v>405</v>
      </c>
      <c r="D76" t="s">
        <v>284</v>
      </c>
      <c r="E76" s="77">
        <v>1</v>
      </c>
      <c r="F76" s="77">
        <v>1</v>
      </c>
      <c r="G76" s="77">
        <v>1</v>
      </c>
      <c r="H76" s="77">
        <v>1</v>
      </c>
      <c r="I76" s="77">
        <v>1</v>
      </c>
      <c r="J76" t="s">
        <v>285</v>
      </c>
      <c r="K76" t="s">
        <v>286</v>
      </c>
      <c r="L76" s="20"/>
      <c r="M76" s="20"/>
      <c r="N76" s="20"/>
      <c r="O76" s="20"/>
      <c r="P76" s="20"/>
      <c r="Q76" s="28">
        <f t="shared" ref="Q76:Q139" si="1">Exchange_Rate</f>
        <v>17.71</v>
      </c>
      <c r="R76" s="18"/>
      <c r="S76" s="18"/>
      <c r="T76" s="18"/>
      <c r="U76" s="18"/>
      <c r="V76" s="18"/>
      <c r="W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" s="17">
        <f>SUM(T_MAIN_ACCESSSW[[#This Row],[(Y)
TOTAL Excluding VAT - Y1
((A*J)*Q)+((A*R)*12))]:[(AC)
TOTAL Excluding VAT - Y5
((E*N*Q)+((E*V)*12))]])</f>
        <v>0</v>
      </c>
      <c r="AC76" s="21"/>
    </row>
    <row r="77" spans="1:29" x14ac:dyDescent="0.3">
      <c r="A77" t="s">
        <v>76</v>
      </c>
      <c r="B77" t="s">
        <v>406</v>
      </c>
      <c r="C77" t="s">
        <v>407</v>
      </c>
      <c r="D77" t="s">
        <v>284</v>
      </c>
      <c r="E77" s="77">
        <v>1</v>
      </c>
      <c r="F77" s="77">
        <v>1</v>
      </c>
      <c r="G77" s="77">
        <v>1</v>
      </c>
      <c r="H77" s="77">
        <v>1</v>
      </c>
      <c r="I77" s="77">
        <v>1</v>
      </c>
      <c r="J77" t="s">
        <v>285</v>
      </c>
      <c r="K77" t="s">
        <v>286</v>
      </c>
      <c r="L77" s="20"/>
      <c r="M77" s="20"/>
      <c r="N77" s="20"/>
      <c r="O77" s="20"/>
      <c r="P77" s="20"/>
      <c r="Q77" s="28">
        <f t="shared" si="1"/>
        <v>17.71</v>
      </c>
      <c r="R77" s="18"/>
      <c r="S77" s="18"/>
      <c r="T77" s="18"/>
      <c r="U77" s="18"/>
      <c r="V77" s="18"/>
      <c r="W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" s="17">
        <f>SUM(T_MAIN_ACCESSSW[[#This Row],[(Y)
TOTAL Excluding VAT - Y1
((A*J)*Q)+((A*R)*12))]:[(AC)
TOTAL Excluding VAT - Y5
((E*N*Q)+((E*V)*12))]])</f>
        <v>0</v>
      </c>
      <c r="AC77" s="21"/>
    </row>
    <row r="78" spans="1:29" x14ac:dyDescent="0.3">
      <c r="A78" t="s">
        <v>77</v>
      </c>
      <c r="B78" t="s">
        <v>408</v>
      </c>
      <c r="C78" t="s">
        <v>409</v>
      </c>
      <c r="D78" t="s">
        <v>284</v>
      </c>
      <c r="E78" s="77">
        <v>1</v>
      </c>
      <c r="F78" s="77">
        <v>1</v>
      </c>
      <c r="G78" s="77">
        <v>1</v>
      </c>
      <c r="H78" s="77">
        <v>1</v>
      </c>
      <c r="I78" s="77">
        <v>1</v>
      </c>
      <c r="J78" t="s">
        <v>285</v>
      </c>
      <c r="K78" t="s">
        <v>286</v>
      </c>
      <c r="L78" s="20"/>
      <c r="M78" s="20"/>
      <c r="N78" s="20"/>
      <c r="O78" s="20"/>
      <c r="P78" s="20"/>
      <c r="Q78" s="28">
        <f t="shared" si="1"/>
        <v>17.71</v>
      </c>
      <c r="R78" s="18"/>
      <c r="S78" s="18"/>
      <c r="T78" s="18"/>
      <c r="U78" s="18"/>
      <c r="V78" s="18"/>
      <c r="W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" s="17">
        <f>SUM(T_MAIN_ACCESSSW[[#This Row],[(Y)
TOTAL Excluding VAT - Y1
((A*J)*Q)+((A*R)*12))]:[(AC)
TOTAL Excluding VAT - Y5
((E*N*Q)+((E*V)*12))]])</f>
        <v>0</v>
      </c>
      <c r="AC78" s="21"/>
    </row>
    <row r="79" spans="1:29" x14ac:dyDescent="0.3">
      <c r="A79" t="s">
        <v>77</v>
      </c>
      <c r="B79" t="s">
        <v>410</v>
      </c>
      <c r="C79" t="s">
        <v>411</v>
      </c>
      <c r="D79" t="s">
        <v>284</v>
      </c>
      <c r="E79" s="77">
        <v>1</v>
      </c>
      <c r="F79" s="77">
        <v>1</v>
      </c>
      <c r="G79" s="77">
        <v>1</v>
      </c>
      <c r="H79" s="77">
        <v>1</v>
      </c>
      <c r="I79" s="77">
        <v>1</v>
      </c>
      <c r="J79" t="s">
        <v>285</v>
      </c>
      <c r="K79" t="s">
        <v>286</v>
      </c>
      <c r="L79" s="20"/>
      <c r="M79" s="20"/>
      <c r="N79" s="20"/>
      <c r="O79" s="20"/>
      <c r="P79" s="20"/>
      <c r="Q79" s="28">
        <f t="shared" si="1"/>
        <v>17.71</v>
      </c>
      <c r="R79" s="18"/>
      <c r="S79" s="18"/>
      <c r="T79" s="18"/>
      <c r="U79" s="18"/>
      <c r="V79" s="18"/>
      <c r="W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" s="17">
        <f>SUM(T_MAIN_ACCESSSW[[#This Row],[(Y)
TOTAL Excluding VAT - Y1
((A*J)*Q)+((A*R)*12))]:[(AC)
TOTAL Excluding VAT - Y5
((E*N*Q)+((E*V)*12))]])</f>
        <v>0</v>
      </c>
      <c r="AC79" s="21"/>
    </row>
    <row r="80" spans="1:29" x14ac:dyDescent="0.3">
      <c r="A80" t="s">
        <v>77</v>
      </c>
      <c r="B80" t="s">
        <v>410</v>
      </c>
      <c r="C80" t="s">
        <v>412</v>
      </c>
      <c r="D80" t="s">
        <v>284</v>
      </c>
      <c r="E80" s="77">
        <v>1</v>
      </c>
      <c r="F80" s="77">
        <v>1</v>
      </c>
      <c r="G80" s="77">
        <v>1</v>
      </c>
      <c r="H80" s="77">
        <v>1</v>
      </c>
      <c r="I80" s="77">
        <v>1</v>
      </c>
      <c r="J80" t="s">
        <v>285</v>
      </c>
      <c r="K80" t="s">
        <v>286</v>
      </c>
      <c r="L80" s="20"/>
      <c r="M80" s="20"/>
      <c r="N80" s="20"/>
      <c r="O80" s="20"/>
      <c r="P80" s="20"/>
      <c r="Q80" s="28">
        <f t="shared" si="1"/>
        <v>17.71</v>
      </c>
      <c r="R80" s="18"/>
      <c r="S80" s="18"/>
      <c r="T80" s="18"/>
      <c r="U80" s="18"/>
      <c r="V80" s="18"/>
      <c r="W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" s="17">
        <f>SUM(T_MAIN_ACCESSSW[[#This Row],[(Y)
TOTAL Excluding VAT - Y1
((A*J)*Q)+((A*R)*12))]:[(AC)
TOTAL Excluding VAT - Y5
((E*N*Q)+((E*V)*12))]])</f>
        <v>0</v>
      </c>
      <c r="AC80" s="21"/>
    </row>
    <row r="81" spans="1:29" x14ac:dyDescent="0.3">
      <c r="A81" t="s">
        <v>67</v>
      </c>
      <c r="B81" t="s">
        <v>413</v>
      </c>
      <c r="C81" t="s">
        <v>414</v>
      </c>
      <c r="D81" t="s">
        <v>284</v>
      </c>
      <c r="E81" s="77">
        <v>1</v>
      </c>
      <c r="F81" s="77">
        <v>1</v>
      </c>
      <c r="G81" s="77">
        <v>1</v>
      </c>
      <c r="H81" s="77">
        <v>1</v>
      </c>
      <c r="I81" s="77">
        <v>1</v>
      </c>
      <c r="J81" t="s">
        <v>269</v>
      </c>
      <c r="K81" t="s">
        <v>286</v>
      </c>
      <c r="L81" s="20"/>
      <c r="M81" s="20"/>
      <c r="N81" s="20"/>
      <c r="O81" s="20"/>
      <c r="P81" s="20"/>
      <c r="Q81" s="28">
        <f t="shared" si="1"/>
        <v>17.71</v>
      </c>
      <c r="R81" s="18"/>
      <c r="S81" s="18"/>
      <c r="T81" s="18"/>
      <c r="U81" s="18"/>
      <c r="V81" s="18"/>
      <c r="W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" s="17">
        <f>SUM(T_MAIN_ACCESSSW[[#This Row],[(Y)
TOTAL Excluding VAT - Y1
((A*J)*Q)+((A*R)*12))]:[(AC)
TOTAL Excluding VAT - Y5
((E*N*Q)+((E*V)*12))]])</f>
        <v>0</v>
      </c>
      <c r="AC81" s="21"/>
    </row>
    <row r="82" spans="1:29" x14ac:dyDescent="0.3">
      <c r="A82" t="s">
        <v>67</v>
      </c>
      <c r="B82" t="s">
        <v>413</v>
      </c>
      <c r="C82" t="s">
        <v>415</v>
      </c>
      <c r="D82" t="s">
        <v>284</v>
      </c>
      <c r="E82" s="77">
        <v>1</v>
      </c>
      <c r="F82" s="77">
        <v>1</v>
      </c>
      <c r="G82" s="77">
        <v>1</v>
      </c>
      <c r="H82" s="77">
        <v>1</v>
      </c>
      <c r="I82" s="77">
        <v>1</v>
      </c>
      <c r="J82" t="s">
        <v>269</v>
      </c>
      <c r="K82" t="s">
        <v>286</v>
      </c>
      <c r="L82" s="20"/>
      <c r="M82" s="20"/>
      <c r="N82" s="20"/>
      <c r="O82" s="20"/>
      <c r="P82" s="20"/>
      <c r="Q82" s="28">
        <f t="shared" si="1"/>
        <v>17.71</v>
      </c>
      <c r="R82" s="18"/>
      <c r="S82" s="18"/>
      <c r="T82" s="18"/>
      <c r="U82" s="18"/>
      <c r="V82" s="18"/>
      <c r="W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" s="17">
        <f>SUM(T_MAIN_ACCESSSW[[#This Row],[(Y)
TOTAL Excluding VAT - Y1
((A*J)*Q)+((A*R)*12))]:[(AC)
TOTAL Excluding VAT - Y5
((E*N*Q)+((E*V)*12))]])</f>
        <v>0</v>
      </c>
      <c r="AC82" s="21"/>
    </row>
    <row r="83" spans="1:29" x14ac:dyDescent="0.3">
      <c r="A83" t="s">
        <v>67</v>
      </c>
      <c r="B83" t="s">
        <v>413</v>
      </c>
      <c r="C83" t="s">
        <v>416</v>
      </c>
      <c r="D83" t="s">
        <v>284</v>
      </c>
      <c r="E83" s="77">
        <v>1</v>
      </c>
      <c r="F83" s="77">
        <v>1</v>
      </c>
      <c r="G83" s="77">
        <v>1</v>
      </c>
      <c r="H83" s="77">
        <v>1</v>
      </c>
      <c r="I83" s="77">
        <v>1</v>
      </c>
      <c r="J83" t="s">
        <v>269</v>
      </c>
      <c r="K83" t="s">
        <v>286</v>
      </c>
      <c r="L83" s="20"/>
      <c r="M83" s="20"/>
      <c r="N83" s="20"/>
      <c r="O83" s="20"/>
      <c r="P83" s="20"/>
      <c r="Q83" s="28">
        <f t="shared" si="1"/>
        <v>17.71</v>
      </c>
      <c r="R83" s="18"/>
      <c r="S83" s="18"/>
      <c r="T83" s="18"/>
      <c r="U83" s="18"/>
      <c r="V83" s="18"/>
      <c r="W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" s="17">
        <f>SUM(T_MAIN_ACCESSSW[[#This Row],[(Y)
TOTAL Excluding VAT - Y1
((A*J)*Q)+((A*R)*12))]:[(AC)
TOTAL Excluding VAT - Y5
((E*N*Q)+((E*V)*12))]])</f>
        <v>0</v>
      </c>
      <c r="AC83" s="21"/>
    </row>
    <row r="84" spans="1:29" x14ac:dyDescent="0.3">
      <c r="A84" t="s">
        <v>67</v>
      </c>
      <c r="B84" t="s">
        <v>417</v>
      </c>
      <c r="C84" t="s">
        <v>418</v>
      </c>
      <c r="D84" t="s">
        <v>284</v>
      </c>
      <c r="E84" s="77">
        <v>1</v>
      </c>
      <c r="F84" s="77">
        <v>1</v>
      </c>
      <c r="G84" s="77">
        <v>1</v>
      </c>
      <c r="H84" s="77">
        <v>1</v>
      </c>
      <c r="I84" s="77">
        <v>1</v>
      </c>
      <c r="J84" t="s">
        <v>269</v>
      </c>
      <c r="K84" t="s">
        <v>286</v>
      </c>
      <c r="L84" s="20"/>
      <c r="M84" s="20"/>
      <c r="N84" s="20"/>
      <c r="O84" s="20"/>
      <c r="P84" s="20"/>
      <c r="Q84" s="28">
        <f t="shared" si="1"/>
        <v>17.71</v>
      </c>
      <c r="R84" s="18"/>
      <c r="S84" s="18"/>
      <c r="T84" s="18"/>
      <c r="U84" s="18"/>
      <c r="V84" s="18"/>
      <c r="W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" s="17">
        <f>SUM(T_MAIN_ACCESSSW[[#This Row],[(Y)
TOTAL Excluding VAT - Y1
((A*J)*Q)+((A*R)*12))]:[(AC)
TOTAL Excluding VAT - Y5
((E*N*Q)+((E*V)*12))]])</f>
        <v>0</v>
      </c>
      <c r="AC84" s="21"/>
    </row>
    <row r="85" spans="1:29" x14ac:dyDescent="0.3">
      <c r="A85" t="s">
        <v>67</v>
      </c>
      <c r="B85" t="s">
        <v>419</v>
      </c>
      <c r="C85" t="s">
        <v>420</v>
      </c>
      <c r="D85" t="s">
        <v>284</v>
      </c>
      <c r="E85" s="77">
        <v>1</v>
      </c>
      <c r="F85" s="77">
        <v>1</v>
      </c>
      <c r="G85" s="77">
        <v>1</v>
      </c>
      <c r="H85" s="77">
        <v>1</v>
      </c>
      <c r="I85" s="77">
        <v>1</v>
      </c>
      <c r="J85" t="s">
        <v>269</v>
      </c>
      <c r="K85" t="s">
        <v>286</v>
      </c>
      <c r="L85" s="20"/>
      <c r="M85" s="20"/>
      <c r="N85" s="20"/>
      <c r="O85" s="20"/>
      <c r="P85" s="20"/>
      <c r="Q85" s="28">
        <f t="shared" si="1"/>
        <v>17.71</v>
      </c>
      <c r="R85" s="18"/>
      <c r="S85" s="18"/>
      <c r="T85" s="18"/>
      <c r="U85" s="18"/>
      <c r="V85" s="18"/>
      <c r="W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" s="17">
        <f>SUM(T_MAIN_ACCESSSW[[#This Row],[(Y)
TOTAL Excluding VAT - Y1
((A*J)*Q)+((A*R)*12))]:[(AC)
TOTAL Excluding VAT - Y5
((E*N*Q)+((E*V)*12))]])</f>
        <v>0</v>
      </c>
      <c r="AC85" s="21"/>
    </row>
    <row r="86" spans="1:29" x14ac:dyDescent="0.3">
      <c r="A86" t="s">
        <v>67</v>
      </c>
      <c r="B86" t="s">
        <v>419</v>
      </c>
      <c r="C86" t="s">
        <v>421</v>
      </c>
      <c r="D86" t="s">
        <v>284</v>
      </c>
      <c r="E86" s="77">
        <v>1</v>
      </c>
      <c r="F86" s="77">
        <v>1</v>
      </c>
      <c r="G86" s="77">
        <v>1</v>
      </c>
      <c r="H86" s="77">
        <v>1</v>
      </c>
      <c r="I86" s="77">
        <v>1</v>
      </c>
      <c r="J86" t="s">
        <v>269</v>
      </c>
      <c r="K86" t="s">
        <v>286</v>
      </c>
      <c r="L86" s="20"/>
      <c r="M86" s="20"/>
      <c r="N86" s="20"/>
      <c r="O86" s="20"/>
      <c r="P86" s="20"/>
      <c r="Q86" s="28">
        <f t="shared" si="1"/>
        <v>17.71</v>
      </c>
      <c r="R86" s="18"/>
      <c r="S86" s="18"/>
      <c r="T86" s="18"/>
      <c r="U86" s="18"/>
      <c r="V86" s="18"/>
      <c r="W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" s="17">
        <f>SUM(T_MAIN_ACCESSSW[[#This Row],[(Y)
TOTAL Excluding VAT - Y1
((A*J)*Q)+((A*R)*12))]:[(AC)
TOTAL Excluding VAT - Y5
((E*N*Q)+((E*V)*12))]])</f>
        <v>0</v>
      </c>
      <c r="AC86" s="21"/>
    </row>
    <row r="87" spans="1:29" x14ac:dyDescent="0.3">
      <c r="A87" t="s">
        <v>67</v>
      </c>
      <c r="B87" t="s">
        <v>419</v>
      </c>
      <c r="C87" t="s">
        <v>422</v>
      </c>
      <c r="D87" t="s">
        <v>284</v>
      </c>
      <c r="E87" s="77">
        <v>1</v>
      </c>
      <c r="F87" s="77">
        <v>1</v>
      </c>
      <c r="G87" s="77">
        <v>1</v>
      </c>
      <c r="H87" s="77">
        <v>1</v>
      </c>
      <c r="I87" s="77">
        <v>1</v>
      </c>
      <c r="J87" t="s">
        <v>269</v>
      </c>
      <c r="K87" t="s">
        <v>286</v>
      </c>
      <c r="L87" s="20"/>
      <c r="M87" s="20"/>
      <c r="N87" s="20"/>
      <c r="O87" s="20"/>
      <c r="P87" s="20"/>
      <c r="Q87" s="28">
        <f t="shared" si="1"/>
        <v>17.71</v>
      </c>
      <c r="R87" s="18"/>
      <c r="S87" s="18"/>
      <c r="T87" s="18"/>
      <c r="U87" s="18"/>
      <c r="V87" s="18"/>
      <c r="W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" s="17">
        <f>SUM(T_MAIN_ACCESSSW[[#This Row],[(Y)
TOTAL Excluding VAT - Y1
((A*J)*Q)+((A*R)*12))]:[(AC)
TOTAL Excluding VAT - Y5
((E*N*Q)+((E*V)*12))]])</f>
        <v>0</v>
      </c>
      <c r="AC87" s="21"/>
    </row>
    <row r="88" spans="1:29" x14ac:dyDescent="0.3">
      <c r="A88" t="s">
        <v>67</v>
      </c>
      <c r="B88" t="s">
        <v>423</v>
      </c>
      <c r="C88" t="s">
        <v>424</v>
      </c>
      <c r="D88" t="s">
        <v>284</v>
      </c>
      <c r="E88" s="77">
        <v>1</v>
      </c>
      <c r="F88" s="77">
        <v>1</v>
      </c>
      <c r="G88" s="77">
        <v>1</v>
      </c>
      <c r="H88" s="77">
        <v>1</v>
      </c>
      <c r="I88" s="77">
        <v>1</v>
      </c>
      <c r="J88" t="s">
        <v>269</v>
      </c>
      <c r="K88" t="s">
        <v>286</v>
      </c>
      <c r="L88" s="20"/>
      <c r="M88" s="20"/>
      <c r="N88" s="20"/>
      <c r="O88" s="20"/>
      <c r="P88" s="20"/>
      <c r="Q88" s="28">
        <f t="shared" si="1"/>
        <v>17.71</v>
      </c>
      <c r="R88" s="18"/>
      <c r="S88" s="18"/>
      <c r="T88" s="18"/>
      <c r="U88" s="18"/>
      <c r="V88" s="18"/>
      <c r="W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" s="17">
        <f>SUM(T_MAIN_ACCESSSW[[#This Row],[(Y)
TOTAL Excluding VAT - Y1
((A*J)*Q)+((A*R)*12))]:[(AC)
TOTAL Excluding VAT - Y5
((E*N*Q)+((E*V)*12))]])</f>
        <v>0</v>
      </c>
      <c r="AC88" s="21"/>
    </row>
    <row r="89" spans="1:29" x14ac:dyDescent="0.3">
      <c r="A89" t="s">
        <v>67</v>
      </c>
      <c r="B89" t="s">
        <v>425</v>
      </c>
      <c r="C89" t="s">
        <v>426</v>
      </c>
      <c r="D89" t="s">
        <v>284</v>
      </c>
      <c r="E89" s="77">
        <v>1</v>
      </c>
      <c r="F89" s="77">
        <v>1</v>
      </c>
      <c r="G89" s="77">
        <v>1</v>
      </c>
      <c r="H89" s="77">
        <v>1</v>
      </c>
      <c r="I89" s="77">
        <v>1</v>
      </c>
      <c r="J89" t="s">
        <v>269</v>
      </c>
      <c r="K89" t="s">
        <v>286</v>
      </c>
      <c r="L89" s="20"/>
      <c r="M89" s="20"/>
      <c r="N89" s="20"/>
      <c r="O89" s="20"/>
      <c r="P89" s="20"/>
      <c r="Q89" s="28">
        <f t="shared" si="1"/>
        <v>17.71</v>
      </c>
      <c r="R89" s="18"/>
      <c r="S89" s="18"/>
      <c r="T89" s="18"/>
      <c r="U89" s="18"/>
      <c r="V89" s="18"/>
      <c r="W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" s="17">
        <f>SUM(T_MAIN_ACCESSSW[[#This Row],[(Y)
TOTAL Excluding VAT - Y1
((A*J)*Q)+((A*R)*12))]:[(AC)
TOTAL Excluding VAT - Y5
((E*N*Q)+((E*V)*12))]])</f>
        <v>0</v>
      </c>
      <c r="AC89" s="21"/>
    </row>
    <row r="90" spans="1:29" x14ac:dyDescent="0.3">
      <c r="A90" t="s">
        <v>67</v>
      </c>
      <c r="B90" t="s">
        <v>427</v>
      </c>
      <c r="C90" t="s">
        <v>428</v>
      </c>
      <c r="D90" t="s">
        <v>284</v>
      </c>
      <c r="E90" s="77">
        <v>1</v>
      </c>
      <c r="F90" s="77">
        <v>1</v>
      </c>
      <c r="G90" s="77">
        <v>1</v>
      </c>
      <c r="H90" s="77">
        <v>1</v>
      </c>
      <c r="I90" s="77">
        <v>1</v>
      </c>
      <c r="J90" t="s">
        <v>269</v>
      </c>
      <c r="K90" t="s">
        <v>286</v>
      </c>
      <c r="L90" s="20"/>
      <c r="M90" s="20"/>
      <c r="N90" s="20"/>
      <c r="O90" s="20"/>
      <c r="P90" s="20"/>
      <c r="Q90" s="28">
        <f t="shared" si="1"/>
        <v>17.71</v>
      </c>
      <c r="R90" s="18"/>
      <c r="S90" s="18"/>
      <c r="T90" s="18"/>
      <c r="U90" s="18"/>
      <c r="V90" s="18"/>
      <c r="W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" s="17">
        <f>SUM(T_MAIN_ACCESSSW[[#This Row],[(Y)
TOTAL Excluding VAT - Y1
((A*J)*Q)+((A*R)*12))]:[(AC)
TOTAL Excluding VAT - Y5
((E*N*Q)+((E*V)*12))]])</f>
        <v>0</v>
      </c>
      <c r="AC90" s="21"/>
    </row>
    <row r="91" spans="1:29" x14ac:dyDescent="0.3">
      <c r="A91" t="s">
        <v>67</v>
      </c>
      <c r="B91" t="s">
        <v>429</v>
      </c>
      <c r="C91" t="s">
        <v>430</v>
      </c>
      <c r="D91" t="s">
        <v>284</v>
      </c>
      <c r="E91" s="77">
        <v>1</v>
      </c>
      <c r="F91" s="77">
        <v>1</v>
      </c>
      <c r="G91" s="77">
        <v>1</v>
      </c>
      <c r="H91" s="77">
        <v>1</v>
      </c>
      <c r="I91" s="77">
        <v>1</v>
      </c>
      <c r="J91" t="s">
        <v>269</v>
      </c>
      <c r="K91" t="s">
        <v>286</v>
      </c>
      <c r="L91" s="20"/>
      <c r="M91" s="20"/>
      <c r="N91" s="20"/>
      <c r="O91" s="20"/>
      <c r="P91" s="20"/>
      <c r="Q91" s="28">
        <f t="shared" si="1"/>
        <v>17.71</v>
      </c>
      <c r="R91" s="18"/>
      <c r="S91" s="18"/>
      <c r="T91" s="18"/>
      <c r="U91" s="18"/>
      <c r="V91" s="18"/>
      <c r="W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" s="17">
        <f>SUM(T_MAIN_ACCESSSW[[#This Row],[(Y)
TOTAL Excluding VAT - Y1
((A*J)*Q)+((A*R)*12))]:[(AC)
TOTAL Excluding VAT - Y5
((E*N*Q)+((E*V)*12))]])</f>
        <v>0</v>
      </c>
      <c r="AC91" s="21"/>
    </row>
    <row r="92" spans="1:29" x14ac:dyDescent="0.3">
      <c r="A92" t="s">
        <v>67</v>
      </c>
      <c r="B92" t="s">
        <v>431</v>
      </c>
      <c r="C92" t="s">
        <v>432</v>
      </c>
      <c r="D92" t="s">
        <v>284</v>
      </c>
      <c r="E92" s="77">
        <v>1</v>
      </c>
      <c r="F92" s="77">
        <v>1</v>
      </c>
      <c r="G92" s="77">
        <v>1</v>
      </c>
      <c r="H92" s="77">
        <v>1</v>
      </c>
      <c r="I92" s="77">
        <v>1</v>
      </c>
      <c r="J92" t="s">
        <v>269</v>
      </c>
      <c r="K92" t="s">
        <v>286</v>
      </c>
      <c r="L92" s="20"/>
      <c r="M92" s="20"/>
      <c r="N92" s="20"/>
      <c r="O92" s="20"/>
      <c r="P92" s="20"/>
      <c r="Q92" s="28">
        <f t="shared" si="1"/>
        <v>17.71</v>
      </c>
      <c r="R92" s="18"/>
      <c r="S92" s="18"/>
      <c r="T92" s="18"/>
      <c r="U92" s="18"/>
      <c r="V92" s="18"/>
      <c r="W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" s="17">
        <f>SUM(T_MAIN_ACCESSSW[[#This Row],[(Y)
TOTAL Excluding VAT - Y1
((A*J)*Q)+((A*R)*12))]:[(AC)
TOTAL Excluding VAT - Y5
((E*N*Q)+((E*V)*12))]])</f>
        <v>0</v>
      </c>
      <c r="AC92" s="21"/>
    </row>
    <row r="93" spans="1:29" x14ac:dyDescent="0.3">
      <c r="A93" t="s">
        <v>67</v>
      </c>
      <c r="B93" t="s">
        <v>431</v>
      </c>
      <c r="C93" t="s">
        <v>433</v>
      </c>
      <c r="D93" t="s">
        <v>284</v>
      </c>
      <c r="E93" s="77">
        <v>1</v>
      </c>
      <c r="F93" s="77">
        <v>1</v>
      </c>
      <c r="G93" s="77">
        <v>1</v>
      </c>
      <c r="H93" s="77">
        <v>1</v>
      </c>
      <c r="I93" s="77">
        <v>1</v>
      </c>
      <c r="J93" t="s">
        <v>269</v>
      </c>
      <c r="K93" t="s">
        <v>286</v>
      </c>
      <c r="L93" s="20"/>
      <c r="M93" s="20"/>
      <c r="N93" s="20"/>
      <c r="O93" s="20"/>
      <c r="P93" s="20"/>
      <c r="Q93" s="28">
        <f t="shared" si="1"/>
        <v>17.71</v>
      </c>
      <c r="R93" s="18"/>
      <c r="S93" s="18"/>
      <c r="T93" s="18"/>
      <c r="U93" s="18"/>
      <c r="V93" s="18"/>
      <c r="W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" s="17">
        <f>SUM(T_MAIN_ACCESSSW[[#This Row],[(Y)
TOTAL Excluding VAT - Y1
((A*J)*Q)+((A*R)*12))]:[(AC)
TOTAL Excluding VAT - Y5
((E*N*Q)+((E*V)*12))]])</f>
        <v>0</v>
      </c>
      <c r="AC93" s="21"/>
    </row>
    <row r="94" spans="1:29" x14ac:dyDescent="0.3">
      <c r="A94" t="s">
        <v>67</v>
      </c>
      <c r="B94" t="s">
        <v>431</v>
      </c>
      <c r="C94" t="s">
        <v>434</v>
      </c>
      <c r="D94" t="s">
        <v>284</v>
      </c>
      <c r="E94" s="77">
        <v>1</v>
      </c>
      <c r="F94" s="77">
        <v>1</v>
      </c>
      <c r="G94" s="77">
        <v>1</v>
      </c>
      <c r="H94" s="77">
        <v>1</v>
      </c>
      <c r="I94" s="77">
        <v>1</v>
      </c>
      <c r="J94" t="s">
        <v>269</v>
      </c>
      <c r="K94" t="s">
        <v>286</v>
      </c>
      <c r="L94" s="20"/>
      <c r="M94" s="20"/>
      <c r="N94" s="20"/>
      <c r="O94" s="20"/>
      <c r="P94" s="20"/>
      <c r="Q94" s="28">
        <f t="shared" si="1"/>
        <v>17.71</v>
      </c>
      <c r="R94" s="18"/>
      <c r="S94" s="18"/>
      <c r="T94" s="18"/>
      <c r="U94" s="18"/>
      <c r="V94" s="18"/>
      <c r="W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" s="17">
        <f>SUM(T_MAIN_ACCESSSW[[#This Row],[(Y)
TOTAL Excluding VAT - Y1
((A*J)*Q)+((A*R)*12))]:[(AC)
TOTAL Excluding VAT - Y5
((E*N*Q)+((E*V)*12))]])</f>
        <v>0</v>
      </c>
      <c r="AC94" s="21"/>
    </row>
    <row r="95" spans="1:29" x14ac:dyDescent="0.3">
      <c r="A95" t="s">
        <v>67</v>
      </c>
      <c r="B95" t="s">
        <v>435</v>
      </c>
      <c r="C95" t="s">
        <v>436</v>
      </c>
      <c r="D95" t="s">
        <v>284</v>
      </c>
      <c r="E95" s="77">
        <v>1</v>
      </c>
      <c r="F95" s="77">
        <v>1</v>
      </c>
      <c r="G95" s="77">
        <v>1</v>
      </c>
      <c r="H95" s="77">
        <v>1</v>
      </c>
      <c r="I95" s="77">
        <v>1</v>
      </c>
      <c r="J95" t="s">
        <v>269</v>
      </c>
      <c r="K95" t="s">
        <v>286</v>
      </c>
      <c r="L95" s="20"/>
      <c r="M95" s="20"/>
      <c r="N95" s="20"/>
      <c r="O95" s="20"/>
      <c r="P95" s="20"/>
      <c r="Q95" s="28">
        <f t="shared" si="1"/>
        <v>17.71</v>
      </c>
      <c r="R95" s="18"/>
      <c r="S95" s="18"/>
      <c r="T95" s="18"/>
      <c r="U95" s="18"/>
      <c r="V95" s="18"/>
      <c r="W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" s="17">
        <f>SUM(T_MAIN_ACCESSSW[[#This Row],[(Y)
TOTAL Excluding VAT - Y1
((A*J)*Q)+((A*R)*12))]:[(AC)
TOTAL Excluding VAT - Y5
((E*N*Q)+((E*V)*12))]])</f>
        <v>0</v>
      </c>
      <c r="AC95" s="21"/>
    </row>
    <row r="96" spans="1:29" x14ac:dyDescent="0.3">
      <c r="A96" t="s">
        <v>67</v>
      </c>
      <c r="B96" t="s">
        <v>435</v>
      </c>
      <c r="C96" t="s">
        <v>437</v>
      </c>
      <c r="D96" t="s">
        <v>284</v>
      </c>
      <c r="E96" s="77">
        <v>1</v>
      </c>
      <c r="F96" s="77">
        <v>1</v>
      </c>
      <c r="G96" s="77">
        <v>1</v>
      </c>
      <c r="H96" s="77">
        <v>1</v>
      </c>
      <c r="I96" s="77">
        <v>1</v>
      </c>
      <c r="J96" t="s">
        <v>269</v>
      </c>
      <c r="K96" t="s">
        <v>286</v>
      </c>
      <c r="L96" s="20"/>
      <c r="M96" s="20"/>
      <c r="N96" s="20"/>
      <c r="O96" s="20"/>
      <c r="P96" s="20"/>
      <c r="Q96" s="28">
        <f t="shared" si="1"/>
        <v>17.71</v>
      </c>
      <c r="R96" s="18"/>
      <c r="S96" s="18"/>
      <c r="T96" s="18"/>
      <c r="U96" s="18"/>
      <c r="V96" s="18"/>
      <c r="W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" s="17">
        <f>SUM(T_MAIN_ACCESSSW[[#This Row],[(Y)
TOTAL Excluding VAT - Y1
((A*J)*Q)+((A*R)*12))]:[(AC)
TOTAL Excluding VAT - Y5
((E*N*Q)+((E*V)*12))]])</f>
        <v>0</v>
      </c>
      <c r="AC96" s="21"/>
    </row>
    <row r="97" spans="1:29" x14ac:dyDescent="0.3">
      <c r="A97" t="s">
        <v>67</v>
      </c>
      <c r="B97" t="s">
        <v>435</v>
      </c>
      <c r="C97" t="s">
        <v>438</v>
      </c>
      <c r="D97" t="s">
        <v>284</v>
      </c>
      <c r="E97" s="77">
        <v>1</v>
      </c>
      <c r="F97" s="77">
        <v>1</v>
      </c>
      <c r="G97" s="77">
        <v>1</v>
      </c>
      <c r="H97" s="77">
        <v>1</v>
      </c>
      <c r="I97" s="77">
        <v>1</v>
      </c>
      <c r="J97" t="s">
        <v>269</v>
      </c>
      <c r="K97" t="s">
        <v>286</v>
      </c>
      <c r="L97" s="20"/>
      <c r="M97" s="20"/>
      <c r="N97" s="20"/>
      <c r="O97" s="20"/>
      <c r="P97" s="20"/>
      <c r="Q97" s="28">
        <f t="shared" si="1"/>
        <v>17.71</v>
      </c>
      <c r="R97" s="18"/>
      <c r="S97" s="18"/>
      <c r="T97" s="18"/>
      <c r="U97" s="18"/>
      <c r="V97" s="18"/>
      <c r="W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" s="17">
        <f>SUM(T_MAIN_ACCESSSW[[#This Row],[(Y)
TOTAL Excluding VAT - Y1
((A*J)*Q)+((A*R)*12))]:[(AC)
TOTAL Excluding VAT - Y5
((E*N*Q)+((E*V)*12))]])</f>
        <v>0</v>
      </c>
      <c r="AC97" s="21"/>
    </row>
    <row r="98" spans="1:29" x14ac:dyDescent="0.3">
      <c r="A98" t="s">
        <v>67</v>
      </c>
      <c r="B98" t="s">
        <v>439</v>
      </c>
      <c r="C98" t="s">
        <v>440</v>
      </c>
      <c r="D98" t="s">
        <v>284</v>
      </c>
      <c r="E98" s="77">
        <v>1</v>
      </c>
      <c r="F98" s="77">
        <v>1</v>
      </c>
      <c r="G98" s="77">
        <v>1</v>
      </c>
      <c r="H98" s="77">
        <v>1</v>
      </c>
      <c r="I98" s="77">
        <v>1</v>
      </c>
      <c r="J98" t="s">
        <v>269</v>
      </c>
      <c r="K98" t="s">
        <v>286</v>
      </c>
      <c r="L98" s="20"/>
      <c r="M98" s="20"/>
      <c r="N98" s="20"/>
      <c r="O98" s="20"/>
      <c r="P98" s="20"/>
      <c r="Q98" s="28">
        <f t="shared" si="1"/>
        <v>17.71</v>
      </c>
      <c r="R98" s="18"/>
      <c r="S98" s="18"/>
      <c r="T98" s="18"/>
      <c r="U98" s="18"/>
      <c r="V98" s="18"/>
      <c r="W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" s="17">
        <f>SUM(T_MAIN_ACCESSSW[[#This Row],[(Y)
TOTAL Excluding VAT - Y1
((A*J)*Q)+((A*R)*12))]:[(AC)
TOTAL Excluding VAT - Y5
((E*N*Q)+((E*V)*12))]])</f>
        <v>0</v>
      </c>
      <c r="AC98" s="21"/>
    </row>
    <row r="99" spans="1:29" x14ac:dyDescent="0.3">
      <c r="A99" t="s">
        <v>67</v>
      </c>
      <c r="B99" t="s">
        <v>439</v>
      </c>
      <c r="C99" t="s">
        <v>441</v>
      </c>
      <c r="D99" t="s">
        <v>284</v>
      </c>
      <c r="E99" s="77">
        <v>1</v>
      </c>
      <c r="F99" s="77">
        <v>1</v>
      </c>
      <c r="G99" s="77">
        <v>1</v>
      </c>
      <c r="H99" s="77">
        <v>1</v>
      </c>
      <c r="I99" s="77">
        <v>1</v>
      </c>
      <c r="J99" t="s">
        <v>269</v>
      </c>
      <c r="K99" t="s">
        <v>286</v>
      </c>
      <c r="L99" s="20"/>
      <c r="M99" s="20"/>
      <c r="N99" s="20"/>
      <c r="O99" s="20"/>
      <c r="P99" s="20"/>
      <c r="Q99" s="28">
        <f t="shared" si="1"/>
        <v>17.71</v>
      </c>
      <c r="R99" s="18"/>
      <c r="S99" s="18"/>
      <c r="T99" s="18"/>
      <c r="U99" s="18"/>
      <c r="V99" s="18"/>
      <c r="W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" s="17">
        <f>SUM(T_MAIN_ACCESSSW[[#This Row],[(Y)
TOTAL Excluding VAT - Y1
((A*J)*Q)+((A*R)*12))]:[(AC)
TOTAL Excluding VAT - Y5
((E*N*Q)+((E*V)*12))]])</f>
        <v>0</v>
      </c>
      <c r="AC99" s="21"/>
    </row>
    <row r="100" spans="1:29" x14ac:dyDescent="0.3">
      <c r="A100" t="s">
        <v>67</v>
      </c>
      <c r="B100" t="s">
        <v>439</v>
      </c>
      <c r="C100" t="s">
        <v>442</v>
      </c>
      <c r="D100" t="s">
        <v>284</v>
      </c>
      <c r="E100" s="77">
        <v>1</v>
      </c>
      <c r="F100" s="77">
        <v>1</v>
      </c>
      <c r="G100" s="77">
        <v>1</v>
      </c>
      <c r="H100" s="77">
        <v>1</v>
      </c>
      <c r="I100" s="77">
        <v>1</v>
      </c>
      <c r="J100" t="s">
        <v>269</v>
      </c>
      <c r="K100" t="s">
        <v>286</v>
      </c>
      <c r="L100" s="20"/>
      <c r="M100" s="20"/>
      <c r="N100" s="20"/>
      <c r="O100" s="20"/>
      <c r="P100" s="20"/>
      <c r="Q100" s="28">
        <f t="shared" si="1"/>
        <v>17.71</v>
      </c>
      <c r="R100" s="18"/>
      <c r="S100" s="18"/>
      <c r="T100" s="18"/>
      <c r="U100" s="18"/>
      <c r="V100" s="18"/>
      <c r="W1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" s="17">
        <f>SUM(T_MAIN_ACCESSSW[[#This Row],[(Y)
TOTAL Excluding VAT - Y1
((A*J)*Q)+((A*R)*12))]:[(AC)
TOTAL Excluding VAT - Y5
((E*N*Q)+((E*V)*12))]])</f>
        <v>0</v>
      </c>
      <c r="AC100" s="21"/>
    </row>
    <row r="101" spans="1:29" x14ac:dyDescent="0.3">
      <c r="A101" t="s">
        <v>67</v>
      </c>
      <c r="B101" t="s">
        <v>443</v>
      </c>
      <c r="C101" t="s">
        <v>444</v>
      </c>
      <c r="D101" t="s">
        <v>284</v>
      </c>
      <c r="E101" s="77">
        <v>1</v>
      </c>
      <c r="F101" s="77">
        <v>1</v>
      </c>
      <c r="G101" s="77">
        <v>1</v>
      </c>
      <c r="H101" s="77">
        <v>1</v>
      </c>
      <c r="I101" s="77">
        <v>1</v>
      </c>
      <c r="J101" t="s">
        <v>269</v>
      </c>
      <c r="K101" t="s">
        <v>286</v>
      </c>
      <c r="L101" s="20"/>
      <c r="M101" s="20"/>
      <c r="N101" s="20"/>
      <c r="O101" s="20"/>
      <c r="P101" s="20"/>
      <c r="Q101" s="28">
        <f t="shared" si="1"/>
        <v>17.71</v>
      </c>
      <c r="R101" s="18"/>
      <c r="S101" s="18"/>
      <c r="T101" s="18"/>
      <c r="U101" s="18"/>
      <c r="V101" s="18"/>
      <c r="W1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" s="17">
        <f>SUM(T_MAIN_ACCESSSW[[#This Row],[(Y)
TOTAL Excluding VAT - Y1
((A*J)*Q)+((A*R)*12))]:[(AC)
TOTAL Excluding VAT - Y5
((E*N*Q)+((E*V)*12))]])</f>
        <v>0</v>
      </c>
      <c r="AC101" s="21"/>
    </row>
    <row r="102" spans="1:29" x14ac:dyDescent="0.3">
      <c r="A102" t="s">
        <v>67</v>
      </c>
      <c r="B102" t="s">
        <v>443</v>
      </c>
      <c r="C102" t="s">
        <v>445</v>
      </c>
      <c r="D102" t="s">
        <v>284</v>
      </c>
      <c r="E102" s="77">
        <v>1</v>
      </c>
      <c r="F102" s="77">
        <v>1</v>
      </c>
      <c r="G102" s="77">
        <v>1</v>
      </c>
      <c r="H102" s="77">
        <v>1</v>
      </c>
      <c r="I102" s="77">
        <v>1</v>
      </c>
      <c r="J102" t="s">
        <v>269</v>
      </c>
      <c r="K102" t="s">
        <v>286</v>
      </c>
      <c r="L102" s="20"/>
      <c r="M102" s="20"/>
      <c r="N102" s="20"/>
      <c r="O102" s="20"/>
      <c r="P102" s="20"/>
      <c r="Q102" s="28">
        <f t="shared" si="1"/>
        <v>17.71</v>
      </c>
      <c r="R102" s="18"/>
      <c r="S102" s="18"/>
      <c r="T102" s="18"/>
      <c r="U102" s="18"/>
      <c r="V102" s="18"/>
      <c r="W1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" s="17">
        <f>SUM(T_MAIN_ACCESSSW[[#This Row],[(Y)
TOTAL Excluding VAT - Y1
((A*J)*Q)+((A*R)*12))]:[(AC)
TOTAL Excluding VAT - Y5
((E*N*Q)+((E*V)*12))]])</f>
        <v>0</v>
      </c>
      <c r="AC102" s="21"/>
    </row>
    <row r="103" spans="1:29" x14ac:dyDescent="0.3">
      <c r="A103" t="s">
        <v>67</v>
      </c>
      <c r="B103" t="s">
        <v>443</v>
      </c>
      <c r="C103" t="s">
        <v>446</v>
      </c>
      <c r="D103" t="s">
        <v>284</v>
      </c>
      <c r="E103" s="77">
        <v>1</v>
      </c>
      <c r="F103" s="77">
        <v>1</v>
      </c>
      <c r="G103" s="77">
        <v>1</v>
      </c>
      <c r="H103" s="77">
        <v>1</v>
      </c>
      <c r="I103" s="77">
        <v>1</v>
      </c>
      <c r="J103" t="s">
        <v>269</v>
      </c>
      <c r="K103" t="s">
        <v>286</v>
      </c>
      <c r="L103" s="20"/>
      <c r="M103" s="20"/>
      <c r="N103" s="20"/>
      <c r="O103" s="20"/>
      <c r="P103" s="20"/>
      <c r="Q103" s="28">
        <f t="shared" si="1"/>
        <v>17.71</v>
      </c>
      <c r="R103" s="18"/>
      <c r="S103" s="18"/>
      <c r="T103" s="18"/>
      <c r="U103" s="18"/>
      <c r="V103" s="18"/>
      <c r="W1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" s="17">
        <f>SUM(T_MAIN_ACCESSSW[[#This Row],[(Y)
TOTAL Excluding VAT - Y1
((A*J)*Q)+((A*R)*12))]:[(AC)
TOTAL Excluding VAT - Y5
((E*N*Q)+((E*V)*12))]])</f>
        <v>0</v>
      </c>
      <c r="AC103" s="21"/>
    </row>
    <row r="104" spans="1:29" x14ac:dyDescent="0.3">
      <c r="A104" t="s">
        <v>67</v>
      </c>
      <c r="B104" t="s">
        <v>447</v>
      </c>
      <c r="C104" t="s">
        <v>448</v>
      </c>
      <c r="D104" t="s">
        <v>284</v>
      </c>
      <c r="E104" s="77">
        <v>1</v>
      </c>
      <c r="F104" s="77">
        <v>1</v>
      </c>
      <c r="G104" s="77">
        <v>1</v>
      </c>
      <c r="H104" s="77">
        <v>1</v>
      </c>
      <c r="I104" s="77">
        <v>1</v>
      </c>
      <c r="J104" t="s">
        <v>269</v>
      </c>
      <c r="K104" t="s">
        <v>286</v>
      </c>
      <c r="L104" s="20"/>
      <c r="M104" s="20"/>
      <c r="N104" s="20"/>
      <c r="O104" s="20"/>
      <c r="P104" s="20"/>
      <c r="Q104" s="28">
        <f t="shared" si="1"/>
        <v>17.71</v>
      </c>
      <c r="R104" s="18"/>
      <c r="S104" s="18"/>
      <c r="T104" s="18"/>
      <c r="U104" s="18"/>
      <c r="V104" s="18"/>
      <c r="W1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" s="17">
        <f>SUM(T_MAIN_ACCESSSW[[#This Row],[(Y)
TOTAL Excluding VAT - Y1
((A*J)*Q)+((A*R)*12))]:[(AC)
TOTAL Excluding VAT - Y5
((E*N*Q)+((E*V)*12))]])</f>
        <v>0</v>
      </c>
      <c r="AC104" s="21"/>
    </row>
    <row r="105" spans="1:29" x14ac:dyDescent="0.3">
      <c r="A105" t="s">
        <v>67</v>
      </c>
      <c r="B105" t="s">
        <v>447</v>
      </c>
      <c r="C105" t="s">
        <v>449</v>
      </c>
      <c r="D105" t="s">
        <v>284</v>
      </c>
      <c r="E105" s="77">
        <v>1</v>
      </c>
      <c r="F105" s="77">
        <v>1</v>
      </c>
      <c r="G105" s="77">
        <v>1</v>
      </c>
      <c r="H105" s="77">
        <v>1</v>
      </c>
      <c r="I105" s="77">
        <v>1</v>
      </c>
      <c r="J105" t="s">
        <v>269</v>
      </c>
      <c r="K105" t="s">
        <v>286</v>
      </c>
      <c r="L105" s="20"/>
      <c r="M105" s="20"/>
      <c r="N105" s="20"/>
      <c r="O105" s="20"/>
      <c r="P105" s="20"/>
      <c r="Q105" s="28">
        <f t="shared" si="1"/>
        <v>17.71</v>
      </c>
      <c r="R105" s="18"/>
      <c r="S105" s="18"/>
      <c r="T105" s="18"/>
      <c r="U105" s="18"/>
      <c r="V105" s="18"/>
      <c r="W1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" s="17">
        <f>SUM(T_MAIN_ACCESSSW[[#This Row],[(Y)
TOTAL Excluding VAT - Y1
((A*J)*Q)+((A*R)*12))]:[(AC)
TOTAL Excluding VAT - Y5
((E*N*Q)+((E*V)*12))]])</f>
        <v>0</v>
      </c>
      <c r="AC105" s="21"/>
    </row>
    <row r="106" spans="1:29" x14ac:dyDescent="0.3">
      <c r="A106" t="s">
        <v>67</v>
      </c>
      <c r="B106" t="s">
        <v>450</v>
      </c>
      <c r="C106" t="s">
        <v>451</v>
      </c>
      <c r="D106" t="s">
        <v>284</v>
      </c>
      <c r="E106" s="77">
        <v>1</v>
      </c>
      <c r="F106" s="77">
        <v>1</v>
      </c>
      <c r="G106" s="77">
        <v>1</v>
      </c>
      <c r="H106" s="77">
        <v>1</v>
      </c>
      <c r="I106" s="77">
        <v>1</v>
      </c>
      <c r="J106" t="s">
        <v>269</v>
      </c>
      <c r="K106" t="s">
        <v>286</v>
      </c>
      <c r="L106" s="20"/>
      <c r="M106" s="20"/>
      <c r="N106" s="20"/>
      <c r="O106" s="20"/>
      <c r="P106" s="20"/>
      <c r="Q106" s="28">
        <f t="shared" si="1"/>
        <v>17.71</v>
      </c>
      <c r="R106" s="18"/>
      <c r="S106" s="18"/>
      <c r="T106" s="18"/>
      <c r="U106" s="18"/>
      <c r="V106" s="18"/>
      <c r="W1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" s="17">
        <f>SUM(T_MAIN_ACCESSSW[[#This Row],[(Y)
TOTAL Excluding VAT - Y1
((A*J)*Q)+((A*R)*12))]:[(AC)
TOTAL Excluding VAT - Y5
((E*N*Q)+((E*V)*12))]])</f>
        <v>0</v>
      </c>
      <c r="AC106" s="21"/>
    </row>
    <row r="107" spans="1:29" x14ac:dyDescent="0.3">
      <c r="A107" t="s">
        <v>67</v>
      </c>
      <c r="B107" t="s">
        <v>452</v>
      </c>
      <c r="C107" t="s">
        <v>453</v>
      </c>
      <c r="D107" t="s">
        <v>284</v>
      </c>
      <c r="E107" s="77">
        <v>1</v>
      </c>
      <c r="F107" s="77">
        <v>1</v>
      </c>
      <c r="G107" s="77">
        <v>1</v>
      </c>
      <c r="H107" s="77">
        <v>1</v>
      </c>
      <c r="I107" s="77">
        <v>1</v>
      </c>
      <c r="J107" t="s">
        <v>269</v>
      </c>
      <c r="K107" t="s">
        <v>286</v>
      </c>
      <c r="L107" s="20"/>
      <c r="M107" s="20"/>
      <c r="N107" s="20"/>
      <c r="O107" s="20"/>
      <c r="P107" s="20"/>
      <c r="Q107" s="28">
        <f t="shared" si="1"/>
        <v>17.71</v>
      </c>
      <c r="R107" s="18"/>
      <c r="S107" s="18"/>
      <c r="T107" s="18"/>
      <c r="U107" s="18"/>
      <c r="V107" s="18"/>
      <c r="W1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" s="17">
        <f>SUM(T_MAIN_ACCESSSW[[#This Row],[(Y)
TOTAL Excluding VAT - Y1
((A*J)*Q)+((A*R)*12))]:[(AC)
TOTAL Excluding VAT - Y5
((E*N*Q)+((E*V)*12))]])</f>
        <v>0</v>
      </c>
      <c r="AC107" s="21"/>
    </row>
    <row r="108" spans="1:29" x14ac:dyDescent="0.3">
      <c r="A108" t="s">
        <v>67</v>
      </c>
      <c r="B108" t="s">
        <v>452</v>
      </c>
      <c r="C108" t="s">
        <v>454</v>
      </c>
      <c r="D108" t="s">
        <v>284</v>
      </c>
      <c r="E108" s="77">
        <v>1</v>
      </c>
      <c r="F108" s="77">
        <v>1</v>
      </c>
      <c r="G108" s="77">
        <v>1</v>
      </c>
      <c r="H108" s="77">
        <v>1</v>
      </c>
      <c r="I108" s="77">
        <v>1</v>
      </c>
      <c r="J108" t="s">
        <v>269</v>
      </c>
      <c r="K108" t="s">
        <v>286</v>
      </c>
      <c r="L108" s="20"/>
      <c r="M108" s="20"/>
      <c r="N108" s="20"/>
      <c r="O108" s="20"/>
      <c r="P108" s="20"/>
      <c r="Q108" s="28">
        <f t="shared" si="1"/>
        <v>17.71</v>
      </c>
      <c r="R108" s="18"/>
      <c r="S108" s="18"/>
      <c r="T108" s="18"/>
      <c r="U108" s="18"/>
      <c r="V108" s="18"/>
      <c r="W1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" s="17">
        <f>SUM(T_MAIN_ACCESSSW[[#This Row],[(Y)
TOTAL Excluding VAT - Y1
((A*J)*Q)+((A*R)*12))]:[(AC)
TOTAL Excluding VAT - Y5
((E*N*Q)+((E*V)*12))]])</f>
        <v>0</v>
      </c>
      <c r="AC108" s="21"/>
    </row>
    <row r="109" spans="1:29" x14ac:dyDescent="0.3">
      <c r="A109" t="s">
        <v>67</v>
      </c>
      <c r="B109" t="s">
        <v>452</v>
      </c>
      <c r="C109" t="s">
        <v>455</v>
      </c>
      <c r="D109" t="s">
        <v>284</v>
      </c>
      <c r="E109" s="77">
        <v>1</v>
      </c>
      <c r="F109" s="77">
        <v>1</v>
      </c>
      <c r="G109" s="77">
        <v>1</v>
      </c>
      <c r="H109" s="77">
        <v>1</v>
      </c>
      <c r="I109" s="77">
        <v>1</v>
      </c>
      <c r="J109" t="s">
        <v>269</v>
      </c>
      <c r="K109" t="s">
        <v>286</v>
      </c>
      <c r="L109" s="20"/>
      <c r="M109" s="20"/>
      <c r="N109" s="20"/>
      <c r="O109" s="20"/>
      <c r="P109" s="20"/>
      <c r="Q109" s="28">
        <f t="shared" si="1"/>
        <v>17.71</v>
      </c>
      <c r="R109" s="18"/>
      <c r="S109" s="18"/>
      <c r="T109" s="18"/>
      <c r="U109" s="18"/>
      <c r="V109" s="18"/>
      <c r="W1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" s="17">
        <f>SUM(T_MAIN_ACCESSSW[[#This Row],[(Y)
TOTAL Excluding VAT - Y1
((A*J)*Q)+((A*R)*12))]:[(AC)
TOTAL Excluding VAT - Y5
((E*N*Q)+((E*V)*12))]])</f>
        <v>0</v>
      </c>
      <c r="AC109" s="21"/>
    </row>
    <row r="110" spans="1:29" x14ac:dyDescent="0.3">
      <c r="A110" t="s">
        <v>67</v>
      </c>
      <c r="B110" t="s">
        <v>456</v>
      </c>
      <c r="C110" t="s">
        <v>457</v>
      </c>
      <c r="D110" t="s">
        <v>284</v>
      </c>
      <c r="E110" s="77">
        <v>1</v>
      </c>
      <c r="F110" s="77">
        <v>1</v>
      </c>
      <c r="G110" s="77">
        <v>1</v>
      </c>
      <c r="H110" s="77">
        <v>1</v>
      </c>
      <c r="I110" s="77">
        <v>1</v>
      </c>
      <c r="J110" t="s">
        <v>269</v>
      </c>
      <c r="K110" t="s">
        <v>286</v>
      </c>
      <c r="L110" s="20"/>
      <c r="M110" s="20"/>
      <c r="N110" s="20"/>
      <c r="O110" s="20"/>
      <c r="P110" s="20"/>
      <c r="Q110" s="28">
        <f t="shared" si="1"/>
        <v>17.71</v>
      </c>
      <c r="R110" s="18"/>
      <c r="S110" s="18"/>
      <c r="T110" s="18"/>
      <c r="U110" s="18"/>
      <c r="V110" s="18"/>
      <c r="W1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" s="17">
        <f>SUM(T_MAIN_ACCESSSW[[#This Row],[(Y)
TOTAL Excluding VAT - Y1
((A*J)*Q)+((A*R)*12))]:[(AC)
TOTAL Excluding VAT - Y5
((E*N*Q)+((E*V)*12))]])</f>
        <v>0</v>
      </c>
      <c r="AC110" s="21"/>
    </row>
    <row r="111" spans="1:29" x14ac:dyDescent="0.3">
      <c r="A111" t="s">
        <v>67</v>
      </c>
      <c r="B111" t="s">
        <v>458</v>
      </c>
      <c r="C111" t="s">
        <v>459</v>
      </c>
      <c r="D111" t="s">
        <v>284</v>
      </c>
      <c r="E111" s="77">
        <v>1</v>
      </c>
      <c r="F111" s="77">
        <v>1</v>
      </c>
      <c r="G111" s="77">
        <v>1</v>
      </c>
      <c r="H111" s="77">
        <v>1</v>
      </c>
      <c r="I111" s="77">
        <v>1</v>
      </c>
      <c r="J111" t="s">
        <v>269</v>
      </c>
      <c r="K111" t="s">
        <v>286</v>
      </c>
      <c r="L111" s="20"/>
      <c r="M111" s="20"/>
      <c r="N111" s="20"/>
      <c r="O111" s="20"/>
      <c r="P111" s="20"/>
      <c r="Q111" s="28">
        <f t="shared" si="1"/>
        <v>17.71</v>
      </c>
      <c r="R111" s="18"/>
      <c r="S111" s="18"/>
      <c r="T111" s="18"/>
      <c r="U111" s="18"/>
      <c r="V111" s="18"/>
      <c r="W1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" s="17">
        <f>SUM(T_MAIN_ACCESSSW[[#This Row],[(Y)
TOTAL Excluding VAT - Y1
((A*J)*Q)+((A*R)*12))]:[(AC)
TOTAL Excluding VAT - Y5
((E*N*Q)+((E*V)*12))]])</f>
        <v>0</v>
      </c>
      <c r="AC111" s="21"/>
    </row>
    <row r="112" spans="1:29" x14ac:dyDescent="0.3">
      <c r="A112" t="s">
        <v>67</v>
      </c>
      <c r="B112" t="s">
        <v>460</v>
      </c>
      <c r="C112" t="s">
        <v>461</v>
      </c>
      <c r="D112" t="s">
        <v>284</v>
      </c>
      <c r="E112" s="77">
        <v>1</v>
      </c>
      <c r="F112" s="77">
        <v>1</v>
      </c>
      <c r="G112" s="77">
        <v>1</v>
      </c>
      <c r="H112" s="77">
        <v>1</v>
      </c>
      <c r="I112" s="77">
        <v>1</v>
      </c>
      <c r="J112" t="s">
        <v>269</v>
      </c>
      <c r="K112" t="s">
        <v>286</v>
      </c>
      <c r="L112" s="20"/>
      <c r="M112" s="20"/>
      <c r="N112" s="20"/>
      <c r="O112" s="20"/>
      <c r="P112" s="20"/>
      <c r="Q112" s="28">
        <f t="shared" si="1"/>
        <v>17.71</v>
      </c>
      <c r="R112" s="18"/>
      <c r="S112" s="18"/>
      <c r="T112" s="18"/>
      <c r="U112" s="18"/>
      <c r="V112" s="18"/>
      <c r="W1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" s="17">
        <f>SUM(T_MAIN_ACCESSSW[[#This Row],[(Y)
TOTAL Excluding VAT - Y1
((A*J)*Q)+((A*R)*12))]:[(AC)
TOTAL Excluding VAT - Y5
((E*N*Q)+((E*V)*12))]])</f>
        <v>0</v>
      </c>
      <c r="AC112" s="21"/>
    </row>
    <row r="113" spans="1:29" x14ac:dyDescent="0.3">
      <c r="A113" t="s">
        <v>67</v>
      </c>
      <c r="B113" t="s">
        <v>460</v>
      </c>
      <c r="C113" t="s">
        <v>462</v>
      </c>
      <c r="D113" t="s">
        <v>284</v>
      </c>
      <c r="E113" s="77">
        <v>1</v>
      </c>
      <c r="F113" s="77">
        <v>1</v>
      </c>
      <c r="G113" s="77">
        <v>1</v>
      </c>
      <c r="H113" s="77">
        <v>1</v>
      </c>
      <c r="I113" s="77">
        <v>1</v>
      </c>
      <c r="J113" t="s">
        <v>269</v>
      </c>
      <c r="K113" t="s">
        <v>286</v>
      </c>
      <c r="L113" s="20"/>
      <c r="M113" s="20"/>
      <c r="N113" s="20"/>
      <c r="O113" s="20"/>
      <c r="P113" s="20"/>
      <c r="Q113" s="28">
        <f t="shared" si="1"/>
        <v>17.71</v>
      </c>
      <c r="R113" s="18"/>
      <c r="S113" s="18"/>
      <c r="T113" s="18"/>
      <c r="U113" s="18"/>
      <c r="V113" s="18"/>
      <c r="W1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" s="17">
        <f>SUM(T_MAIN_ACCESSSW[[#This Row],[(Y)
TOTAL Excluding VAT - Y1
((A*J)*Q)+((A*R)*12))]:[(AC)
TOTAL Excluding VAT - Y5
((E*N*Q)+((E*V)*12))]])</f>
        <v>0</v>
      </c>
      <c r="AC113" s="21"/>
    </row>
    <row r="114" spans="1:29" x14ac:dyDescent="0.3">
      <c r="A114" t="s">
        <v>67</v>
      </c>
      <c r="B114" t="s">
        <v>463</v>
      </c>
      <c r="C114" t="s">
        <v>464</v>
      </c>
      <c r="D114" t="s">
        <v>284</v>
      </c>
      <c r="E114" s="77">
        <v>1</v>
      </c>
      <c r="F114" s="77">
        <v>1</v>
      </c>
      <c r="G114" s="77">
        <v>1</v>
      </c>
      <c r="H114" s="77">
        <v>1</v>
      </c>
      <c r="I114" s="77">
        <v>1</v>
      </c>
      <c r="J114" t="s">
        <v>269</v>
      </c>
      <c r="K114" t="s">
        <v>286</v>
      </c>
      <c r="L114" s="20"/>
      <c r="M114" s="20"/>
      <c r="N114" s="20"/>
      <c r="O114" s="20"/>
      <c r="P114" s="20"/>
      <c r="Q114" s="28">
        <f t="shared" si="1"/>
        <v>17.71</v>
      </c>
      <c r="R114" s="18"/>
      <c r="S114" s="18"/>
      <c r="T114" s="18"/>
      <c r="U114" s="18"/>
      <c r="V114" s="18"/>
      <c r="W1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" s="17">
        <f>SUM(T_MAIN_ACCESSSW[[#This Row],[(Y)
TOTAL Excluding VAT - Y1
((A*J)*Q)+((A*R)*12))]:[(AC)
TOTAL Excluding VAT - Y5
((E*N*Q)+((E*V)*12))]])</f>
        <v>0</v>
      </c>
      <c r="AC114" s="21"/>
    </row>
    <row r="115" spans="1:29" x14ac:dyDescent="0.3">
      <c r="A115" t="s">
        <v>67</v>
      </c>
      <c r="B115" t="s">
        <v>463</v>
      </c>
      <c r="C115" t="s">
        <v>465</v>
      </c>
      <c r="D115" t="s">
        <v>284</v>
      </c>
      <c r="E115" s="77">
        <v>1</v>
      </c>
      <c r="F115" s="77">
        <v>1</v>
      </c>
      <c r="G115" s="77">
        <v>1</v>
      </c>
      <c r="H115" s="77">
        <v>1</v>
      </c>
      <c r="I115" s="77">
        <v>1</v>
      </c>
      <c r="J115" t="s">
        <v>269</v>
      </c>
      <c r="K115" t="s">
        <v>286</v>
      </c>
      <c r="L115" s="20"/>
      <c r="M115" s="20"/>
      <c r="N115" s="20"/>
      <c r="O115" s="20"/>
      <c r="P115" s="20"/>
      <c r="Q115" s="28">
        <f t="shared" si="1"/>
        <v>17.71</v>
      </c>
      <c r="R115" s="18"/>
      <c r="S115" s="18"/>
      <c r="T115" s="18"/>
      <c r="U115" s="18"/>
      <c r="V115" s="18"/>
      <c r="W1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" s="17">
        <f>SUM(T_MAIN_ACCESSSW[[#This Row],[(Y)
TOTAL Excluding VAT - Y1
((A*J)*Q)+((A*R)*12))]:[(AC)
TOTAL Excluding VAT - Y5
((E*N*Q)+((E*V)*12))]])</f>
        <v>0</v>
      </c>
      <c r="AC115" s="21"/>
    </row>
    <row r="116" spans="1:29" x14ac:dyDescent="0.3">
      <c r="A116" t="s">
        <v>67</v>
      </c>
      <c r="B116" t="s">
        <v>463</v>
      </c>
      <c r="C116" t="s">
        <v>466</v>
      </c>
      <c r="D116" t="s">
        <v>284</v>
      </c>
      <c r="E116" s="77">
        <v>1</v>
      </c>
      <c r="F116" s="77">
        <v>1</v>
      </c>
      <c r="G116" s="77">
        <v>1</v>
      </c>
      <c r="H116" s="77">
        <v>1</v>
      </c>
      <c r="I116" s="77">
        <v>1</v>
      </c>
      <c r="J116" t="s">
        <v>269</v>
      </c>
      <c r="K116" t="s">
        <v>286</v>
      </c>
      <c r="L116" s="20"/>
      <c r="M116" s="20"/>
      <c r="N116" s="20"/>
      <c r="O116" s="20"/>
      <c r="P116" s="20"/>
      <c r="Q116" s="28">
        <f t="shared" si="1"/>
        <v>17.71</v>
      </c>
      <c r="R116" s="18"/>
      <c r="S116" s="18"/>
      <c r="T116" s="18"/>
      <c r="U116" s="18"/>
      <c r="V116" s="18"/>
      <c r="W1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" s="17">
        <f>SUM(T_MAIN_ACCESSSW[[#This Row],[(Y)
TOTAL Excluding VAT - Y1
((A*J)*Q)+((A*R)*12))]:[(AC)
TOTAL Excluding VAT - Y5
((E*N*Q)+((E*V)*12))]])</f>
        <v>0</v>
      </c>
      <c r="AC116" s="21"/>
    </row>
    <row r="117" spans="1:29" x14ac:dyDescent="0.3">
      <c r="A117" t="s">
        <v>67</v>
      </c>
      <c r="B117" t="s">
        <v>467</v>
      </c>
      <c r="C117" t="s">
        <v>468</v>
      </c>
      <c r="D117" t="s">
        <v>284</v>
      </c>
      <c r="E117" s="77">
        <v>1</v>
      </c>
      <c r="F117" s="77">
        <v>1</v>
      </c>
      <c r="G117" s="77">
        <v>1</v>
      </c>
      <c r="H117" s="77">
        <v>1</v>
      </c>
      <c r="I117" s="77">
        <v>1</v>
      </c>
      <c r="J117" t="s">
        <v>269</v>
      </c>
      <c r="K117" t="s">
        <v>286</v>
      </c>
      <c r="L117" s="20"/>
      <c r="M117" s="20"/>
      <c r="N117" s="20"/>
      <c r="O117" s="20"/>
      <c r="P117" s="20"/>
      <c r="Q117" s="28">
        <f t="shared" si="1"/>
        <v>17.71</v>
      </c>
      <c r="R117" s="18"/>
      <c r="S117" s="18"/>
      <c r="T117" s="18"/>
      <c r="U117" s="18"/>
      <c r="V117" s="18"/>
      <c r="W1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" s="17">
        <f>SUM(T_MAIN_ACCESSSW[[#This Row],[(Y)
TOTAL Excluding VAT - Y1
((A*J)*Q)+((A*R)*12))]:[(AC)
TOTAL Excluding VAT - Y5
((E*N*Q)+((E*V)*12))]])</f>
        <v>0</v>
      </c>
      <c r="AC117" s="21"/>
    </row>
    <row r="118" spans="1:29" x14ac:dyDescent="0.3">
      <c r="A118" t="s">
        <v>67</v>
      </c>
      <c r="B118" t="s">
        <v>469</v>
      </c>
      <c r="C118" t="s">
        <v>470</v>
      </c>
      <c r="D118" t="s">
        <v>284</v>
      </c>
      <c r="E118" s="77">
        <v>1</v>
      </c>
      <c r="F118" s="77">
        <v>1</v>
      </c>
      <c r="G118" s="77">
        <v>1</v>
      </c>
      <c r="H118" s="77">
        <v>1</v>
      </c>
      <c r="I118" s="77">
        <v>1</v>
      </c>
      <c r="J118" t="s">
        <v>269</v>
      </c>
      <c r="K118" t="s">
        <v>286</v>
      </c>
      <c r="L118" s="20"/>
      <c r="M118" s="20"/>
      <c r="N118" s="20"/>
      <c r="O118" s="20"/>
      <c r="P118" s="20"/>
      <c r="Q118" s="28">
        <f t="shared" si="1"/>
        <v>17.71</v>
      </c>
      <c r="R118" s="18"/>
      <c r="S118" s="18"/>
      <c r="T118" s="18"/>
      <c r="U118" s="18"/>
      <c r="V118" s="18"/>
      <c r="W1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" s="17">
        <f>SUM(T_MAIN_ACCESSSW[[#This Row],[(Y)
TOTAL Excluding VAT - Y1
((A*J)*Q)+((A*R)*12))]:[(AC)
TOTAL Excluding VAT - Y5
((E*N*Q)+((E*V)*12))]])</f>
        <v>0</v>
      </c>
      <c r="AC118" s="21"/>
    </row>
    <row r="119" spans="1:29" x14ac:dyDescent="0.3">
      <c r="A119" t="s">
        <v>67</v>
      </c>
      <c r="B119" t="s">
        <v>471</v>
      </c>
      <c r="C119" t="s">
        <v>472</v>
      </c>
      <c r="D119" t="s">
        <v>284</v>
      </c>
      <c r="E119" s="77">
        <v>1</v>
      </c>
      <c r="F119" s="77">
        <v>1</v>
      </c>
      <c r="G119" s="77">
        <v>1</v>
      </c>
      <c r="H119" s="77">
        <v>1</v>
      </c>
      <c r="I119" s="77">
        <v>1</v>
      </c>
      <c r="J119" t="s">
        <v>269</v>
      </c>
      <c r="K119" t="s">
        <v>286</v>
      </c>
      <c r="L119" s="20"/>
      <c r="M119" s="20"/>
      <c r="N119" s="20"/>
      <c r="O119" s="20"/>
      <c r="P119" s="20"/>
      <c r="Q119" s="28">
        <f t="shared" si="1"/>
        <v>17.71</v>
      </c>
      <c r="R119" s="18"/>
      <c r="S119" s="18"/>
      <c r="T119" s="18"/>
      <c r="U119" s="18"/>
      <c r="V119" s="18"/>
      <c r="W1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" s="17">
        <f>SUM(T_MAIN_ACCESSSW[[#This Row],[(Y)
TOTAL Excluding VAT - Y1
((A*J)*Q)+((A*R)*12))]:[(AC)
TOTAL Excluding VAT - Y5
((E*N*Q)+((E*V)*12))]])</f>
        <v>0</v>
      </c>
      <c r="AC119" s="21"/>
    </row>
    <row r="120" spans="1:29" x14ac:dyDescent="0.3">
      <c r="A120" t="s">
        <v>67</v>
      </c>
      <c r="B120" t="s">
        <v>471</v>
      </c>
      <c r="C120" t="s">
        <v>473</v>
      </c>
      <c r="D120" t="s">
        <v>284</v>
      </c>
      <c r="E120" s="77">
        <v>1</v>
      </c>
      <c r="F120" s="77">
        <v>1</v>
      </c>
      <c r="G120" s="77">
        <v>1</v>
      </c>
      <c r="H120" s="77">
        <v>1</v>
      </c>
      <c r="I120" s="77">
        <v>1</v>
      </c>
      <c r="J120" t="s">
        <v>269</v>
      </c>
      <c r="K120" t="s">
        <v>286</v>
      </c>
      <c r="L120" s="20"/>
      <c r="M120" s="20"/>
      <c r="N120" s="20"/>
      <c r="O120" s="20"/>
      <c r="P120" s="20"/>
      <c r="Q120" s="28">
        <f t="shared" si="1"/>
        <v>17.71</v>
      </c>
      <c r="R120" s="18"/>
      <c r="S120" s="18"/>
      <c r="T120" s="18"/>
      <c r="U120" s="18"/>
      <c r="V120" s="18"/>
      <c r="W1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" s="17">
        <f>SUM(T_MAIN_ACCESSSW[[#This Row],[(Y)
TOTAL Excluding VAT - Y1
((A*J)*Q)+((A*R)*12))]:[(AC)
TOTAL Excluding VAT - Y5
((E*N*Q)+((E*V)*12))]])</f>
        <v>0</v>
      </c>
      <c r="AC120" s="21"/>
    </row>
    <row r="121" spans="1:29" x14ac:dyDescent="0.3">
      <c r="A121" t="s">
        <v>67</v>
      </c>
      <c r="B121" t="s">
        <v>471</v>
      </c>
      <c r="C121" t="s">
        <v>474</v>
      </c>
      <c r="D121" t="s">
        <v>284</v>
      </c>
      <c r="E121" s="77">
        <v>1</v>
      </c>
      <c r="F121" s="77">
        <v>1</v>
      </c>
      <c r="G121" s="77">
        <v>1</v>
      </c>
      <c r="H121" s="77">
        <v>1</v>
      </c>
      <c r="I121" s="77">
        <v>1</v>
      </c>
      <c r="J121" t="s">
        <v>269</v>
      </c>
      <c r="K121" t="s">
        <v>286</v>
      </c>
      <c r="L121" s="20"/>
      <c r="M121" s="20"/>
      <c r="N121" s="20"/>
      <c r="O121" s="20"/>
      <c r="P121" s="20"/>
      <c r="Q121" s="28">
        <f t="shared" si="1"/>
        <v>17.71</v>
      </c>
      <c r="R121" s="18"/>
      <c r="S121" s="18"/>
      <c r="T121" s="18"/>
      <c r="U121" s="18"/>
      <c r="V121" s="18"/>
      <c r="W1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" s="17">
        <f>SUM(T_MAIN_ACCESSSW[[#This Row],[(Y)
TOTAL Excluding VAT - Y1
((A*J)*Q)+((A*R)*12))]:[(AC)
TOTAL Excluding VAT - Y5
((E*N*Q)+((E*V)*12))]])</f>
        <v>0</v>
      </c>
      <c r="AC121" s="21"/>
    </row>
    <row r="122" spans="1:29" x14ac:dyDescent="0.3">
      <c r="A122" t="s">
        <v>78</v>
      </c>
      <c r="B122" t="s">
        <v>475</v>
      </c>
      <c r="C122" t="s">
        <v>476</v>
      </c>
      <c r="D122" t="s">
        <v>284</v>
      </c>
      <c r="E122" s="77">
        <v>1</v>
      </c>
      <c r="F122" s="77">
        <v>1</v>
      </c>
      <c r="G122" s="77">
        <v>1</v>
      </c>
      <c r="H122" s="77">
        <v>1</v>
      </c>
      <c r="I122" s="77">
        <v>1</v>
      </c>
      <c r="J122" t="s">
        <v>285</v>
      </c>
      <c r="K122" t="s">
        <v>286</v>
      </c>
      <c r="L122" s="20"/>
      <c r="M122" s="20"/>
      <c r="N122" s="20"/>
      <c r="O122" s="20"/>
      <c r="P122" s="20"/>
      <c r="Q122" s="28">
        <f t="shared" si="1"/>
        <v>17.71</v>
      </c>
      <c r="R122" s="18"/>
      <c r="S122" s="18"/>
      <c r="T122" s="18"/>
      <c r="U122" s="18"/>
      <c r="V122" s="18"/>
      <c r="W1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" s="17">
        <f>SUM(T_MAIN_ACCESSSW[[#This Row],[(Y)
TOTAL Excluding VAT - Y1
((A*J)*Q)+((A*R)*12))]:[(AC)
TOTAL Excluding VAT - Y5
((E*N*Q)+((E*V)*12))]])</f>
        <v>0</v>
      </c>
      <c r="AC122" s="21"/>
    </row>
    <row r="123" spans="1:29" x14ac:dyDescent="0.3">
      <c r="A123" t="s">
        <v>78</v>
      </c>
      <c r="B123" t="s">
        <v>477</v>
      </c>
      <c r="C123" t="s">
        <v>478</v>
      </c>
      <c r="D123" t="s">
        <v>284</v>
      </c>
      <c r="E123" s="77">
        <v>1</v>
      </c>
      <c r="F123" s="77">
        <v>1</v>
      </c>
      <c r="G123" s="77">
        <v>1</v>
      </c>
      <c r="H123" s="77">
        <v>1</v>
      </c>
      <c r="I123" s="77">
        <v>1</v>
      </c>
      <c r="J123" t="s">
        <v>285</v>
      </c>
      <c r="K123" t="s">
        <v>286</v>
      </c>
      <c r="L123" s="20"/>
      <c r="M123" s="20"/>
      <c r="N123" s="20"/>
      <c r="O123" s="20"/>
      <c r="P123" s="20"/>
      <c r="Q123" s="28">
        <f t="shared" si="1"/>
        <v>17.71</v>
      </c>
      <c r="R123" s="18"/>
      <c r="S123" s="18"/>
      <c r="T123" s="18"/>
      <c r="U123" s="18"/>
      <c r="V123" s="18"/>
      <c r="W1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" s="17">
        <f>SUM(T_MAIN_ACCESSSW[[#This Row],[(Y)
TOTAL Excluding VAT - Y1
((A*J)*Q)+((A*R)*12))]:[(AC)
TOTAL Excluding VAT - Y5
((E*N*Q)+((E*V)*12))]])</f>
        <v>0</v>
      </c>
      <c r="AC123" s="21"/>
    </row>
    <row r="124" spans="1:29" x14ac:dyDescent="0.3">
      <c r="A124" t="s">
        <v>78</v>
      </c>
      <c r="B124" t="s">
        <v>477</v>
      </c>
      <c r="C124" t="s">
        <v>479</v>
      </c>
      <c r="D124" t="s">
        <v>284</v>
      </c>
      <c r="E124" s="77">
        <v>1</v>
      </c>
      <c r="F124" s="77">
        <v>1</v>
      </c>
      <c r="G124" s="77">
        <v>1</v>
      </c>
      <c r="H124" s="77">
        <v>1</v>
      </c>
      <c r="I124" s="77">
        <v>1</v>
      </c>
      <c r="J124" t="s">
        <v>285</v>
      </c>
      <c r="K124" t="s">
        <v>286</v>
      </c>
      <c r="L124" s="20"/>
      <c r="M124" s="20"/>
      <c r="N124" s="20"/>
      <c r="O124" s="20"/>
      <c r="P124" s="20"/>
      <c r="Q124" s="28">
        <f t="shared" si="1"/>
        <v>17.71</v>
      </c>
      <c r="R124" s="18"/>
      <c r="S124" s="18"/>
      <c r="T124" s="18"/>
      <c r="U124" s="18"/>
      <c r="V124" s="18"/>
      <c r="W1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" s="17">
        <f>SUM(T_MAIN_ACCESSSW[[#This Row],[(Y)
TOTAL Excluding VAT - Y1
((A*J)*Q)+((A*R)*12))]:[(AC)
TOTAL Excluding VAT - Y5
((E*N*Q)+((E*V)*12))]])</f>
        <v>0</v>
      </c>
      <c r="AC124" s="21"/>
    </row>
    <row r="125" spans="1:29" x14ac:dyDescent="0.3">
      <c r="A125" t="s">
        <v>73</v>
      </c>
      <c r="B125" t="s">
        <v>480</v>
      </c>
      <c r="C125" t="s">
        <v>481</v>
      </c>
      <c r="D125" t="s">
        <v>284</v>
      </c>
      <c r="E125" s="77">
        <v>1</v>
      </c>
      <c r="F125" s="77">
        <v>1</v>
      </c>
      <c r="G125" s="77">
        <v>1</v>
      </c>
      <c r="H125" s="77">
        <v>1</v>
      </c>
      <c r="I125" s="77">
        <v>1</v>
      </c>
      <c r="J125" t="s">
        <v>285</v>
      </c>
      <c r="K125" t="s">
        <v>286</v>
      </c>
      <c r="L125" s="20"/>
      <c r="M125" s="20"/>
      <c r="N125" s="20"/>
      <c r="O125" s="20"/>
      <c r="P125" s="20"/>
      <c r="Q125" s="28">
        <f t="shared" si="1"/>
        <v>17.71</v>
      </c>
      <c r="R125" s="18"/>
      <c r="S125" s="18"/>
      <c r="T125" s="18"/>
      <c r="U125" s="18"/>
      <c r="V125" s="18"/>
      <c r="W1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" s="17">
        <f>SUM(T_MAIN_ACCESSSW[[#This Row],[(Y)
TOTAL Excluding VAT - Y1
((A*J)*Q)+((A*R)*12))]:[(AC)
TOTAL Excluding VAT - Y5
((E*N*Q)+((E*V)*12))]])</f>
        <v>0</v>
      </c>
      <c r="AC125" s="21"/>
    </row>
    <row r="126" spans="1:29" x14ac:dyDescent="0.3">
      <c r="A126" t="s">
        <v>73</v>
      </c>
      <c r="B126" t="s">
        <v>482</v>
      </c>
      <c r="C126" t="s">
        <v>483</v>
      </c>
      <c r="D126" t="s">
        <v>284</v>
      </c>
      <c r="E126" s="77">
        <v>1</v>
      </c>
      <c r="F126" s="77">
        <v>1</v>
      </c>
      <c r="G126" s="77">
        <v>1</v>
      </c>
      <c r="H126" s="77">
        <v>1</v>
      </c>
      <c r="I126" s="77">
        <v>1</v>
      </c>
      <c r="J126" t="s">
        <v>285</v>
      </c>
      <c r="K126" t="s">
        <v>286</v>
      </c>
      <c r="L126" s="20"/>
      <c r="M126" s="20"/>
      <c r="N126" s="20"/>
      <c r="O126" s="20"/>
      <c r="P126" s="20"/>
      <c r="Q126" s="28">
        <f t="shared" si="1"/>
        <v>17.71</v>
      </c>
      <c r="R126" s="18"/>
      <c r="S126" s="18"/>
      <c r="T126" s="18"/>
      <c r="U126" s="18"/>
      <c r="V126" s="18"/>
      <c r="W1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" s="17">
        <f>SUM(T_MAIN_ACCESSSW[[#This Row],[(Y)
TOTAL Excluding VAT - Y1
((A*J)*Q)+((A*R)*12))]:[(AC)
TOTAL Excluding VAT - Y5
((E*N*Q)+((E*V)*12))]])</f>
        <v>0</v>
      </c>
      <c r="AC126" s="21"/>
    </row>
    <row r="127" spans="1:29" x14ac:dyDescent="0.3">
      <c r="A127" t="s">
        <v>73</v>
      </c>
      <c r="B127" t="s">
        <v>482</v>
      </c>
      <c r="C127" t="s">
        <v>484</v>
      </c>
      <c r="D127" t="s">
        <v>284</v>
      </c>
      <c r="E127" s="77">
        <v>1</v>
      </c>
      <c r="F127" s="77">
        <v>1</v>
      </c>
      <c r="G127" s="77">
        <v>1</v>
      </c>
      <c r="H127" s="77">
        <v>1</v>
      </c>
      <c r="I127" s="77">
        <v>1</v>
      </c>
      <c r="J127" t="s">
        <v>285</v>
      </c>
      <c r="K127" t="s">
        <v>286</v>
      </c>
      <c r="L127" s="20"/>
      <c r="M127" s="20"/>
      <c r="N127" s="20"/>
      <c r="O127" s="20"/>
      <c r="P127" s="20"/>
      <c r="Q127" s="28">
        <f t="shared" si="1"/>
        <v>17.71</v>
      </c>
      <c r="R127" s="18"/>
      <c r="S127" s="18"/>
      <c r="T127" s="18"/>
      <c r="U127" s="18"/>
      <c r="V127" s="18"/>
      <c r="W1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" s="17">
        <f>SUM(T_MAIN_ACCESSSW[[#This Row],[(Y)
TOTAL Excluding VAT - Y1
((A*J)*Q)+((A*R)*12))]:[(AC)
TOTAL Excluding VAT - Y5
((E*N*Q)+((E*V)*12))]])</f>
        <v>0</v>
      </c>
      <c r="AC127" s="21"/>
    </row>
    <row r="128" spans="1:29" x14ac:dyDescent="0.3">
      <c r="A128" t="s">
        <v>73</v>
      </c>
      <c r="B128" t="s">
        <v>482</v>
      </c>
      <c r="C128" t="s">
        <v>485</v>
      </c>
      <c r="D128" t="s">
        <v>284</v>
      </c>
      <c r="E128" s="77">
        <v>1</v>
      </c>
      <c r="F128" s="77">
        <v>1</v>
      </c>
      <c r="G128" s="77">
        <v>1</v>
      </c>
      <c r="H128" s="77">
        <v>1</v>
      </c>
      <c r="I128" s="77">
        <v>1</v>
      </c>
      <c r="J128" t="s">
        <v>285</v>
      </c>
      <c r="K128" t="s">
        <v>286</v>
      </c>
      <c r="L128" s="20"/>
      <c r="M128" s="20"/>
      <c r="N128" s="20"/>
      <c r="O128" s="20"/>
      <c r="P128" s="20"/>
      <c r="Q128" s="28">
        <f t="shared" si="1"/>
        <v>17.71</v>
      </c>
      <c r="R128" s="18"/>
      <c r="S128" s="18"/>
      <c r="T128" s="18"/>
      <c r="U128" s="18"/>
      <c r="V128" s="18"/>
      <c r="W1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" s="17">
        <f>SUM(T_MAIN_ACCESSSW[[#This Row],[(Y)
TOTAL Excluding VAT - Y1
((A*J)*Q)+((A*R)*12))]:[(AC)
TOTAL Excluding VAT - Y5
((E*N*Q)+((E*V)*12))]])</f>
        <v>0</v>
      </c>
      <c r="AC128" s="21"/>
    </row>
    <row r="129" spans="1:29" x14ac:dyDescent="0.3">
      <c r="A129" t="s">
        <v>73</v>
      </c>
      <c r="B129" t="s">
        <v>486</v>
      </c>
      <c r="C129" t="s">
        <v>487</v>
      </c>
      <c r="D129" t="s">
        <v>284</v>
      </c>
      <c r="E129" s="77">
        <v>1</v>
      </c>
      <c r="F129" s="77">
        <v>1</v>
      </c>
      <c r="G129" s="77">
        <v>1</v>
      </c>
      <c r="H129" s="77">
        <v>1</v>
      </c>
      <c r="I129" s="77">
        <v>1</v>
      </c>
      <c r="J129" t="s">
        <v>285</v>
      </c>
      <c r="K129" t="s">
        <v>286</v>
      </c>
      <c r="L129" s="20"/>
      <c r="M129" s="20"/>
      <c r="N129" s="20"/>
      <c r="O129" s="20"/>
      <c r="P129" s="20"/>
      <c r="Q129" s="28">
        <f t="shared" si="1"/>
        <v>17.71</v>
      </c>
      <c r="R129" s="18"/>
      <c r="S129" s="18"/>
      <c r="T129" s="18"/>
      <c r="U129" s="18"/>
      <c r="V129" s="18"/>
      <c r="W1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" s="17">
        <f>SUM(T_MAIN_ACCESSSW[[#This Row],[(Y)
TOTAL Excluding VAT - Y1
((A*J)*Q)+((A*R)*12))]:[(AC)
TOTAL Excluding VAT - Y5
((E*N*Q)+((E*V)*12))]])</f>
        <v>0</v>
      </c>
      <c r="AC129" s="21"/>
    </row>
    <row r="130" spans="1:29" x14ac:dyDescent="0.3">
      <c r="A130" t="s">
        <v>73</v>
      </c>
      <c r="B130" t="s">
        <v>488</v>
      </c>
      <c r="C130" t="s">
        <v>489</v>
      </c>
      <c r="D130" t="s">
        <v>284</v>
      </c>
      <c r="E130" s="77">
        <v>1</v>
      </c>
      <c r="F130" s="77">
        <v>1</v>
      </c>
      <c r="G130" s="77">
        <v>1</v>
      </c>
      <c r="H130" s="77">
        <v>1</v>
      </c>
      <c r="I130" s="77">
        <v>1</v>
      </c>
      <c r="J130" t="s">
        <v>285</v>
      </c>
      <c r="K130" t="s">
        <v>286</v>
      </c>
      <c r="L130" s="20"/>
      <c r="M130" s="20"/>
      <c r="N130" s="20"/>
      <c r="O130" s="20"/>
      <c r="P130" s="20"/>
      <c r="Q130" s="28">
        <f t="shared" si="1"/>
        <v>17.71</v>
      </c>
      <c r="R130" s="18"/>
      <c r="S130" s="18"/>
      <c r="T130" s="18"/>
      <c r="U130" s="18"/>
      <c r="V130" s="18"/>
      <c r="W1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" s="17">
        <f>SUM(T_MAIN_ACCESSSW[[#This Row],[(Y)
TOTAL Excluding VAT - Y1
((A*J)*Q)+((A*R)*12))]:[(AC)
TOTAL Excluding VAT - Y5
((E*N*Q)+((E*V)*12))]])</f>
        <v>0</v>
      </c>
      <c r="AC130" s="21"/>
    </row>
    <row r="131" spans="1:29" x14ac:dyDescent="0.3">
      <c r="A131" t="s">
        <v>73</v>
      </c>
      <c r="B131" t="s">
        <v>488</v>
      </c>
      <c r="C131" t="s">
        <v>490</v>
      </c>
      <c r="D131" t="s">
        <v>284</v>
      </c>
      <c r="E131" s="77">
        <v>1</v>
      </c>
      <c r="F131" s="77">
        <v>1</v>
      </c>
      <c r="G131" s="77">
        <v>1</v>
      </c>
      <c r="H131" s="77">
        <v>1</v>
      </c>
      <c r="I131" s="77">
        <v>1</v>
      </c>
      <c r="J131" t="s">
        <v>285</v>
      </c>
      <c r="K131" t="s">
        <v>286</v>
      </c>
      <c r="L131" s="20"/>
      <c r="M131" s="20"/>
      <c r="N131" s="20"/>
      <c r="O131" s="20"/>
      <c r="P131" s="20"/>
      <c r="Q131" s="28">
        <f t="shared" si="1"/>
        <v>17.71</v>
      </c>
      <c r="R131" s="18"/>
      <c r="S131" s="18"/>
      <c r="T131" s="18"/>
      <c r="U131" s="18"/>
      <c r="V131" s="18"/>
      <c r="W1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1" s="17">
        <f>SUM(T_MAIN_ACCESSSW[[#This Row],[(Y)
TOTAL Excluding VAT - Y1
((A*J)*Q)+((A*R)*12))]:[(AC)
TOTAL Excluding VAT - Y5
((E*N*Q)+((E*V)*12))]])</f>
        <v>0</v>
      </c>
      <c r="AC131" s="21"/>
    </row>
    <row r="132" spans="1:29" x14ac:dyDescent="0.3">
      <c r="A132" t="s">
        <v>73</v>
      </c>
      <c r="B132" t="s">
        <v>491</v>
      </c>
      <c r="C132" t="s">
        <v>492</v>
      </c>
      <c r="D132" t="s">
        <v>284</v>
      </c>
      <c r="E132" s="77">
        <v>1</v>
      </c>
      <c r="F132" s="77">
        <v>1</v>
      </c>
      <c r="G132" s="77">
        <v>1</v>
      </c>
      <c r="H132" s="77">
        <v>1</v>
      </c>
      <c r="I132" s="77">
        <v>1</v>
      </c>
      <c r="J132" t="s">
        <v>285</v>
      </c>
      <c r="K132" t="s">
        <v>286</v>
      </c>
      <c r="L132" s="20"/>
      <c r="M132" s="20"/>
      <c r="N132" s="20"/>
      <c r="O132" s="20"/>
      <c r="P132" s="20"/>
      <c r="Q132" s="28">
        <f t="shared" si="1"/>
        <v>17.71</v>
      </c>
      <c r="R132" s="18"/>
      <c r="S132" s="18"/>
      <c r="T132" s="18"/>
      <c r="U132" s="18"/>
      <c r="V132" s="18"/>
      <c r="W1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2" s="17">
        <f>SUM(T_MAIN_ACCESSSW[[#This Row],[(Y)
TOTAL Excluding VAT - Y1
((A*J)*Q)+((A*R)*12))]:[(AC)
TOTAL Excluding VAT - Y5
((E*N*Q)+((E*V)*12))]])</f>
        <v>0</v>
      </c>
      <c r="AC132" s="21"/>
    </row>
    <row r="133" spans="1:29" x14ac:dyDescent="0.3">
      <c r="A133" t="s">
        <v>80</v>
      </c>
      <c r="B133" t="s">
        <v>493</v>
      </c>
      <c r="C133" t="s">
        <v>494</v>
      </c>
      <c r="D133" t="s">
        <v>284</v>
      </c>
      <c r="E133" s="77">
        <v>1</v>
      </c>
      <c r="F133" s="77">
        <v>1</v>
      </c>
      <c r="G133" s="77">
        <v>1</v>
      </c>
      <c r="H133" s="77">
        <v>1</v>
      </c>
      <c r="I133" s="77">
        <v>1</v>
      </c>
      <c r="J133" t="s">
        <v>285</v>
      </c>
      <c r="K133" t="s">
        <v>286</v>
      </c>
      <c r="L133" s="20"/>
      <c r="M133" s="20"/>
      <c r="N133" s="20"/>
      <c r="O133" s="20"/>
      <c r="P133" s="20"/>
      <c r="Q133" s="28">
        <f t="shared" si="1"/>
        <v>17.71</v>
      </c>
      <c r="R133" s="18"/>
      <c r="S133" s="18"/>
      <c r="T133" s="18"/>
      <c r="U133" s="18"/>
      <c r="V133" s="18"/>
      <c r="W1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3" s="17">
        <f>SUM(T_MAIN_ACCESSSW[[#This Row],[(Y)
TOTAL Excluding VAT - Y1
((A*J)*Q)+((A*R)*12))]:[(AC)
TOTAL Excluding VAT - Y5
((E*N*Q)+((E*V)*12))]])</f>
        <v>0</v>
      </c>
      <c r="AC133" s="21"/>
    </row>
    <row r="134" spans="1:29" x14ac:dyDescent="0.3">
      <c r="A134" t="s">
        <v>80</v>
      </c>
      <c r="B134" t="s">
        <v>493</v>
      </c>
      <c r="C134" t="s">
        <v>495</v>
      </c>
      <c r="D134" t="s">
        <v>284</v>
      </c>
      <c r="E134" s="77">
        <v>1</v>
      </c>
      <c r="F134" s="77">
        <v>1</v>
      </c>
      <c r="G134" s="77">
        <v>1</v>
      </c>
      <c r="H134" s="77">
        <v>1</v>
      </c>
      <c r="I134" s="77">
        <v>1</v>
      </c>
      <c r="J134" t="s">
        <v>285</v>
      </c>
      <c r="K134" t="s">
        <v>286</v>
      </c>
      <c r="L134" s="20"/>
      <c r="M134" s="20"/>
      <c r="N134" s="20"/>
      <c r="O134" s="20"/>
      <c r="P134" s="20"/>
      <c r="Q134" s="28">
        <f t="shared" si="1"/>
        <v>17.71</v>
      </c>
      <c r="R134" s="18"/>
      <c r="S134" s="18"/>
      <c r="T134" s="18"/>
      <c r="U134" s="18"/>
      <c r="V134" s="18"/>
      <c r="W1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4" s="17">
        <f>SUM(T_MAIN_ACCESSSW[[#This Row],[(Y)
TOTAL Excluding VAT - Y1
((A*J)*Q)+((A*R)*12))]:[(AC)
TOTAL Excluding VAT - Y5
((E*N*Q)+((E*V)*12))]])</f>
        <v>0</v>
      </c>
      <c r="AC134" s="21"/>
    </row>
    <row r="135" spans="1:29" x14ac:dyDescent="0.3">
      <c r="A135" t="s">
        <v>80</v>
      </c>
      <c r="B135" t="s">
        <v>496</v>
      </c>
      <c r="C135" t="s">
        <v>497</v>
      </c>
      <c r="D135" t="s">
        <v>284</v>
      </c>
      <c r="E135" s="77">
        <v>1</v>
      </c>
      <c r="F135" s="77">
        <v>1</v>
      </c>
      <c r="G135" s="77">
        <v>1</v>
      </c>
      <c r="H135" s="77">
        <v>1</v>
      </c>
      <c r="I135" s="77">
        <v>1</v>
      </c>
      <c r="J135" t="s">
        <v>285</v>
      </c>
      <c r="K135" t="s">
        <v>286</v>
      </c>
      <c r="L135" s="20"/>
      <c r="M135" s="20"/>
      <c r="N135" s="20"/>
      <c r="O135" s="20"/>
      <c r="P135" s="20"/>
      <c r="Q135" s="28">
        <f t="shared" si="1"/>
        <v>17.71</v>
      </c>
      <c r="R135" s="18"/>
      <c r="S135" s="18"/>
      <c r="T135" s="18"/>
      <c r="U135" s="18"/>
      <c r="V135" s="18"/>
      <c r="W1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5" s="17">
        <f>SUM(T_MAIN_ACCESSSW[[#This Row],[(Y)
TOTAL Excluding VAT - Y1
((A*J)*Q)+((A*R)*12))]:[(AC)
TOTAL Excluding VAT - Y5
((E*N*Q)+((E*V)*12))]])</f>
        <v>0</v>
      </c>
      <c r="AC135" s="21"/>
    </row>
    <row r="136" spans="1:29" x14ac:dyDescent="0.3">
      <c r="A136" t="s">
        <v>79</v>
      </c>
      <c r="B136" t="s">
        <v>498</v>
      </c>
      <c r="C136" t="s">
        <v>499</v>
      </c>
      <c r="D136" t="s">
        <v>500</v>
      </c>
      <c r="E136" s="77">
        <v>1</v>
      </c>
      <c r="F136" s="77">
        <v>1</v>
      </c>
      <c r="G136" s="77">
        <v>1</v>
      </c>
      <c r="H136" s="77">
        <v>1</v>
      </c>
      <c r="I136" s="77">
        <v>1</v>
      </c>
      <c r="J136" t="s">
        <v>285</v>
      </c>
      <c r="K136" t="s">
        <v>286</v>
      </c>
      <c r="L136" s="20"/>
      <c r="M136" s="20"/>
      <c r="N136" s="20"/>
      <c r="O136" s="20"/>
      <c r="P136" s="20"/>
      <c r="Q136" s="28">
        <f t="shared" si="1"/>
        <v>17.71</v>
      </c>
      <c r="R136" s="18"/>
      <c r="S136" s="18"/>
      <c r="T136" s="18"/>
      <c r="U136" s="18"/>
      <c r="V136" s="18"/>
      <c r="W1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6" s="17">
        <f>SUM(T_MAIN_ACCESSSW[[#This Row],[(Y)
TOTAL Excluding VAT - Y1
((A*J)*Q)+((A*R)*12))]:[(AC)
TOTAL Excluding VAT - Y5
((E*N*Q)+((E*V)*12))]])</f>
        <v>0</v>
      </c>
      <c r="AC136" s="21"/>
    </row>
    <row r="137" spans="1:29" x14ac:dyDescent="0.3">
      <c r="A137" t="s">
        <v>79</v>
      </c>
      <c r="B137" t="s">
        <v>498</v>
      </c>
      <c r="C137" t="s">
        <v>499</v>
      </c>
      <c r="D137" t="s">
        <v>500</v>
      </c>
      <c r="E137" s="77">
        <v>1</v>
      </c>
      <c r="F137" s="77">
        <v>1</v>
      </c>
      <c r="G137" s="77">
        <v>1</v>
      </c>
      <c r="H137" s="77">
        <v>1</v>
      </c>
      <c r="I137" s="77">
        <v>1</v>
      </c>
      <c r="J137" t="s">
        <v>285</v>
      </c>
      <c r="K137" t="s">
        <v>286</v>
      </c>
      <c r="L137" s="20"/>
      <c r="M137" s="20"/>
      <c r="N137" s="20"/>
      <c r="O137" s="20"/>
      <c r="P137" s="20"/>
      <c r="Q137" s="28">
        <f t="shared" si="1"/>
        <v>17.71</v>
      </c>
      <c r="R137" s="18"/>
      <c r="S137" s="18"/>
      <c r="T137" s="18"/>
      <c r="U137" s="18"/>
      <c r="V137" s="18"/>
      <c r="W1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7" s="17">
        <f>SUM(T_MAIN_ACCESSSW[[#This Row],[(Y)
TOTAL Excluding VAT - Y1
((A*J)*Q)+((A*R)*12))]:[(AC)
TOTAL Excluding VAT - Y5
((E*N*Q)+((E*V)*12))]])</f>
        <v>0</v>
      </c>
      <c r="AC137" s="21"/>
    </row>
    <row r="138" spans="1:29" x14ac:dyDescent="0.3">
      <c r="A138" t="s">
        <v>79</v>
      </c>
      <c r="B138" t="s">
        <v>501</v>
      </c>
      <c r="C138" t="s">
        <v>499</v>
      </c>
      <c r="D138" t="s">
        <v>500</v>
      </c>
      <c r="E138" s="77">
        <v>1</v>
      </c>
      <c r="F138" s="77">
        <v>1</v>
      </c>
      <c r="G138" s="77">
        <v>1</v>
      </c>
      <c r="H138" s="77">
        <v>1</v>
      </c>
      <c r="I138" s="77">
        <v>1</v>
      </c>
      <c r="J138" t="s">
        <v>285</v>
      </c>
      <c r="K138" t="s">
        <v>286</v>
      </c>
      <c r="L138" s="20"/>
      <c r="M138" s="20"/>
      <c r="N138" s="20"/>
      <c r="O138" s="20"/>
      <c r="P138" s="20"/>
      <c r="Q138" s="28">
        <f t="shared" si="1"/>
        <v>17.71</v>
      </c>
      <c r="R138" s="18"/>
      <c r="S138" s="18"/>
      <c r="T138" s="18"/>
      <c r="U138" s="18"/>
      <c r="V138" s="18"/>
      <c r="W1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8" s="17">
        <f>SUM(T_MAIN_ACCESSSW[[#This Row],[(Y)
TOTAL Excluding VAT - Y1
((A*J)*Q)+((A*R)*12))]:[(AC)
TOTAL Excluding VAT - Y5
((E*N*Q)+((E*V)*12))]])</f>
        <v>0</v>
      </c>
      <c r="AC138" s="21"/>
    </row>
    <row r="139" spans="1:29" x14ac:dyDescent="0.3">
      <c r="A139" t="s">
        <v>76</v>
      </c>
      <c r="B139" t="s">
        <v>502</v>
      </c>
      <c r="C139" t="s">
        <v>499</v>
      </c>
      <c r="D139" t="s">
        <v>500</v>
      </c>
      <c r="E139" s="77">
        <v>1</v>
      </c>
      <c r="F139" s="77">
        <v>1</v>
      </c>
      <c r="G139" s="77">
        <v>1</v>
      </c>
      <c r="H139" s="77">
        <v>1</v>
      </c>
      <c r="I139" s="77">
        <v>1</v>
      </c>
      <c r="J139" t="s">
        <v>285</v>
      </c>
      <c r="K139" t="s">
        <v>286</v>
      </c>
      <c r="L139" s="20"/>
      <c r="M139" s="20"/>
      <c r="N139" s="20"/>
      <c r="O139" s="20"/>
      <c r="P139" s="20"/>
      <c r="Q139" s="28">
        <f t="shared" si="1"/>
        <v>17.71</v>
      </c>
      <c r="R139" s="18"/>
      <c r="S139" s="18"/>
      <c r="T139" s="18"/>
      <c r="U139" s="18"/>
      <c r="V139" s="18"/>
      <c r="W1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9" s="17">
        <f>SUM(T_MAIN_ACCESSSW[[#This Row],[(Y)
TOTAL Excluding VAT - Y1
((A*J)*Q)+((A*R)*12))]:[(AC)
TOTAL Excluding VAT - Y5
((E*N*Q)+((E*V)*12))]])</f>
        <v>0</v>
      </c>
      <c r="AC139" s="21"/>
    </row>
    <row r="140" spans="1:29" x14ac:dyDescent="0.3">
      <c r="A140" t="s">
        <v>76</v>
      </c>
      <c r="B140" t="s">
        <v>502</v>
      </c>
      <c r="C140" t="s">
        <v>499</v>
      </c>
      <c r="D140" t="s">
        <v>500</v>
      </c>
      <c r="E140" s="77">
        <v>1</v>
      </c>
      <c r="F140" s="77">
        <v>1</v>
      </c>
      <c r="G140" s="77">
        <v>1</v>
      </c>
      <c r="H140" s="77">
        <v>1</v>
      </c>
      <c r="I140" s="77">
        <v>1</v>
      </c>
      <c r="J140" t="s">
        <v>285</v>
      </c>
      <c r="K140" t="s">
        <v>286</v>
      </c>
      <c r="L140" s="20"/>
      <c r="M140" s="20"/>
      <c r="N140" s="20"/>
      <c r="O140" s="20"/>
      <c r="P140" s="20"/>
      <c r="Q140" s="28">
        <f t="shared" ref="Q140:Q203" si="2">Exchange_Rate</f>
        <v>17.71</v>
      </c>
      <c r="R140" s="18"/>
      <c r="S140" s="18"/>
      <c r="T140" s="18"/>
      <c r="U140" s="18"/>
      <c r="V140" s="18"/>
      <c r="W1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0" s="17">
        <f>SUM(T_MAIN_ACCESSSW[[#This Row],[(Y)
TOTAL Excluding VAT - Y1
((A*J)*Q)+((A*R)*12))]:[(AC)
TOTAL Excluding VAT - Y5
((E*N*Q)+((E*V)*12))]])</f>
        <v>0</v>
      </c>
      <c r="AC140" s="21"/>
    </row>
    <row r="141" spans="1:29" x14ac:dyDescent="0.3">
      <c r="A141" t="s">
        <v>76</v>
      </c>
      <c r="B141" t="s">
        <v>502</v>
      </c>
      <c r="C141" t="s">
        <v>499</v>
      </c>
      <c r="D141" t="s">
        <v>500</v>
      </c>
      <c r="E141" s="77">
        <v>1</v>
      </c>
      <c r="F141" s="77">
        <v>1</v>
      </c>
      <c r="G141" s="77">
        <v>1</v>
      </c>
      <c r="H141" s="77">
        <v>1</v>
      </c>
      <c r="I141" s="77">
        <v>1</v>
      </c>
      <c r="J141" t="s">
        <v>285</v>
      </c>
      <c r="K141" t="s">
        <v>286</v>
      </c>
      <c r="L141" s="20"/>
      <c r="M141" s="20"/>
      <c r="N141" s="20"/>
      <c r="O141" s="20"/>
      <c r="P141" s="20"/>
      <c r="Q141" s="28">
        <f t="shared" si="2"/>
        <v>17.71</v>
      </c>
      <c r="R141" s="18"/>
      <c r="S141" s="18"/>
      <c r="T141" s="18"/>
      <c r="U141" s="18"/>
      <c r="V141" s="18"/>
      <c r="W1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1" s="17">
        <f>SUM(T_MAIN_ACCESSSW[[#This Row],[(Y)
TOTAL Excluding VAT - Y1
((A*J)*Q)+((A*R)*12))]:[(AC)
TOTAL Excluding VAT - Y5
((E*N*Q)+((E*V)*12))]])</f>
        <v>0</v>
      </c>
      <c r="AC141" s="21"/>
    </row>
    <row r="142" spans="1:29" x14ac:dyDescent="0.3">
      <c r="A142" t="s">
        <v>77</v>
      </c>
      <c r="B142" t="s">
        <v>503</v>
      </c>
      <c r="C142" t="s">
        <v>499</v>
      </c>
      <c r="D142" t="s">
        <v>500</v>
      </c>
      <c r="E142" s="77">
        <v>1</v>
      </c>
      <c r="F142" s="77">
        <v>1</v>
      </c>
      <c r="G142" s="77">
        <v>1</v>
      </c>
      <c r="H142" s="77">
        <v>1</v>
      </c>
      <c r="I142" s="77">
        <v>1</v>
      </c>
      <c r="J142" t="s">
        <v>285</v>
      </c>
      <c r="K142" t="s">
        <v>286</v>
      </c>
      <c r="L142" s="20"/>
      <c r="M142" s="20"/>
      <c r="N142" s="20"/>
      <c r="O142" s="20"/>
      <c r="P142" s="20"/>
      <c r="Q142" s="28">
        <f t="shared" si="2"/>
        <v>17.71</v>
      </c>
      <c r="R142" s="18"/>
      <c r="S142" s="18"/>
      <c r="T142" s="18"/>
      <c r="U142" s="18"/>
      <c r="V142" s="18"/>
      <c r="W1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2" s="17">
        <f>SUM(T_MAIN_ACCESSSW[[#This Row],[(Y)
TOTAL Excluding VAT - Y1
((A*J)*Q)+((A*R)*12))]:[(AC)
TOTAL Excluding VAT - Y5
((E*N*Q)+((E*V)*12))]])</f>
        <v>0</v>
      </c>
      <c r="AC142" s="21"/>
    </row>
    <row r="143" spans="1:29" x14ac:dyDescent="0.3">
      <c r="A143" t="s">
        <v>77</v>
      </c>
      <c r="B143" t="s">
        <v>503</v>
      </c>
      <c r="C143" t="s">
        <v>499</v>
      </c>
      <c r="D143" t="s">
        <v>500</v>
      </c>
      <c r="E143" s="77">
        <v>1</v>
      </c>
      <c r="F143" s="77">
        <v>1</v>
      </c>
      <c r="G143" s="77">
        <v>1</v>
      </c>
      <c r="H143" s="77">
        <v>1</v>
      </c>
      <c r="I143" s="77">
        <v>1</v>
      </c>
      <c r="J143" t="s">
        <v>285</v>
      </c>
      <c r="K143" t="s">
        <v>286</v>
      </c>
      <c r="L143" s="20"/>
      <c r="M143" s="20"/>
      <c r="N143" s="20"/>
      <c r="O143" s="20"/>
      <c r="P143" s="20"/>
      <c r="Q143" s="28">
        <f t="shared" si="2"/>
        <v>17.71</v>
      </c>
      <c r="R143" s="18"/>
      <c r="S143" s="18"/>
      <c r="T143" s="18"/>
      <c r="U143" s="18"/>
      <c r="V143" s="18"/>
      <c r="W1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3" s="17">
        <f>SUM(T_MAIN_ACCESSSW[[#This Row],[(Y)
TOTAL Excluding VAT - Y1
((A*J)*Q)+((A*R)*12))]:[(AC)
TOTAL Excluding VAT - Y5
((E*N*Q)+((E*V)*12))]])</f>
        <v>0</v>
      </c>
      <c r="AC143" s="21"/>
    </row>
    <row r="144" spans="1:29" x14ac:dyDescent="0.3">
      <c r="A144" t="s">
        <v>77</v>
      </c>
      <c r="B144" t="s">
        <v>503</v>
      </c>
      <c r="C144" t="s">
        <v>499</v>
      </c>
      <c r="D144" t="s">
        <v>500</v>
      </c>
      <c r="E144" s="77">
        <v>1</v>
      </c>
      <c r="F144" s="77">
        <v>1</v>
      </c>
      <c r="G144" s="77">
        <v>1</v>
      </c>
      <c r="H144" s="77">
        <v>1</v>
      </c>
      <c r="I144" s="77">
        <v>1</v>
      </c>
      <c r="J144" t="s">
        <v>285</v>
      </c>
      <c r="K144" t="s">
        <v>286</v>
      </c>
      <c r="L144" s="20"/>
      <c r="M144" s="20"/>
      <c r="N144" s="20"/>
      <c r="O144" s="20"/>
      <c r="P144" s="20"/>
      <c r="Q144" s="28">
        <f t="shared" si="2"/>
        <v>17.71</v>
      </c>
      <c r="R144" s="18"/>
      <c r="S144" s="18"/>
      <c r="T144" s="18"/>
      <c r="U144" s="18"/>
      <c r="V144" s="18"/>
      <c r="W1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4" s="17">
        <f>SUM(T_MAIN_ACCESSSW[[#This Row],[(Y)
TOTAL Excluding VAT - Y1
((A*J)*Q)+((A*R)*12))]:[(AC)
TOTAL Excluding VAT - Y5
((E*N*Q)+((E*V)*12))]])</f>
        <v>0</v>
      </c>
      <c r="AC144" s="21"/>
    </row>
    <row r="145" spans="1:29" x14ac:dyDescent="0.3">
      <c r="A145" t="s">
        <v>67</v>
      </c>
      <c r="B145" t="s">
        <v>504</v>
      </c>
      <c r="C145" t="s">
        <v>499</v>
      </c>
      <c r="D145" t="s">
        <v>500</v>
      </c>
      <c r="E145" s="77">
        <v>1</v>
      </c>
      <c r="F145" s="77">
        <v>1</v>
      </c>
      <c r="G145" s="77">
        <v>1</v>
      </c>
      <c r="H145" s="77">
        <v>1</v>
      </c>
      <c r="I145" s="77">
        <v>1</v>
      </c>
      <c r="J145" t="s">
        <v>269</v>
      </c>
      <c r="K145" t="s">
        <v>286</v>
      </c>
      <c r="L145" s="20"/>
      <c r="M145" s="20"/>
      <c r="N145" s="20"/>
      <c r="O145" s="20"/>
      <c r="P145" s="20"/>
      <c r="Q145" s="28">
        <f t="shared" si="2"/>
        <v>17.71</v>
      </c>
      <c r="R145" s="18"/>
      <c r="S145" s="18"/>
      <c r="T145" s="18"/>
      <c r="U145" s="18"/>
      <c r="V145" s="18"/>
      <c r="W1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5" s="17">
        <f>SUM(T_MAIN_ACCESSSW[[#This Row],[(Y)
TOTAL Excluding VAT - Y1
((A*J)*Q)+((A*R)*12))]:[(AC)
TOTAL Excluding VAT - Y5
((E*N*Q)+((E*V)*12))]])</f>
        <v>0</v>
      </c>
      <c r="AC145" s="21"/>
    </row>
    <row r="146" spans="1:29" x14ac:dyDescent="0.3">
      <c r="A146" t="s">
        <v>67</v>
      </c>
      <c r="B146" t="s">
        <v>504</v>
      </c>
      <c r="C146" t="s">
        <v>499</v>
      </c>
      <c r="D146" t="s">
        <v>500</v>
      </c>
      <c r="E146" s="77">
        <v>1</v>
      </c>
      <c r="F146" s="77">
        <v>1</v>
      </c>
      <c r="G146" s="77">
        <v>1</v>
      </c>
      <c r="H146" s="77">
        <v>1</v>
      </c>
      <c r="I146" s="77">
        <v>1</v>
      </c>
      <c r="J146" t="s">
        <v>269</v>
      </c>
      <c r="K146" t="s">
        <v>286</v>
      </c>
      <c r="L146" s="20"/>
      <c r="M146" s="20"/>
      <c r="N146" s="20"/>
      <c r="O146" s="20"/>
      <c r="P146" s="20"/>
      <c r="Q146" s="28">
        <f t="shared" si="2"/>
        <v>17.71</v>
      </c>
      <c r="R146" s="18"/>
      <c r="S146" s="18"/>
      <c r="T146" s="18"/>
      <c r="U146" s="18"/>
      <c r="V146" s="18"/>
      <c r="W1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6" s="17">
        <f>SUM(T_MAIN_ACCESSSW[[#This Row],[(Y)
TOTAL Excluding VAT - Y1
((A*J)*Q)+((A*R)*12))]:[(AC)
TOTAL Excluding VAT - Y5
((E*N*Q)+((E*V)*12))]])</f>
        <v>0</v>
      </c>
      <c r="AC146" s="21"/>
    </row>
    <row r="147" spans="1:29" x14ac:dyDescent="0.3">
      <c r="A147" t="s">
        <v>67</v>
      </c>
      <c r="B147" t="s">
        <v>504</v>
      </c>
      <c r="C147" t="s">
        <v>499</v>
      </c>
      <c r="D147" t="s">
        <v>500</v>
      </c>
      <c r="E147" s="77">
        <v>1</v>
      </c>
      <c r="F147" s="77">
        <v>1</v>
      </c>
      <c r="G147" s="77">
        <v>1</v>
      </c>
      <c r="H147" s="77">
        <v>1</v>
      </c>
      <c r="I147" s="77">
        <v>1</v>
      </c>
      <c r="J147" t="s">
        <v>269</v>
      </c>
      <c r="K147" t="s">
        <v>286</v>
      </c>
      <c r="L147" s="20"/>
      <c r="M147" s="20"/>
      <c r="N147" s="20"/>
      <c r="O147" s="20"/>
      <c r="P147" s="20"/>
      <c r="Q147" s="28">
        <f t="shared" si="2"/>
        <v>17.71</v>
      </c>
      <c r="R147" s="18"/>
      <c r="S147" s="18"/>
      <c r="T147" s="18"/>
      <c r="U147" s="18"/>
      <c r="V147" s="18"/>
      <c r="W1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7" s="17">
        <f>SUM(T_MAIN_ACCESSSW[[#This Row],[(Y)
TOTAL Excluding VAT - Y1
((A*J)*Q)+((A*R)*12))]:[(AC)
TOTAL Excluding VAT - Y5
((E*N*Q)+((E*V)*12))]])</f>
        <v>0</v>
      </c>
      <c r="AC147" s="21"/>
    </row>
    <row r="148" spans="1:29" x14ac:dyDescent="0.3">
      <c r="A148" t="s">
        <v>67</v>
      </c>
      <c r="B148" t="s">
        <v>505</v>
      </c>
      <c r="C148" t="s">
        <v>499</v>
      </c>
      <c r="D148" t="s">
        <v>500</v>
      </c>
      <c r="E148" s="77">
        <v>1</v>
      </c>
      <c r="F148" s="77">
        <v>1</v>
      </c>
      <c r="G148" s="77">
        <v>1</v>
      </c>
      <c r="H148" s="77">
        <v>1</v>
      </c>
      <c r="I148" s="77">
        <v>1</v>
      </c>
      <c r="J148" t="s">
        <v>269</v>
      </c>
      <c r="K148" t="s">
        <v>286</v>
      </c>
      <c r="L148" s="20"/>
      <c r="M148" s="20"/>
      <c r="N148" s="20"/>
      <c r="O148" s="20"/>
      <c r="P148" s="20"/>
      <c r="Q148" s="28">
        <f t="shared" si="2"/>
        <v>17.71</v>
      </c>
      <c r="R148" s="18"/>
      <c r="S148" s="18"/>
      <c r="T148" s="18"/>
      <c r="U148" s="18"/>
      <c r="V148" s="18"/>
      <c r="W1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8" s="17">
        <f>SUM(T_MAIN_ACCESSSW[[#This Row],[(Y)
TOTAL Excluding VAT - Y1
((A*J)*Q)+((A*R)*12))]:[(AC)
TOTAL Excluding VAT - Y5
((E*N*Q)+((E*V)*12))]])</f>
        <v>0</v>
      </c>
      <c r="AC148" s="21"/>
    </row>
    <row r="149" spans="1:29" x14ac:dyDescent="0.3">
      <c r="A149" t="s">
        <v>67</v>
      </c>
      <c r="B149" t="s">
        <v>506</v>
      </c>
      <c r="C149" t="s">
        <v>499</v>
      </c>
      <c r="D149" t="s">
        <v>500</v>
      </c>
      <c r="E149" s="77">
        <v>1</v>
      </c>
      <c r="F149" s="77">
        <v>1</v>
      </c>
      <c r="G149" s="77">
        <v>1</v>
      </c>
      <c r="H149" s="77">
        <v>1</v>
      </c>
      <c r="I149" s="77">
        <v>1</v>
      </c>
      <c r="J149" t="s">
        <v>269</v>
      </c>
      <c r="K149" t="s">
        <v>286</v>
      </c>
      <c r="L149" s="20"/>
      <c r="M149" s="20"/>
      <c r="N149" s="20"/>
      <c r="O149" s="20"/>
      <c r="P149" s="20"/>
      <c r="Q149" s="28">
        <f t="shared" si="2"/>
        <v>17.71</v>
      </c>
      <c r="R149" s="18"/>
      <c r="S149" s="18"/>
      <c r="T149" s="18"/>
      <c r="U149" s="18"/>
      <c r="V149" s="18"/>
      <c r="W1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49" s="17">
        <f>SUM(T_MAIN_ACCESSSW[[#This Row],[(Y)
TOTAL Excluding VAT - Y1
((A*J)*Q)+((A*R)*12))]:[(AC)
TOTAL Excluding VAT - Y5
((E*N*Q)+((E*V)*12))]])</f>
        <v>0</v>
      </c>
      <c r="AC149" s="21"/>
    </row>
    <row r="150" spans="1:29" x14ac:dyDescent="0.3">
      <c r="A150" t="s">
        <v>67</v>
      </c>
      <c r="B150" t="s">
        <v>506</v>
      </c>
      <c r="C150" t="s">
        <v>499</v>
      </c>
      <c r="D150" t="s">
        <v>500</v>
      </c>
      <c r="E150" s="77">
        <v>1</v>
      </c>
      <c r="F150" s="77">
        <v>1</v>
      </c>
      <c r="G150" s="77">
        <v>1</v>
      </c>
      <c r="H150" s="77">
        <v>1</v>
      </c>
      <c r="I150" s="77">
        <v>1</v>
      </c>
      <c r="J150" t="s">
        <v>269</v>
      </c>
      <c r="K150" t="s">
        <v>286</v>
      </c>
      <c r="L150" s="20"/>
      <c r="M150" s="20"/>
      <c r="N150" s="20"/>
      <c r="O150" s="20"/>
      <c r="P150" s="20"/>
      <c r="Q150" s="28">
        <f t="shared" si="2"/>
        <v>17.71</v>
      </c>
      <c r="R150" s="18"/>
      <c r="S150" s="18"/>
      <c r="T150" s="18"/>
      <c r="U150" s="18"/>
      <c r="V150" s="18"/>
      <c r="W1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0" s="17">
        <f>SUM(T_MAIN_ACCESSSW[[#This Row],[(Y)
TOTAL Excluding VAT - Y1
((A*J)*Q)+((A*R)*12))]:[(AC)
TOTAL Excluding VAT - Y5
((E*N*Q)+((E*V)*12))]])</f>
        <v>0</v>
      </c>
      <c r="AC150" s="21"/>
    </row>
    <row r="151" spans="1:29" x14ac:dyDescent="0.3">
      <c r="A151" t="s">
        <v>67</v>
      </c>
      <c r="B151" t="s">
        <v>506</v>
      </c>
      <c r="C151" t="s">
        <v>499</v>
      </c>
      <c r="D151" t="s">
        <v>500</v>
      </c>
      <c r="E151" s="77">
        <v>1</v>
      </c>
      <c r="F151" s="77">
        <v>1</v>
      </c>
      <c r="G151" s="77">
        <v>1</v>
      </c>
      <c r="H151" s="77">
        <v>1</v>
      </c>
      <c r="I151" s="77">
        <v>1</v>
      </c>
      <c r="J151" t="s">
        <v>269</v>
      </c>
      <c r="K151" t="s">
        <v>286</v>
      </c>
      <c r="L151" s="20"/>
      <c r="M151" s="20"/>
      <c r="N151" s="20"/>
      <c r="O151" s="20"/>
      <c r="P151" s="20"/>
      <c r="Q151" s="28">
        <f t="shared" si="2"/>
        <v>17.71</v>
      </c>
      <c r="R151" s="18"/>
      <c r="S151" s="18"/>
      <c r="T151" s="18"/>
      <c r="U151" s="18"/>
      <c r="V151" s="18"/>
      <c r="W1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1" s="17">
        <f>SUM(T_MAIN_ACCESSSW[[#This Row],[(Y)
TOTAL Excluding VAT - Y1
((A*J)*Q)+((A*R)*12))]:[(AC)
TOTAL Excluding VAT - Y5
((E*N*Q)+((E*V)*12))]])</f>
        <v>0</v>
      </c>
      <c r="AC151" s="21"/>
    </row>
    <row r="152" spans="1:29" x14ac:dyDescent="0.3">
      <c r="A152" t="s">
        <v>67</v>
      </c>
      <c r="B152" t="s">
        <v>506</v>
      </c>
      <c r="C152" t="s">
        <v>499</v>
      </c>
      <c r="D152" t="s">
        <v>500</v>
      </c>
      <c r="E152" s="77">
        <v>1</v>
      </c>
      <c r="F152" s="77">
        <v>1</v>
      </c>
      <c r="G152" s="77">
        <v>1</v>
      </c>
      <c r="H152" s="77">
        <v>1</v>
      </c>
      <c r="I152" s="77">
        <v>1</v>
      </c>
      <c r="J152" t="s">
        <v>269</v>
      </c>
      <c r="K152" t="s">
        <v>286</v>
      </c>
      <c r="L152" s="20"/>
      <c r="M152" s="20"/>
      <c r="N152" s="20"/>
      <c r="O152" s="20"/>
      <c r="P152" s="20"/>
      <c r="Q152" s="28">
        <f t="shared" si="2"/>
        <v>17.71</v>
      </c>
      <c r="R152" s="18"/>
      <c r="S152" s="18"/>
      <c r="T152" s="18"/>
      <c r="U152" s="18"/>
      <c r="V152" s="18"/>
      <c r="W1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2" s="17">
        <f>SUM(T_MAIN_ACCESSSW[[#This Row],[(Y)
TOTAL Excluding VAT - Y1
((A*J)*Q)+((A*R)*12))]:[(AC)
TOTAL Excluding VAT - Y5
((E*N*Q)+((E*V)*12))]])</f>
        <v>0</v>
      </c>
      <c r="AC152" s="21"/>
    </row>
    <row r="153" spans="1:29" x14ac:dyDescent="0.3">
      <c r="A153" t="s">
        <v>67</v>
      </c>
      <c r="B153" t="s">
        <v>507</v>
      </c>
      <c r="C153" t="s">
        <v>499</v>
      </c>
      <c r="D153" t="s">
        <v>500</v>
      </c>
      <c r="E153" s="77">
        <v>1</v>
      </c>
      <c r="F153" s="77">
        <v>1</v>
      </c>
      <c r="G153" s="77">
        <v>1</v>
      </c>
      <c r="H153" s="77">
        <v>1</v>
      </c>
      <c r="I153" s="77">
        <v>1</v>
      </c>
      <c r="J153" t="s">
        <v>269</v>
      </c>
      <c r="K153" t="s">
        <v>286</v>
      </c>
      <c r="L153" s="20"/>
      <c r="M153" s="20"/>
      <c r="N153" s="20"/>
      <c r="O153" s="20"/>
      <c r="P153" s="20"/>
      <c r="Q153" s="28">
        <f t="shared" si="2"/>
        <v>17.71</v>
      </c>
      <c r="R153" s="18"/>
      <c r="S153" s="18"/>
      <c r="T153" s="18"/>
      <c r="U153" s="18"/>
      <c r="V153" s="18"/>
      <c r="W1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3" s="17">
        <f>SUM(T_MAIN_ACCESSSW[[#This Row],[(Y)
TOTAL Excluding VAT - Y1
((A*J)*Q)+((A*R)*12))]:[(AC)
TOTAL Excluding VAT - Y5
((E*N*Q)+((E*V)*12))]])</f>
        <v>0</v>
      </c>
      <c r="AC153" s="21"/>
    </row>
    <row r="154" spans="1:29" x14ac:dyDescent="0.3">
      <c r="A154" t="s">
        <v>67</v>
      </c>
      <c r="B154" t="s">
        <v>508</v>
      </c>
      <c r="C154" t="s">
        <v>499</v>
      </c>
      <c r="D154" t="s">
        <v>500</v>
      </c>
      <c r="E154" s="77">
        <v>1</v>
      </c>
      <c r="F154" s="77">
        <v>1</v>
      </c>
      <c r="G154" s="77">
        <v>1</v>
      </c>
      <c r="H154" s="77">
        <v>1</v>
      </c>
      <c r="I154" s="77">
        <v>1</v>
      </c>
      <c r="J154" t="s">
        <v>269</v>
      </c>
      <c r="K154" t="s">
        <v>286</v>
      </c>
      <c r="L154" s="20"/>
      <c r="M154" s="20"/>
      <c r="N154" s="20"/>
      <c r="O154" s="20"/>
      <c r="P154" s="20"/>
      <c r="Q154" s="28">
        <f t="shared" si="2"/>
        <v>17.71</v>
      </c>
      <c r="R154" s="18"/>
      <c r="S154" s="18"/>
      <c r="T154" s="18"/>
      <c r="U154" s="18"/>
      <c r="V154" s="18"/>
      <c r="W1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4" s="17">
        <f>SUM(T_MAIN_ACCESSSW[[#This Row],[(Y)
TOTAL Excluding VAT - Y1
((A*J)*Q)+((A*R)*12))]:[(AC)
TOTAL Excluding VAT - Y5
((E*N*Q)+((E*V)*12))]])</f>
        <v>0</v>
      </c>
      <c r="AC154" s="21"/>
    </row>
    <row r="155" spans="1:29" x14ac:dyDescent="0.3">
      <c r="A155" t="s">
        <v>67</v>
      </c>
      <c r="B155" t="s">
        <v>509</v>
      </c>
      <c r="C155" t="s">
        <v>499</v>
      </c>
      <c r="D155" t="s">
        <v>500</v>
      </c>
      <c r="E155" s="77">
        <v>1</v>
      </c>
      <c r="F155" s="77">
        <v>1</v>
      </c>
      <c r="G155" s="77">
        <v>1</v>
      </c>
      <c r="H155" s="77">
        <v>1</v>
      </c>
      <c r="I155" s="77">
        <v>1</v>
      </c>
      <c r="J155" t="s">
        <v>269</v>
      </c>
      <c r="K155" t="s">
        <v>286</v>
      </c>
      <c r="L155" s="20"/>
      <c r="M155" s="20"/>
      <c r="N155" s="20"/>
      <c r="O155" s="20"/>
      <c r="P155" s="20"/>
      <c r="Q155" s="28">
        <f t="shared" si="2"/>
        <v>17.71</v>
      </c>
      <c r="R155" s="18"/>
      <c r="S155" s="18"/>
      <c r="T155" s="18"/>
      <c r="U155" s="18"/>
      <c r="V155" s="18"/>
      <c r="W1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5" s="17">
        <f>SUM(T_MAIN_ACCESSSW[[#This Row],[(Y)
TOTAL Excluding VAT - Y1
((A*J)*Q)+((A*R)*12))]:[(AC)
TOTAL Excluding VAT - Y5
((E*N*Q)+((E*V)*12))]])</f>
        <v>0</v>
      </c>
      <c r="AC155" s="21"/>
    </row>
    <row r="156" spans="1:29" x14ac:dyDescent="0.3">
      <c r="A156" t="s">
        <v>67</v>
      </c>
      <c r="B156" t="s">
        <v>509</v>
      </c>
      <c r="C156" t="s">
        <v>499</v>
      </c>
      <c r="D156" t="s">
        <v>500</v>
      </c>
      <c r="E156" s="77">
        <v>1</v>
      </c>
      <c r="F156" s="77">
        <v>1</v>
      </c>
      <c r="G156" s="77">
        <v>1</v>
      </c>
      <c r="H156" s="77">
        <v>1</v>
      </c>
      <c r="I156" s="77">
        <v>1</v>
      </c>
      <c r="J156" t="s">
        <v>269</v>
      </c>
      <c r="K156" t="s">
        <v>286</v>
      </c>
      <c r="L156" s="20"/>
      <c r="M156" s="20"/>
      <c r="N156" s="20"/>
      <c r="O156" s="20"/>
      <c r="P156" s="20"/>
      <c r="Q156" s="28">
        <f t="shared" si="2"/>
        <v>17.71</v>
      </c>
      <c r="R156" s="18"/>
      <c r="S156" s="18"/>
      <c r="T156" s="18"/>
      <c r="U156" s="18"/>
      <c r="V156" s="18"/>
      <c r="W1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6" s="17">
        <f>SUM(T_MAIN_ACCESSSW[[#This Row],[(Y)
TOTAL Excluding VAT - Y1
((A*J)*Q)+((A*R)*12))]:[(AC)
TOTAL Excluding VAT - Y5
((E*N*Q)+((E*V)*12))]])</f>
        <v>0</v>
      </c>
      <c r="AC156" s="21"/>
    </row>
    <row r="157" spans="1:29" x14ac:dyDescent="0.3">
      <c r="A157" t="s">
        <v>67</v>
      </c>
      <c r="B157" t="s">
        <v>509</v>
      </c>
      <c r="C157" t="s">
        <v>499</v>
      </c>
      <c r="D157" t="s">
        <v>500</v>
      </c>
      <c r="E157" s="77">
        <v>1</v>
      </c>
      <c r="F157" s="77">
        <v>1</v>
      </c>
      <c r="G157" s="77">
        <v>1</v>
      </c>
      <c r="H157" s="77">
        <v>1</v>
      </c>
      <c r="I157" s="77">
        <v>1</v>
      </c>
      <c r="J157" t="s">
        <v>269</v>
      </c>
      <c r="K157" t="s">
        <v>286</v>
      </c>
      <c r="L157" s="20"/>
      <c r="M157" s="20"/>
      <c r="N157" s="20"/>
      <c r="O157" s="20"/>
      <c r="P157" s="20"/>
      <c r="Q157" s="28">
        <f t="shared" si="2"/>
        <v>17.71</v>
      </c>
      <c r="R157" s="18"/>
      <c r="S157" s="18"/>
      <c r="T157" s="18"/>
      <c r="U157" s="18"/>
      <c r="V157" s="18"/>
      <c r="W1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7" s="17">
        <f>SUM(T_MAIN_ACCESSSW[[#This Row],[(Y)
TOTAL Excluding VAT - Y1
((A*J)*Q)+((A*R)*12))]:[(AC)
TOTAL Excluding VAT - Y5
((E*N*Q)+((E*V)*12))]])</f>
        <v>0</v>
      </c>
      <c r="AC157" s="21"/>
    </row>
    <row r="158" spans="1:29" x14ac:dyDescent="0.3">
      <c r="A158" t="s">
        <v>67</v>
      </c>
      <c r="B158" t="s">
        <v>510</v>
      </c>
      <c r="C158" t="s">
        <v>499</v>
      </c>
      <c r="D158" t="s">
        <v>500</v>
      </c>
      <c r="E158" s="77">
        <v>1</v>
      </c>
      <c r="F158" s="77">
        <v>1</v>
      </c>
      <c r="G158" s="77">
        <v>1</v>
      </c>
      <c r="H158" s="77">
        <v>1</v>
      </c>
      <c r="I158" s="77">
        <v>1</v>
      </c>
      <c r="J158" t="s">
        <v>269</v>
      </c>
      <c r="K158" t="s">
        <v>286</v>
      </c>
      <c r="L158" s="20"/>
      <c r="M158" s="20"/>
      <c r="N158" s="20"/>
      <c r="O158" s="20"/>
      <c r="P158" s="20"/>
      <c r="Q158" s="28">
        <f t="shared" si="2"/>
        <v>17.71</v>
      </c>
      <c r="R158" s="18"/>
      <c r="S158" s="18"/>
      <c r="T158" s="18"/>
      <c r="U158" s="18"/>
      <c r="V158" s="18"/>
      <c r="W1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8" s="17">
        <f>SUM(T_MAIN_ACCESSSW[[#This Row],[(Y)
TOTAL Excluding VAT - Y1
((A*J)*Q)+((A*R)*12))]:[(AC)
TOTAL Excluding VAT - Y5
((E*N*Q)+((E*V)*12))]])</f>
        <v>0</v>
      </c>
      <c r="AC158" s="21"/>
    </row>
    <row r="159" spans="1:29" x14ac:dyDescent="0.3">
      <c r="A159" t="s">
        <v>67</v>
      </c>
      <c r="B159" t="s">
        <v>511</v>
      </c>
      <c r="C159" t="s">
        <v>499</v>
      </c>
      <c r="D159" t="s">
        <v>500</v>
      </c>
      <c r="E159" s="77">
        <v>1</v>
      </c>
      <c r="F159" s="77">
        <v>1</v>
      </c>
      <c r="G159" s="77">
        <v>1</v>
      </c>
      <c r="H159" s="77">
        <v>1</v>
      </c>
      <c r="I159" s="77">
        <v>1</v>
      </c>
      <c r="J159" t="s">
        <v>269</v>
      </c>
      <c r="K159" t="s">
        <v>286</v>
      </c>
      <c r="L159" s="20"/>
      <c r="M159" s="20"/>
      <c r="N159" s="20"/>
      <c r="O159" s="20"/>
      <c r="P159" s="20"/>
      <c r="Q159" s="28">
        <f t="shared" si="2"/>
        <v>17.71</v>
      </c>
      <c r="R159" s="18"/>
      <c r="S159" s="18"/>
      <c r="T159" s="18"/>
      <c r="U159" s="18"/>
      <c r="V159" s="18"/>
      <c r="W1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59" s="17">
        <f>SUM(T_MAIN_ACCESSSW[[#This Row],[(Y)
TOTAL Excluding VAT - Y1
((A*J)*Q)+((A*R)*12))]:[(AC)
TOTAL Excluding VAT - Y5
((E*N*Q)+((E*V)*12))]])</f>
        <v>0</v>
      </c>
      <c r="AC159" s="21"/>
    </row>
    <row r="160" spans="1:29" x14ac:dyDescent="0.3">
      <c r="A160" t="s">
        <v>67</v>
      </c>
      <c r="B160" t="s">
        <v>512</v>
      </c>
      <c r="C160" t="s">
        <v>499</v>
      </c>
      <c r="D160" t="s">
        <v>500</v>
      </c>
      <c r="E160" s="77">
        <v>1</v>
      </c>
      <c r="F160" s="77">
        <v>1</v>
      </c>
      <c r="G160" s="77">
        <v>1</v>
      </c>
      <c r="H160" s="77">
        <v>1</v>
      </c>
      <c r="I160" s="77">
        <v>1</v>
      </c>
      <c r="J160" t="s">
        <v>269</v>
      </c>
      <c r="K160" t="s">
        <v>286</v>
      </c>
      <c r="L160" s="20"/>
      <c r="M160" s="20"/>
      <c r="N160" s="20"/>
      <c r="O160" s="20"/>
      <c r="P160" s="20"/>
      <c r="Q160" s="28">
        <f t="shared" si="2"/>
        <v>17.71</v>
      </c>
      <c r="R160" s="18"/>
      <c r="S160" s="18"/>
      <c r="T160" s="18"/>
      <c r="U160" s="18"/>
      <c r="V160" s="18"/>
      <c r="W1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0" s="17">
        <f>SUM(T_MAIN_ACCESSSW[[#This Row],[(Y)
TOTAL Excluding VAT - Y1
((A*J)*Q)+((A*R)*12))]:[(AC)
TOTAL Excluding VAT - Y5
((E*N*Q)+((E*V)*12))]])</f>
        <v>0</v>
      </c>
      <c r="AC160" s="21"/>
    </row>
    <row r="161" spans="1:29" x14ac:dyDescent="0.3">
      <c r="A161" t="s">
        <v>67</v>
      </c>
      <c r="B161" t="s">
        <v>512</v>
      </c>
      <c r="C161" t="s">
        <v>499</v>
      </c>
      <c r="D161" t="s">
        <v>500</v>
      </c>
      <c r="E161" s="77">
        <v>1</v>
      </c>
      <c r="F161" s="77">
        <v>1</v>
      </c>
      <c r="G161" s="77">
        <v>1</v>
      </c>
      <c r="H161" s="77">
        <v>1</v>
      </c>
      <c r="I161" s="77">
        <v>1</v>
      </c>
      <c r="J161" t="s">
        <v>269</v>
      </c>
      <c r="K161" t="s">
        <v>286</v>
      </c>
      <c r="L161" s="20"/>
      <c r="M161" s="20"/>
      <c r="N161" s="20"/>
      <c r="O161" s="20"/>
      <c r="P161" s="20"/>
      <c r="Q161" s="28">
        <f t="shared" si="2"/>
        <v>17.71</v>
      </c>
      <c r="R161" s="18"/>
      <c r="S161" s="18"/>
      <c r="T161" s="18"/>
      <c r="U161" s="18"/>
      <c r="V161" s="18"/>
      <c r="W1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1" s="17">
        <f>SUM(T_MAIN_ACCESSSW[[#This Row],[(Y)
TOTAL Excluding VAT - Y1
((A*J)*Q)+((A*R)*12))]:[(AC)
TOTAL Excluding VAT - Y5
((E*N*Q)+((E*V)*12))]])</f>
        <v>0</v>
      </c>
      <c r="AC161" s="21"/>
    </row>
    <row r="162" spans="1:29" x14ac:dyDescent="0.3">
      <c r="A162" t="s">
        <v>67</v>
      </c>
      <c r="B162" t="s">
        <v>512</v>
      </c>
      <c r="C162" t="s">
        <v>499</v>
      </c>
      <c r="D162" t="s">
        <v>500</v>
      </c>
      <c r="E162" s="77">
        <v>1</v>
      </c>
      <c r="F162" s="77">
        <v>1</v>
      </c>
      <c r="G162" s="77">
        <v>1</v>
      </c>
      <c r="H162" s="77">
        <v>1</v>
      </c>
      <c r="I162" s="77">
        <v>1</v>
      </c>
      <c r="J162" t="s">
        <v>269</v>
      </c>
      <c r="K162" t="s">
        <v>286</v>
      </c>
      <c r="L162" s="20"/>
      <c r="M162" s="20"/>
      <c r="N162" s="20"/>
      <c r="O162" s="20"/>
      <c r="P162" s="20"/>
      <c r="Q162" s="28">
        <f t="shared" si="2"/>
        <v>17.71</v>
      </c>
      <c r="R162" s="18"/>
      <c r="S162" s="18"/>
      <c r="T162" s="18"/>
      <c r="U162" s="18"/>
      <c r="V162" s="18"/>
      <c r="W1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2" s="17">
        <f>SUM(T_MAIN_ACCESSSW[[#This Row],[(Y)
TOTAL Excluding VAT - Y1
((A*J)*Q)+((A*R)*12))]:[(AC)
TOTAL Excluding VAT - Y5
((E*N*Q)+((E*V)*12))]])</f>
        <v>0</v>
      </c>
      <c r="AC162" s="21"/>
    </row>
    <row r="163" spans="1:29" x14ac:dyDescent="0.3">
      <c r="A163" t="s">
        <v>67</v>
      </c>
      <c r="B163" t="s">
        <v>513</v>
      </c>
      <c r="C163" t="s">
        <v>499</v>
      </c>
      <c r="D163" t="s">
        <v>500</v>
      </c>
      <c r="E163" s="77">
        <v>1</v>
      </c>
      <c r="F163" s="77">
        <v>1</v>
      </c>
      <c r="G163" s="77">
        <v>1</v>
      </c>
      <c r="H163" s="77">
        <v>1</v>
      </c>
      <c r="I163" s="77">
        <v>1</v>
      </c>
      <c r="J163" t="s">
        <v>269</v>
      </c>
      <c r="K163" t="s">
        <v>286</v>
      </c>
      <c r="L163" s="20"/>
      <c r="M163" s="20"/>
      <c r="N163" s="20"/>
      <c r="O163" s="20"/>
      <c r="P163" s="20"/>
      <c r="Q163" s="28">
        <f t="shared" si="2"/>
        <v>17.71</v>
      </c>
      <c r="R163" s="18"/>
      <c r="S163" s="18"/>
      <c r="T163" s="18"/>
      <c r="U163" s="18"/>
      <c r="V163" s="18"/>
      <c r="W1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3" s="17">
        <f>SUM(T_MAIN_ACCESSSW[[#This Row],[(Y)
TOTAL Excluding VAT - Y1
((A*J)*Q)+((A*R)*12))]:[(AC)
TOTAL Excluding VAT - Y5
((E*N*Q)+((E*V)*12))]])</f>
        <v>0</v>
      </c>
      <c r="AC163" s="21"/>
    </row>
    <row r="164" spans="1:29" x14ac:dyDescent="0.3">
      <c r="A164" t="s">
        <v>67</v>
      </c>
      <c r="B164" t="s">
        <v>514</v>
      </c>
      <c r="C164" t="s">
        <v>499</v>
      </c>
      <c r="D164" t="s">
        <v>500</v>
      </c>
      <c r="E164" s="77">
        <v>1</v>
      </c>
      <c r="F164" s="77">
        <v>1</v>
      </c>
      <c r="G164" s="77">
        <v>1</v>
      </c>
      <c r="H164" s="77">
        <v>1</v>
      </c>
      <c r="I164" s="77">
        <v>1</v>
      </c>
      <c r="J164" t="s">
        <v>269</v>
      </c>
      <c r="K164" t="s">
        <v>286</v>
      </c>
      <c r="L164" s="20"/>
      <c r="M164" s="20"/>
      <c r="N164" s="20"/>
      <c r="O164" s="20"/>
      <c r="P164" s="20"/>
      <c r="Q164" s="28">
        <f t="shared" si="2"/>
        <v>17.71</v>
      </c>
      <c r="R164" s="18"/>
      <c r="S164" s="18"/>
      <c r="T164" s="18"/>
      <c r="U164" s="18"/>
      <c r="V164" s="18"/>
      <c r="W1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4" s="17">
        <f>SUM(T_MAIN_ACCESSSW[[#This Row],[(Y)
TOTAL Excluding VAT - Y1
((A*J)*Q)+((A*R)*12))]:[(AC)
TOTAL Excluding VAT - Y5
((E*N*Q)+((E*V)*12))]])</f>
        <v>0</v>
      </c>
      <c r="AC164" s="21"/>
    </row>
    <row r="165" spans="1:29" x14ac:dyDescent="0.3">
      <c r="A165" t="s">
        <v>67</v>
      </c>
      <c r="B165" t="s">
        <v>515</v>
      </c>
      <c r="C165" t="s">
        <v>499</v>
      </c>
      <c r="D165" t="s">
        <v>500</v>
      </c>
      <c r="E165" s="77">
        <v>1</v>
      </c>
      <c r="F165" s="77">
        <v>1</v>
      </c>
      <c r="G165" s="77">
        <v>1</v>
      </c>
      <c r="H165" s="77">
        <v>1</v>
      </c>
      <c r="I165" s="77">
        <v>1</v>
      </c>
      <c r="J165" t="s">
        <v>269</v>
      </c>
      <c r="K165" t="s">
        <v>286</v>
      </c>
      <c r="L165" s="20"/>
      <c r="M165" s="20"/>
      <c r="N165" s="20"/>
      <c r="O165" s="20"/>
      <c r="P165" s="20"/>
      <c r="Q165" s="28">
        <f t="shared" si="2"/>
        <v>17.71</v>
      </c>
      <c r="R165" s="18"/>
      <c r="S165" s="18"/>
      <c r="T165" s="18"/>
      <c r="U165" s="18"/>
      <c r="V165" s="18"/>
      <c r="W1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5" s="17">
        <f>SUM(T_MAIN_ACCESSSW[[#This Row],[(Y)
TOTAL Excluding VAT - Y1
((A*J)*Q)+((A*R)*12))]:[(AC)
TOTAL Excluding VAT - Y5
((E*N*Q)+((E*V)*12))]])</f>
        <v>0</v>
      </c>
      <c r="AC165" s="21"/>
    </row>
    <row r="166" spans="1:29" x14ac:dyDescent="0.3">
      <c r="A166" t="s">
        <v>67</v>
      </c>
      <c r="B166" t="s">
        <v>515</v>
      </c>
      <c r="C166" t="s">
        <v>499</v>
      </c>
      <c r="D166" t="s">
        <v>500</v>
      </c>
      <c r="E166" s="77">
        <v>1</v>
      </c>
      <c r="F166" s="77">
        <v>1</v>
      </c>
      <c r="G166" s="77">
        <v>1</v>
      </c>
      <c r="H166" s="77">
        <v>1</v>
      </c>
      <c r="I166" s="77">
        <v>1</v>
      </c>
      <c r="J166" t="s">
        <v>269</v>
      </c>
      <c r="K166" t="s">
        <v>286</v>
      </c>
      <c r="L166" s="20"/>
      <c r="M166" s="20"/>
      <c r="N166" s="20"/>
      <c r="O166" s="20"/>
      <c r="P166" s="20"/>
      <c r="Q166" s="28">
        <f t="shared" si="2"/>
        <v>17.71</v>
      </c>
      <c r="R166" s="18"/>
      <c r="S166" s="18"/>
      <c r="T166" s="18"/>
      <c r="U166" s="18"/>
      <c r="V166" s="18"/>
      <c r="W1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6" s="17">
        <f>SUM(T_MAIN_ACCESSSW[[#This Row],[(Y)
TOTAL Excluding VAT - Y1
((A*J)*Q)+((A*R)*12))]:[(AC)
TOTAL Excluding VAT - Y5
((E*N*Q)+((E*V)*12))]])</f>
        <v>0</v>
      </c>
      <c r="AC166" s="21"/>
    </row>
    <row r="167" spans="1:29" x14ac:dyDescent="0.3">
      <c r="A167" t="s">
        <v>67</v>
      </c>
      <c r="B167" t="s">
        <v>516</v>
      </c>
      <c r="C167" t="s">
        <v>499</v>
      </c>
      <c r="D167" t="s">
        <v>500</v>
      </c>
      <c r="E167" s="77">
        <v>1</v>
      </c>
      <c r="F167" s="77">
        <v>1</v>
      </c>
      <c r="G167" s="77">
        <v>1</v>
      </c>
      <c r="H167" s="77">
        <v>1</v>
      </c>
      <c r="I167" s="77">
        <v>1</v>
      </c>
      <c r="J167" t="s">
        <v>269</v>
      </c>
      <c r="K167" t="s">
        <v>286</v>
      </c>
      <c r="L167" s="20"/>
      <c r="M167" s="20"/>
      <c r="N167" s="20"/>
      <c r="O167" s="20"/>
      <c r="P167" s="20"/>
      <c r="Q167" s="28">
        <f t="shared" si="2"/>
        <v>17.71</v>
      </c>
      <c r="R167" s="18"/>
      <c r="S167" s="18"/>
      <c r="T167" s="18"/>
      <c r="U167" s="18"/>
      <c r="V167" s="18"/>
      <c r="W1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7" s="17">
        <f>SUM(T_MAIN_ACCESSSW[[#This Row],[(Y)
TOTAL Excluding VAT - Y1
((A*J)*Q)+((A*R)*12))]:[(AC)
TOTAL Excluding VAT - Y5
((E*N*Q)+((E*V)*12))]])</f>
        <v>0</v>
      </c>
      <c r="AC167" s="21"/>
    </row>
    <row r="168" spans="1:29" x14ac:dyDescent="0.3">
      <c r="A168" t="s">
        <v>67</v>
      </c>
      <c r="B168" t="s">
        <v>517</v>
      </c>
      <c r="C168" t="s">
        <v>499</v>
      </c>
      <c r="D168" t="s">
        <v>500</v>
      </c>
      <c r="E168" s="77">
        <v>1</v>
      </c>
      <c r="F168" s="77">
        <v>1</v>
      </c>
      <c r="G168" s="77">
        <v>1</v>
      </c>
      <c r="H168" s="77">
        <v>1</v>
      </c>
      <c r="I168" s="77">
        <v>1</v>
      </c>
      <c r="J168" t="s">
        <v>269</v>
      </c>
      <c r="K168" t="s">
        <v>286</v>
      </c>
      <c r="L168" s="20"/>
      <c r="M168" s="20"/>
      <c r="N168" s="20"/>
      <c r="O168" s="20"/>
      <c r="P168" s="20"/>
      <c r="Q168" s="28">
        <f t="shared" si="2"/>
        <v>17.71</v>
      </c>
      <c r="R168" s="18"/>
      <c r="S168" s="18"/>
      <c r="T168" s="18"/>
      <c r="U168" s="18"/>
      <c r="V168" s="18"/>
      <c r="W1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8" s="17">
        <f>SUM(T_MAIN_ACCESSSW[[#This Row],[(Y)
TOTAL Excluding VAT - Y1
((A*J)*Q)+((A*R)*12))]:[(AC)
TOTAL Excluding VAT - Y5
((E*N*Q)+((E*V)*12))]])</f>
        <v>0</v>
      </c>
      <c r="AC168" s="21"/>
    </row>
    <row r="169" spans="1:29" x14ac:dyDescent="0.3">
      <c r="A169" t="s">
        <v>67</v>
      </c>
      <c r="B169" t="s">
        <v>518</v>
      </c>
      <c r="C169" t="s">
        <v>499</v>
      </c>
      <c r="D169" t="s">
        <v>500</v>
      </c>
      <c r="E169" s="77">
        <v>1</v>
      </c>
      <c r="F169" s="77">
        <v>1</v>
      </c>
      <c r="G169" s="77">
        <v>1</v>
      </c>
      <c r="H169" s="77">
        <v>1</v>
      </c>
      <c r="I169" s="77">
        <v>1</v>
      </c>
      <c r="J169" t="s">
        <v>269</v>
      </c>
      <c r="K169" t="s">
        <v>286</v>
      </c>
      <c r="L169" s="20"/>
      <c r="M169" s="20"/>
      <c r="N169" s="20"/>
      <c r="O169" s="20"/>
      <c r="P169" s="20"/>
      <c r="Q169" s="28">
        <f t="shared" si="2"/>
        <v>17.71</v>
      </c>
      <c r="R169" s="18"/>
      <c r="S169" s="18"/>
      <c r="T169" s="18"/>
      <c r="U169" s="18"/>
      <c r="V169" s="18"/>
      <c r="W1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69" s="17">
        <f>SUM(T_MAIN_ACCESSSW[[#This Row],[(Y)
TOTAL Excluding VAT - Y1
((A*J)*Q)+((A*R)*12))]:[(AC)
TOTAL Excluding VAT - Y5
((E*N*Q)+((E*V)*12))]])</f>
        <v>0</v>
      </c>
      <c r="AC169" s="21"/>
    </row>
    <row r="170" spans="1:29" x14ac:dyDescent="0.3">
      <c r="A170" t="s">
        <v>67</v>
      </c>
      <c r="B170" t="s">
        <v>519</v>
      </c>
      <c r="C170" t="s">
        <v>499</v>
      </c>
      <c r="D170" t="s">
        <v>500</v>
      </c>
      <c r="E170" s="77">
        <v>1</v>
      </c>
      <c r="F170" s="77">
        <v>1</v>
      </c>
      <c r="G170" s="77">
        <v>1</v>
      </c>
      <c r="H170" s="77">
        <v>1</v>
      </c>
      <c r="I170" s="77">
        <v>1</v>
      </c>
      <c r="J170" t="s">
        <v>269</v>
      </c>
      <c r="K170" t="s">
        <v>286</v>
      </c>
      <c r="L170" s="20"/>
      <c r="M170" s="20"/>
      <c r="N170" s="20"/>
      <c r="O170" s="20"/>
      <c r="P170" s="20"/>
      <c r="Q170" s="28">
        <f t="shared" si="2"/>
        <v>17.71</v>
      </c>
      <c r="R170" s="18"/>
      <c r="S170" s="18"/>
      <c r="T170" s="18"/>
      <c r="U170" s="18"/>
      <c r="V170" s="18"/>
      <c r="W1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0" s="17">
        <f>SUM(T_MAIN_ACCESSSW[[#This Row],[(Y)
TOTAL Excluding VAT - Y1
((A*J)*Q)+((A*R)*12))]:[(AC)
TOTAL Excluding VAT - Y5
((E*N*Q)+((E*V)*12))]])</f>
        <v>0</v>
      </c>
      <c r="AC170" s="21"/>
    </row>
    <row r="171" spans="1:29" x14ac:dyDescent="0.3">
      <c r="A171" t="s">
        <v>67</v>
      </c>
      <c r="B171" t="s">
        <v>520</v>
      </c>
      <c r="C171" t="s">
        <v>499</v>
      </c>
      <c r="D171" t="s">
        <v>500</v>
      </c>
      <c r="E171" s="77">
        <v>1</v>
      </c>
      <c r="F171" s="77">
        <v>1</v>
      </c>
      <c r="G171" s="77">
        <v>1</v>
      </c>
      <c r="H171" s="77">
        <v>1</v>
      </c>
      <c r="I171" s="77">
        <v>1</v>
      </c>
      <c r="J171" t="s">
        <v>269</v>
      </c>
      <c r="K171" t="s">
        <v>286</v>
      </c>
      <c r="L171" s="20"/>
      <c r="M171" s="20"/>
      <c r="N171" s="20"/>
      <c r="O171" s="20"/>
      <c r="P171" s="20"/>
      <c r="Q171" s="28">
        <f t="shared" si="2"/>
        <v>17.71</v>
      </c>
      <c r="R171" s="18"/>
      <c r="S171" s="18"/>
      <c r="T171" s="18"/>
      <c r="U171" s="18"/>
      <c r="V171" s="18"/>
      <c r="W1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1" s="17">
        <f>SUM(T_MAIN_ACCESSSW[[#This Row],[(Y)
TOTAL Excluding VAT - Y1
((A*J)*Q)+((A*R)*12))]:[(AC)
TOTAL Excluding VAT - Y5
((E*N*Q)+((E*V)*12))]])</f>
        <v>0</v>
      </c>
      <c r="AC171" s="21"/>
    </row>
    <row r="172" spans="1:29" x14ac:dyDescent="0.3">
      <c r="A172" t="s">
        <v>78</v>
      </c>
      <c r="B172" t="s">
        <v>521</v>
      </c>
      <c r="C172" t="s">
        <v>499</v>
      </c>
      <c r="D172" t="s">
        <v>500</v>
      </c>
      <c r="E172" s="77">
        <v>1</v>
      </c>
      <c r="F172" s="77">
        <v>1</v>
      </c>
      <c r="G172" s="77">
        <v>1</v>
      </c>
      <c r="H172" s="77">
        <v>1</v>
      </c>
      <c r="I172" s="77">
        <v>1</v>
      </c>
      <c r="J172" t="s">
        <v>285</v>
      </c>
      <c r="K172" t="s">
        <v>286</v>
      </c>
      <c r="L172" s="20"/>
      <c r="M172" s="20"/>
      <c r="N172" s="20"/>
      <c r="O172" s="20"/>
      <c r="P172" s="20"/>
      <c r="Q172" s="28">
        <f t="shared" si="2"/>
        <v>17.71</v>
      </c>
      <c r="R172" s="18"/>
      <c r="S172" s="18"/>
      <c r="T172" s="18"/>
      <c r="U172" s="18"/>
      <c r="V172" s="18"/>
      <c r="W1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2" s="17">
        <f>SUM(T_MAIN_ACCESSSW[[#This Row],[(Y)
TOTAL Excluding VAT - Y1
((A*J)*Q)+((A*R)*12))]:[(AC)
TOTAL Excluding VAT - Y5
((E*N*Q)+((E*V)*12))]])</f>
        <v>0</v>
      </c>
      <c r="AC172" s="21"/>
    </row>
    <row r="173" spans="1:29" x14ac:dyDescent="0.3">
      <c r="A173" t="s">
        <v>78</v>
      </c>
      <c r="B173" t="s">
        <v>521</v>
      </c>
      <c r="C173" t="s">
        <v>499</v>
      </c>
      <c r="D173" t="s">
        <v>500</v>
      </c>
      <c r="E173" s="77">
        <v>1</v>
      </c>
      <c r="F173" s="77">
        <v>1</v>
      </c>
      <c r="G173" s="77">
        <v>1</v>
      </c>
      <c r="H173" s="77">
        <v>1</v>
      </c>
      <c r="I173" s="77">
        <v>1</v>
      </c>
      <c r="J173" t="s">
        <v>285</v>
      </c>
      <c r="K173" t="s">
        <v>286</v>
      </c>
      <c r="L173" s="20"/>
      <c r="M173" s="20"/>
      <c r="N173" s="20"/>
      <c r="O173" s="20"/>
      <c r="P173" s="20"/>
      <c r="Q173" s="28">
        <f t="shared" si="2"/>
        <v>17.71</v>
      </c>
      <c r="R173" s="18"/>
      <c r="S173" s="18"/>
      <c r="T173" s="18"/>
      <c r="U173" s="18"/>
      <c r="V173" s="18"/>
      <c r="W1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3" s="17">
        <f>SUM(T_MAIN_ACCESSSW[[#This Row],[(Y)
TOTAL Excluding VAT - Y1
((A*J)*Q)+((A*R)*12))]:[(AC)
TOTAL Excluding VAT - Y5
((E*N*Q)+((E*V)*12))]])</f>
        <v>0</v>
      </c>
      <c r="AC173" s="21"/>
    </row>
    <row r="174" spans="1:29" x14ac:dyDescent="0.3">
      <c r="A174" t="s">
        <v>73</v>
      </c>
      <c r="B174" t="s">
        <v>522</v>
      </c>
      <c r="C174" t="s">
        <v>499</v>
      </c>
      <c r="D174" t="s">
        <v>500</v>
      </c>
      <c r="E174" s="77">
        <v>1</v>
      </c>
      <c r="F174" s="77">
        <v>1</v>
      </c>
      <c r="G174" s="77">
        <v>1</v>
      </c>
      <c r="H174" s="77">
        <v>1</v>
      </c>
      <c r="I174" s="77">
        <v>1</v>
      </c>
      <c r="J174" t="s">
        <v>285</v>
      </c>
      <c r="K174" t="s">
        <v>286</v>
      </c>
      <c r="L174" s="20"/>
      <c r="M174" s="20"/>
      <c r="N174" s="20"/>
      <c r="O174" s="20"/>
      <c r="P174" s="20"/>
      <c r="Q174" s="28">
        <f t="shared" si="2"/>
        <v>17.71</v>
      </c>
      <c r="R174" s="18"/>
      <c r="S174" s="18"/>
      <c r="T174" s="18"/>
      <c r="U174" s="18"/>
      <c r="V174" s="18"/>
      <c r="W1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4" s="17">
        <f>SUM(T_MAIN_ACCESSSW[[#This Row],[(Y)
TOTAL Excluding VAT - Y1
((A*J)*Q)+((A*R)*12))]:[(AC)
TOTAL Excluding VAT - Y5
((E*N*Q)+((E*V)*12))]])</f>
        <v>0</v>
      </c>
      <c r="AC174" s="21"/>
    </row>
    <row r="175" spans="1:29" x14ac:dyDescent="0.3">
      <c r="A175" t="s">
        <v>73</v>
      </c>
      <c r="B175" t="s">
        <v>522</v>
      </c>
      <c r="C175" t="s">
        <v>499</v>
      </c>
      <c r="D175" t="s">
        <v>500</v>
      </c>
      <c r="E175" s="77">
        <v>1</v>
      </c>
      <c r="F175" s="77">
        <v>1</v>
      </c>
      <c r="G175" s="77">
        <v>1</v>
      </c>
      <c r="H175" s="77">
        <v>1</v>
      </c>
      <c r="I175" s="77">
        <v>1</v>
      </c>
      <c r="J175" t="s">
        <v>285</v>
      </c>
      <c r="K175" t="s">
        <v>286</v>
      </c>
      <c r="L175" s="20"/>
      <c r="M175" s="20"/>
      <c r="N175" s="20"/>
      <c r="O175" s="20"/>
      <c r="P175" s="20"/>
      <c r="Q175" s="28">
        <f t="shared" si="2"/>
        <v>17.71</v>
      </c>
      <c r="R175" s="18"/>
      <c r="S175" s="18"/>
      <c r="T175" s="18"/>
      <c r="U175" s="18"/>
      <c r="V175" s="18"/>
      <c r="W1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5" s="17">
        <f>SUM(T_MAIN_ACCESSSW[[#This Row],[(Y)
TOTAL Excluding VAT - Y1
((A*J)*Q)+((A*R)*12))]:[(AC)
TOTAL Excluding VAT - Y5
((E*N*Q)+((E*V)*12))]])</f>
        <v>0</v>
      </c>
      <c r="AC175" s="21"/>
    </row>
    <row r="176" spans="1:29" x14ac:dyDescent="0.3">
      <c r="A176" t="s">
        <v>73</v>
      </c>
      <c r="B176" t="s">
        <v>522</v>
      </c>
      <c r="C176" t="s">
        <v>499</v>
      </c>
      <c r="D176" t="s">
        <v>500</v>
      </c>
      <c r="E176" s="77">
        <v>1</v>
      </c>
      <c r="F176" s="77">
        <v>1</v>
      </c>
      <c r="G176" s="77">
        <v>1</v>
      </c>
      <c r="H176" s="77">
        <v>1</v>
      </c>
      <c r="I176" s="77">
        <v>1</v>
      </c>
      <c r="J176" t="s">
        <v>285</v>
      </c>
      <c r="K176" t="s">
        <v>286</v>
      </c>
      <c r="L176" s="20"/>
      <c r="M176" s="20"/>
      <c r="N176" s="20"/>
      <c r="O176" s="20"/>
      <c r="P176" s="20"/>
      <c r="Q176" s="28">
        <f t="shared" si="2"/>
        <v>17.71</v>
      </c>
      <c r="R176" s="18"/>
      <c r="S176" s="18"/>
      <c r="T176" s="18"/>
      <c r="U176" s="18"/>
      <c r="V176" s="18"/>
      <c r="W1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6" s="17">
        <f>SUM(T_MAIN_ACCESSSW[[#This Row],[(Y)
TOTAL Excluding VAT - Y1
((A*J)*Q)+((A*R)*12))]:[(AC)
TOTAL Excluding VAT - Y5
((E*N*Q)+((E*V)*12))]])</f>
        <v>0</v>
      </c>
      <c r="AC176" s="21"/>
    </row>
    <row r="177" spans="1:29" x14ac:dyDescent="0.3">
      <c r="A177" t="s">
        <v>73</v>
      </c>
      <c r="B177" t="s">
        <v>523</v>
      </c>
      <c r="C177" t="s">
        <v>499</v>
      </c>
      <c r="D177" t="s">
        <v>500</v>
      </c>
      <c r="E177" s="77">
        <v>1</v>
      </c>
      <c r="F177" s="77">
        <v>1</v>
      </c>
      <c r="G177" s="77">
        <v>1</v>
      </c>
      <c r="H177" s="77">
        <v>1</v>
      </c>
      <c r="I177" s="77">
        <v>1</v>
      </c>
      <c r="J177" t="s">
        <v>285</v>
      </c>
      <c r="K177" t="s">
        <v>286</v>
      </c>
      <c r="L177" s="20"/>
      <c r="M177" s="20"/>
      <c r="N177" s="20"/>
      <c r="O177" s="20"/>
      <c r="P177" s="20"/>
      <c r="Q177" s="28">
        <f t="shared" si="2"/>
        <v>17.71</v>
      </c>
      <c r="R177" s="18"/>
      <c r="S177" s="18"/>
      <c r="T177" s="18"/>
      <c r="U177" s="18"/>
      <c r="V177" s="18"/>
      <c r="W1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7" s="17">
        <f>SUM(T_MAIN_ACCESSSW[[#This Row],[(Y)
TOTAL Excluding VAT - Y1
((A*J)*Q)+((A*R)*12))]:[(AC)
TOTAL Excluding VAT - Y5
((E*N*Q)+((E*V)*12))]])</f>
        <v>0</v>
      </c>
      <c r="AC177" s="21"/>
    </row>
    <row r="178" spans="1:29" x14ac:dyDescent="0.3">
      <c r="A178" t="s">
        <v>73</v>
      </c>
      <c r="B178" t="s">
        <v>523</v>
      </c>
      <c r="C178" t="s">
        <v>499</v>
      </c>
      <c r="D178" t="s">
        <v>500</v>
      </c>
      <c r="E178" s="77">
        <v>1</v>
      </c>
      <c r="F178" s="77">
        <v>1</v>
      </c>
      <c r="G178" s="77">
        <v>1</v>
      </c>
      <c r="H178" s="77">
        <v>1</v>
      </c>
      <c r="I178" s="77">
        <v>1</v>
      </c>
      <c r="J178" t="s">
        <v>285</v>
      </c>
      <c r="K178" t="s">
        <v>286</v>
      </c>
      <c r="L178" s="20"/>
      <c r="M178" s="20"/>
      <c r="N178" s="20"/>
      <c r="O178" s="20"/>
      <c r="P178" s="20"/>
      <c r="Q178" s="28">
        <f t="shared" si="2"/>
        <v>17.71</v>
      </c>
      <c r="R178" s="18"/>
      <c r="S178" s="18"/>
      <c r="T178" s="18"/>
      <c r="U178" s="18"/>
      <c r="V178" s="18"/>
      <c r="W1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8" s="17">
        <f>SUM(T_MAIN_ACCESSSW[[#This Row],[(Y)
TOTAL Excluding VAT - Y1
((A*J)*Q)+((A*R)*12))]:[(AC)
TOTAL Excluding VAT - Y5
((E*N*Q)+((E*V)*12))]])</f>
        <v>0</v>
      </c>
      <c r="AC178" s="21"/>
    </row>
    <row r="179" spans="1:29" x14ac:dyDescent="0.3">
      <c r="A179" t="s">
        <v>73</v>
      </c>
      <c r="B179" t="s">
        <v>523</v>
      </c>
      <c r="C179" t="s">
        <v>499</v>
      </c>
      <c r="D179" t="s">
        <v>500</v>
      </c>
      <c r="E179" s="77">
        <v>1</v>
      </c>
      <c r="F179" s="77">
        <v>1</v>
      </c>
      <c r="G179" s="77">
        <v>1</v>
      </c>
      <c r="H179" s="77">
        <v>1</v>
      </c>
      <c r="I179" s="77">
        <v>1</v>
      </c>
      <c r="J179" t="s">
        <v>285</v>
      </c>
      <c r="K179" t="s">
        <v>286</v>
      </c>
      <c r="L179" s="20"/>
      <c r="M179" s="20"/>
      <c r="N179" s="20"/>
      <c r="O179" s="20"/>
      <c r="P179" s="20"/>
      <c r="Q179" s="28">
        <f t="shared" si="2"/>
        <v>17.71</v>
      </c>
      <c r="R179" s="18"/>
      <c r="S179" s="18"/>
      <c r="T179" s="18"/>
      <c r="U179" s="18"/>
      <c r="V179" s="18"/>
      <c r="W1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79" s="17">
        <f>SUM(T_MAIN_ACCESSSW[[#This Row],[(Y)
TOTAL Excluding VAT - Y1
((A*J)*Q)+((A*R)*12))]:[(AC)
TOTAL Excluding VAT - Y5
((E*N*Q)+((E*V)*12))]])</f>
        <v>0</v>
      </c>
      <c r="AC179" s="21"/>
    </row>
    <row r="180" spans="1:29" x14ac:dyDescent="0.3">
      <c r="A180" t="s">
        <v>69</v>
      </c>
      <c r="B180" t="s">
        <v>524</v>
      </c>
      <c r="C180" t="s">
        <v>525</v>
      </c>
      <c r="D180" t="s">
        <v>526</v>
      </c>
      <c r="E180" s="77">
        <v>1</v>
      </c>
      <c r="F180" s="77">
        <v>1</v>
      </c>
      <c r="G180" s="77">
        <v>1</v>
      </c>
      <c r="H180" s="77">
        <v>1</v>
      </c>
      <c r="I180" s="77">
        <v>1</v>
      </c>
      <c r="J180" t="s">
        <v>269</v>
      </c>
      <c r="K180" t="s">
        <v>286</v>
      </c>
      <c r="L180" s="20"/>
      <c r="M180" s="20"/>
      <c r="N180" s="20"/>
      <c r="O180" s="20"/>
      <c r="P180" s="20"/>
      <c r="Q180" s="28">
        <f t="shared" si="2"/>
        <v>17.71</v>
      </c>
      <c r="R180" s="18"/>
      <c r="S180" s="18"/>
      <c r="T180" s="18"/>
      <c r="U180" s="18"/>
      <c r="V180" s="18"/>
      <c r="W1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0" s="17">
        <f>SUM(T_MAIN_ACCESSSW[[#This Row],[(Y)
TOTAL Excluding VAT - Y1
((A*J)*Q)+((A*R)*12))]:[(AC)
TOTAL Excluding VAT - Y5
((E*N*Q)+((E*V)*12))]])</f>
        <v>0</v>
      </c>
      <c r="AC180" s="21"/>
    </row>
    <row r="181" spans="1:29" x14ac:dyDescent="0.3">
      <c r="A181" t="s">
        <v>69</v>
      </c>
      <c r="B181" t="s">
        <v>527</v>
      </c>
      <c r="C181" t="s">
        <v>528</v>
      </c>
      <c r="D181" t="s">
        <v>526</v>
      </c>
      <c r="E181" s="77">
        <v>1</v>
      </c>
      <c r="F181" s="77">
        <v>1</v>
      </c>
      <c r="G181" s="77">
        <v>1</v>
      </c>
      <c r="H181" s="77">
        <v>1</v>
      </c>
      <c r="I181" s="77">
        <v>1</v>
      </c>
      <c r="J181" t="s">
        <v>269</v>
      </c>
      <c r="K181" t="s">
        <v>286</v>
      </c>
      <c r="L181" s="20"/>
      <c r="M181" s="20"/>
      <c r="N181" s="20"/>
      <c r="O181" s="20"/>
      <c r="P181" s="20"/>
      <c r="Q181" s="28">
        <f t="shared" si="2"/>
        <v>17.71</v>
      </c>
      <c r="R181" s="18"/>
      <c r="S181" s="18"/>
      <c r="T181" s="18"/>
      <c r="U181" s="18"/>
      <c r="V181" s="18"/>
      <c r="W1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1" s="17">
        <f>SUM(T_MAIN_ACCESSSW[[#This Row],[(Y)
TOTAL Excluding VAT - Y1
((A*J)*Q)+((A*R)*12))]:[(AC)
TOTAL Excluding VAT - Y5
((E*N*Q)+((E*V)*12))]])</f>
        <v>0</v>
      </c>
      <c r="AC181" s="21"/>
    </row>
    <row r="182" spans="1:29" x14ac:dyDescent="0.3">
      <c r="A182" t="s">
        <v>69</v>
      </c>
      <c r="B182" t="s">
        <v>529</v>
      </c>
      <c r="C182" t="s">
        <v>530</v>
      </c>
      <c r="D182" t="s">
        <v>526</v>
      </c>
      <c r="E182" s="77">
        <v>1</v>
      </c>
      <c r="F182" s="77">
        <v>1</v>
      </c>
      <c r="G182" s="77">
        <v>1</v>
      </c>
      <c r="H182" s="77">
        <v>1</v>
      </c>
      <c r="I182" s="77">
        <v>1</v>
      </c>
      <c r="J182" t="s">
        <v>269</v>
      </c>
      <c r="K182" t="s">
        <v>286</v>
      </c>
      <c r="L182" s="20"/>
      <c r="M182" s="20"/>
      <c r="N182" s="20"/>
      <c r="O182" s="20"/>
      <c r="P182" s="20"/>
      <c r="Q182" s="28">
        <f t="shared" si="2"/>
        <v>17.71</v>
      </c>
      <c r="R182" s="18"/>
      <c r="S182" s="18"/>
      <c r="T182" s="18"/>
      <c r="U182" s="18"/>
      <c r="V182" s="18"/>
      <c r="W1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2" s="17">
        <f>SUM(T_MAIN_ACCESSSW[[#This Row],[(Y)
TOTAL Excluding VAT - Y1
((A*J)*Q)+((A*R)*12))]:[(AC)
TOTAL Excluding VAT - Y5
((E*N*Q)+((E*V)*12))]])</f>
        <v>0</v>
      </c>
      <c r="AC182" s="21"/>
    </row>
    <row r="183" spans="1:29" x14ac:dyDescent="0.3">
      <c r="A183" t="s">
        <v>69</v>
      </c>
      <c r="B183" t="s">
        <v>327</v>
      </c>
      <c r="C183" t="s">
        <v>531</v>
      </c>
      <c r="D183" t="s">
        <v>526</v>
      </c>
      <c r="E183" s="77">
        <v>1</v>
      </c>
      <c r="F183" s="77">
        <v>1</v>
      </c>
      <c r="G183" s="77">
        <v>1</v>
      </c>
      <c r="H183" s="77">
        <v>1</v>
      </c>
      <c r="I183" s="77">
        <v>1</v>
      </c>
      <c r="J183" t="s">
        <v>269</v>
      </c>
      <c r="K183" t="s">
        <v>286</v>
      </c>
      <c r="L183" s="20"/>
      <c r="M183" s="20"/>
      <c r="N183" s="20"/>
      <c r="O183" s="20"/>
      <c r="P183" s="20"/>
      <c r="Q183" s="28">
        <f t="shared" si="2"/>
        <v>17.71</v>
      </c>
      <c r="R183" s="18"/>
      <c r="S183" s="18"/>
      <c r="T183" s="18"/>
      <c r="U183" s="18"/>
      <c r="V183" s="18"/>
      <c r="W1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3" s="17">
        <f>SUM(T_MAIN_ACCESSSW[[#This Row],[(Y)
TOTAL Excluding VAT - Y1
((A*J)*Q)+((A*R)*12))]:[(AC)
TOTAL Excluding VAT - Y5
((E*N*Q)+((E*V)*12))]])</f>
        <v>0</v>
      </c>
      <c r="AC183" s="21"/>
    </row>
    <row r="184" spans="1:29" x14ac:dyDescent="0.3">
      <c r="A184" t="s">
        <v>69</v>
      </c>
      <c r="B184" t="s">
        <v>532</v>
      </c>
      <c r="C184" t="s">
        <v>533</v>
      </c>
      <c r="D184" t="s">
        <v>526</v>
      </c>
      <c r="E184" s="77">
        <v>1</v>
      </c>
      <c r="F184" s="77">
        <v>1</v>
      </c>
      <c r="G184" s="77">
        <v>1</v>
      </c>
      <c r="H184" s="77">
        <v>1</v>
      </c>
      <c r="I184" s="77">
        <v>1</v>
      </c>
      <c r="J184" t="s">
        <v>269</v>
      </c>
      <c r="K184" t="s">
        <v>286</v>
      </c>
      <c r="L184" s="20"/>
      <c r="M184" s="20"/>
      <c r="N184" s="20"/>
      <c r="O184" s="20"/>
      <c r="P184" s="20"/>
      <c r="Q184" s="28">
        <f t="shared" si="2"/>
        <v>17.71</v>
      </c>
      <c r="R184" s="18"/>
      <c r="S184" s="18"/>
      <c r="T184" s="18"/>
      <c r="U184" s="18"/>
      <c r="V184" s="18"/>
      <c r="W1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4" s="17">
        <f>SUM(T_MAIN_ACCESSSW[[#This Row],[(Y)
TOTAL Excluding VAT - Y1
((A*J)*Q)+((A*R)*12))]:[(AC)
TOTAL Excluding VAT - Y5
((E*N*Q)+((E*V)*12))]])</f>
        <v>0</v>
      </c>
      <c r="AC184" s="21"/>
    </row>
    <row r="185" spans="1:29" x14ac:dyDescent="0.3">
      <c r="A185" t="s">
        <v>69</v>
      </c>
      <c r="B185" t="s">
        <v>534</v>
      </c>
      <c r="C185" t="s">
        <v>535</v>
      </c>
      <c r="D185" t="s">
        <v>526</v>
      </c>
      <c r="E185" s="77">
        <v>1</v>
      </c>
      <c r="F185" s="77">
        <v>1</v>
      </c>
      <c r="G185" s="77">
        <v>1</v>
      </c>
      <c r="H185" s="77">
        <v>1</v>
      </c>
      <c r="I185" s="77">
        <v>1</v>
      </c>
      <c r="J185" t="s">
        <v>269</v>
      </c>
      <c r="K185" t="s">
        <v>286</v>
      </c>
      <c r="L185" s="20"/>
      <c r="M185" s="20"/>
      <c r="N185" s="20"/>
      <c r="O185" s="20"/>
      <c r="P185" s="20"/>
      <c r="Q185" s="28">
        <f t="shared" si="2"/>
        <v>17.71</v>
      </c>
      <c r="R185" s="18"/>
      <c r="S185" s="18"/>
      <c r="T185" s="18"/>
      <c r="U185" s="18"/>
      <c r="V185" s="18"/>
      <c r="W1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5" s="17">
        <f>SUM(T_MAIN_ACCESSSW[[#This Row],[(Y)
TOTAL Excluding VAT - Y1
((A*J)*Q)+((A*R)*12))]:[(AC)
TOTAL Excluding VAT - Y5
((E*N*Q)+((E*V)*12))]])</f>
        <v>0</v>
      </c>
      <c r="AC185" s="21"/>
    </row>
    <row r="186" spans="1:29" x14ac:dyDescent="0.3">
      <c r="A186" t="s">
        <v>71</v>
      </c>
      <c r="B186" t="s">
        <v>536</v>
      </c>
      <c r="C186" t="s">
        <v>537</v>
      </c>
      <c r="D186" t="s">
        <v>526</v>
      </c>
      <c r="E186" s="77">
        <v>1</v>
      </c>
      <c r="F186" s="77">
        <v>1</v>
      </c>
      <c r="G186" s="77">
        <v>1</v>
      </c>
      <c r="H186" s="77">
        <v>1</v>
      </c>
      <c r="I186" s="77">
        <v>1</v>
      </c>
      <c r="J186" t="s">
        <v>269</v>
      </c>
      <c r="K186" t="s">
        <v>286</v>
      </c>
      <c r="L186" s="20"/>
      <c r="M186" s="20"/>
      <c r="N186" s="20"/>
      <c r="O186" s="20"/>
      <c r="P186" s="20"/>
      <c r="Q186" s="28">
        <f t="shared" si="2"/>
        <v>17.71</v>
      </c>
      <c r="R186" s="18"/>
      <c r="S186" s="18"/>
      <c r="T186" s="18"/>
      <c r="U186" s="18"/>
      <c r="V186" s="18"/>
      <c r="W1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6" s="17">
        <f>SUM(T_MAIN_ACCESSSW[[#This Row],[(Y)
TOTAL Excluding VAT - Y1
((A*J)*Q)+((A*R)*12))]:[(AC)
TOTAL Excluding VAT - Y5
((E*N*Q)+((E*V)*12))]])</f>
        <v>0</v>
      </c>
      <c r="AC186" s="21"/>
    </row>
    <row r="187" spans="1:29" x14ac:dyDescent="0.3">
      <c r="A187" t="s">
        <v>71</v>
      </c>
      <c r="B187" t="s">
        <v>538</v>
      </c>
      <c r="C187" t="s">
        <v>539</v>
      </c>
      <c r="D187" t="s">
        <v>526</v>
      </c>
      <c r="E187" s="77">
        <v>1</v>
      </c>
      <c r="F187" s="77">
        <v>1</v>
      </c>
      <c r="G187" s="77">
        <v>1</v>
      </c>
      <c r="H187" s="77">
        <v>1</v>
      </c>
      <c r="I187" s="77">
        <v>1</v>
      </c>
      <c r="J187" t="s">
        <v>269</v>
      </c>
      <c r="K187" t="s">
        <v>286</v>
      </c>
      <c r="L187" s="20"/>
      <c r="M187" s="20"/>
      <c r="N187" s="20"/>
      <c r="O187" s="20"/>
      <c r="P187" s="20"/>
      <c r="Q187" s="28">
        <f t="shared" si="2"/>
        <v>17.71</v>
      </c>
      <c r="R187" s="18"/>
      <c r="S187" s="18"/>
      <c r="T187" s="18"/>
      <c r="U187" s="18"/>
      <c r="V187" s="18"/>
      <c r="W1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7" s="17">
        <f>SUM(T_MAIN_ACCESSSW[[#This Row],[(Y)
TOTAL Excluding VAT - Y1
((A*J)*Q)+((A*R)*12))]:[(AC)
TOTAL Excluding VAT - Y5
((E*N*Q)+((E*V)*12))]])</f>
        <v>0</v>
      </c>
      <c r="AC187" s="21"/>
    </row>
    <row r="188" spans="1:29" x14ac:dyDescent="0.3">
      <c r="A188" t="s">
        <v>71</v>
      </c>
      <c r="B188" t="s">
        <v>540</v>
      </c>
      <c r="C188" t="s">
        <v>541</v>
      </c>
      <c r="D188" t="s">
        <v>526</v>
      </c>
      <c r="E188" s="77">
        <v>1</v>
      </c>
      <c r="F188" s="77">
        <v>1</v>
      </c>
      <c r="G188" s="77">
        <v>1</v>
      </c>
      <c r="H188" s="77">
        <v>1</v>
      </c>
      <c r="I188" s="77">
        <v>1</v>
      </c>
      <c r="J188" t="s">
        <v>269</v>
      </c>
      <c r="K188" t="s">
        <v>286</v>
      </c>
      <c r="L188" s="20"/>
      <c r="M188" s="20"/>
      <c r="N188" s="20"/>
      <c r="O188" s="20"/>
      <c r="P188" s="20"/>
      <c r="Q188" s="28">
        <f t="shared" si="2"/>
        <v>17.71</v>
      </c>
      <c r="R188" s="18"/>
      <c r="S188" s="18"/>
      <c r="T188" s="18"/>
      <c r="U188" s="18"/>
      <c r="V188" s="18"/>
      <c r="W1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8" s="17">
        <f>SUM(T_MAIN_ACCESSSW[[#This Row],[(Y)
TOTAL Excluding VAT - Y1
((A*J)*Q)+((A*R)*12))]:[(AC)
TOTAL Excluding VAT - Y5
((E*N*Q)+((E*V)*12))]])</f>
        <v>0</v>
      </c>
      <c r="AC188" s="21"/>
    </row>
    <row r="189" spans="1:29" x14ac:dyDescent="0.3">
      <c r="A189" t="s">
        <v>71</v>
      </c>
      <c r="B189" t="s">
        <v>542</v>
      </c>
      <c r="C189" t="s">
        <v>543</v>
      </c>
      <c r="D189" t="s">
        <v>526</v>
      </c>
      <c r="E189" s="77">
        <v>1</v>
      </c>
      <c r="F189" s="77">
        <v>1</v>
      </c>
      <c r="G189" s="77">
        <v>1</v>
      </c>
      <c r="H189" s="77">
        <v>1</v>
      </c>
      <c r="I189" s="77">
        <v>1</v>
      </c>
      <c r="J189" t="s">
        <v>269</v>
      </c>
      <c r="K189" t="s">
        <v>286</v>
      </c>
      <c r="L189" s="20"/>
      <c r="M189" s="20"/>
      <c r="N189" s="20"/>
      <c r="O189" s="20"/>
      <c r="P189" s="20"/>
      <c r="Q189" s="28">
        <f t="shared" si="2"/>
        <v>17.71</v>
      </c>
      <c r="R189" s="18"/>
      <c r="S189" s="18"/>
      <c r="T189" s="18"/>
      <c r="U189" s="18"/>
      <c r="V189" s="18"/>
      <c r="W1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89" s="17">
        <f>SUM(T_MAIN_ACCESSSW[[#This Row],[(Y)
TOTAL Excluding VAT - Y1
((A*J)*Q)+((A*R)*12))]:[(AC)
TOTAL Excluding VAT - Y5
((E*N*Q)+((E*V)*12))]])</f>
        <v>0</v>
      </c>
      <c r="AC189" s="21"/>
    </row>
    <row r="190" spans="1:29" x14ac:dyDescent="0.3">
      <c r="A190" t="s">
        <v>71</v>
      </c>
      <c r="B190" t="s">
        <v>370</v>
      </c>
      <c r="C190" t="s">
        <v>544</v>
      </c>
      <c r="D190" t="s">
        <v>526</v>
      </c>
      <c r="E190" s="77">
        <v>1</v>
      </c>
      <c r="F190" s="77">
        <v>1</v>
      </c>
      <c r="G190" s="77">
        <v>1</v>
      </c>
      <c r="H190" s="77">
        <v>1</v>
      </c>
      <c r="I190" s="77">
        <v>1</v>
      </c>
      <c r="J190" t="s">
        <v>269</v>
      </c>
      <c r="K190" t="s">
        <v>286</v>
      </c>
      <c r="L190" s="20"/>
      <c r="M190" s="20"/>
      <c r="N190" s="20"/>
      <c r="O190" s="20"/>
      <c r="P190" s="20"/>
      <c r="Q190" s="28">
        <f t="shared" si="2"/>
        <v>17.71</v>
      </c>
      <c r="R190" s="18"/>
      <c r="S190" s="18"/>
      <c r="T190" s="18"/>
      <c r="U190" s="18"/>
      <c r="V190" s="18"/>
      <c r="W1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0" s="17">
        <f>SUM(T_MAIN_ACCESSSW[[#This Row],[(Y)
TOTAL Excluding VAT - Y1
((A*J)*Q)+((A*R)*12))]:[(AC)
TOTAL Excluding VAT - Y5
((E*N*Q)+((E*V)*12))]])</f>
        <v>0</v>
      </c>
      <c r="AC190" s="21"/>
    </row>
    <row r="191" spans="1:29" x14ac:dyDescent="0.3">
      <c r="A191" t="s">
        <v>71</v>
      </c>
      <c r="B191" t="s">
        <v>372</v>
      </c>
      <c r="C191" t="s">
        <v>545</v>
      </c>
      <c r="D191" t="s">
        <v>526</v>
      </c>
      <c r="E191" s="77">
        <v>1</v>
      </c>
      <c r="F191" s="77">
        <v>1</v>
      </c>
      <c r="G191" s="77">
        <v>1</v>
      </c>
      <c r="H191" s="77">
        <v>1</v>
      </c>
      <c r="I191" s="77">
        <v>1</v>
      </c>
      <c r="J191" t="s">
        <v>269</v>
      </c>
      <c r="K191" t="s">
        <v>286</v>
      </c>
      <c r="L191" s="20"/>
      <c r="M191" s="20"/>
      <c r="N191" s="20"/>
      <c r="O191" s="20"/>
      <c r="P191" s="20"/>
      <c r="Q191" s="28">
        <f t="shared" si="2"/>
        <v>17.71</v>
      </c>
      <c r="R191" s="18"/>
      <c r="S191" s="18"/>
      <c r="T191" s="18"/>
      <c r="U191" s="18"/>
      <c r="V191" s="18"/>
      <c r="W1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1" s="17">
        <f>SUM(T_MAIN_ACCESSSW[[#This Row],[(Y)
TOTAL Excluding VAT - Y1
((A*J)*Q)+((A*R)*12))]:[(AC)
TOTAL Excluding VAT - Y5
((E*N*Q)+((E*V)*12))]])</f>
        <v>0</v>
      </c>
      <c r="AC191" s="21"/>
    </row>
    <row r="192" spans="1:29" x14ac:dyDescent="0.3">
      <c r="A192" t="s">
        <v>71</v>
      </c>
      <c r="B192" t="s">
        <v>374</v>
      </c>
      <c r="C192" t="s">
        <v>546</v>
      </c>
      <c r="D192" t="s">
        <v>526</v>
      </c>
      <c r="E192" s="77">
        <v>1</v>
      </c>
      <c r="F192" s="77">
        <v>1</v>
      </c>
      <c r="G192" s="77">
        <v>1</v>
      </c>
      <c r="H192" s="77">
        <v>1</v>
      </c>
      <c r="I192" s="77">
        <v>1</v>
      </c>
      <c r="J192" t="s">
        <v>269</v>
      </c>
      <c r="K192" t="s">
        <v>286</v>
      </c>
      <c r="L192" s="20"/>
      <c r="M192" s="20"/>
      <c r="N192" s="20"/>
      <c r="O192" s="20"/>
      <c r="P192" s="20"/>
      <c r="Q192" s="28">
        <f t="shared" si="2"/>
        <v>17.71</v>
      </c>
      <c r="R192" s="18"/>
      <c r="S192" s="18"/>
      <c r="T192" s="18"/>
      <c r="U192" s="18"/>
      <c r="V192" s="18"/>
      <c r="W1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2" s="17">
        <f>SUM(T_MAIN_ACCESSSW[[#This Row],[(Y)
TOTAL Excluding VAT - Y1
((A*J)*Q)+((A*R)*12))]:[(AC)
TOTAL Excluding VAT - Y5
((E*N*Q)+((E*V)*12))]])</f>
        <v>0</v>
      </c>
      <c r="AC192" s="21"/>
    </row>
    <row r="193" spans="1:29" x14ac:dyDescent="0.3">
      <c r="A193" t="s">
        <v>71</v>
      </c>
      <c r="B193" t="s">
        <v>376</v>
      </c>
      <c r="C193" t="s">
        <v>547</v>
      </c>
      <c r="D193" t="s">
        <v>526</v>
      </c>
      <c r="E193" s="77">
        <v>1</v>
      </c>
      <c r="F193" s="77">
        <v>1</v>
      </c>
      <c r="G193" s="77">
        <v>1</v>
      </c>
      <c r="H193" s="77">
        <v>1</v>
      </c>
      <c r="I193" s="77">
        <v>1</v>
      </c>
      <c r="J193" t="s">
        <v>269</v>
      </c>
      <c r="K193" t="s">
        <v>286</v>
      </c>
      <c r="L193" s="20"/>
      <c r="M193" s="20"/>
      <c r="N193" s="20"/>
      <c r="O193" s="20"/>
      <c r="P193" s="20"/>
      <c r="Q193" s="28">
        <f t="shared" si="2"/>
        <v>17.71</v>
      </c>
      <c r="R193" s="18"/>
      <c r="S193" s="18"/>
      <c r="T193" s="18"/>
      <c r="U193" s="18"/>
      <c r="V193" s="18"/>
      <c r="W1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3" s="17">
        <f>SUM(T_MAIN_ACCESSSW[[#This Row],[(Y)
TOTAL Excluding VAT - Y1
((A*J)*Q)+((A*R)*12))]:[(AC)
TOTAL Excluding VAT - Y5
((E*N*Q)+((E*V)*12))]])</f>
        <v>0</v>
      </c>
      <c r="AC193" s="21"/>
    </row>
    <row r="194" spans="1:29" x14ac:dyDescent="0.3">
      <c r="A194" t="s">
        <v>71</v>
      </c>
      <c r="B194" t="s">
        <v>548</v>
      </c>
      <c r="C194" t="s">
        <v>549</v>
      </c>
      <c r="D194" t="s">
        <v>526</v>
      </c>
      <c r="E194" s="77">
        <v>1</v>
      </c>
      <c r="F194" s="77">
        <v>1</v>
      </c>
      <c r="G194" s="77">
        <v>1</v>
      </c>
      <c r="H194" s="77">
        <v>1</v>
      </c>
      <c r="I194" s="77">
        <v>1</v>
      </c>
      <c r="J194" t="s">
        <v>269</v>
      </c>
      <c r="K194" t="s">
        <v>286</v>
      </c>
      <c r="L194" s="20"/>
      <c r="M194" s="20"/>
      <c r="N194" s="20"/>
      <c r="O194" s="20"/>
      <c r="P194" s="20"/>
      <c r="Q194" s="28">
        <f t="shared" si="2"/>
        <v>17.71</v>
      </c>
      <c r="R194" s="18"/>
      <c r="S194" s="18"/>
      <c r="T194" s="18"/>
      <c r="U194" s="18"/>
      <c r="V194" s="18"/>
      <c r="W1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4" s="17">
        <f>SUM(T_MAIN_ACCESSSW[[#This Row],[(Y)
TOTAL Excluding VAT - Y1
((A*J)*Q)+((A*R)*12))]:[(AC)
TOTAL Excluding VAT - Y5
((E*N*Q)+((E*V)*12))]])</f>
        <v>0</v>
      </c>
      <c r="AC194" s="21"/>
    </row>
    <row r="195" spans="1:29" x14ac:dyDescent="0.3">
      <c r="A195" t="s">
        <v>71</v>
      </c>
      <c r="B195" t="s">
        <v>550</v>
      </c>
      <c r="C195" t="s">
        <v>551</v>
      </c>
      <c r="D195" t="s">
        <v>526</v>
      </c>
      <c r="E195" s="77">
        <v>1</v>
      </c>
      <c r="F195" s="77">
        <v>1</v>
      </c>
      <c r="G195" s="77">
        <v>1</v>
      </c>
      <c r="H195" s="77">
        <v>1</v>
      </c>
      <c r="I195" s="77">
        <v>1</v>
      </c>
      <c r="J195" t="s">
        <v>269</v>
      </c>
      <c r="K195" t="s">
        <v>286</v>
      </c>
      <c r="L195" s="20"/>
      <c r="M195" s="20"/>
      <c r="N195" s="20"/>
      <c r="O195" s="20"/>
      <c r="P195" s="20"/>
      <c r="Q195" s="28">
        <f t="shared" si="2"/>
        <v>17.71</v>
      </c>
      <c r="R195" s="18"/>
      <c r="S195" s="18"/>
      <c r="T195" s="18"/>
      <c r="U195" s="18"/>
      <c r="V195" s="18"/>
      <c r="W1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5" s="17">
        <f>SUM(T_MAIN_ACCESSSW[[#This Row],[(Y)
TOTAL Excluding VAT - Y1
((A*J)*Q)+((A*R)*12))]:[(AC)
TOTAL Excluding VAT - Y5
((E*N*Q)+((E*V)*12))]])</f>
        <v>0</v>
      </c>
      <c r="AC195" s="21"/>
    </row>
    <row r="196" spans="1:29" x14ac:dyDescent="0.3">
      <c r="A196" t="s">
        <v>71</v>
      </c>
      <c r="B196" t="s">
        <v>382</v>
      </c>
      <c r="C196" t="s">
        <v>552</v>
      </c>
      <c r="D196" t="s">
        <v>526</v>
      </c>
      <c r="E196" s="77">
        <v>1</v>
      </c>
      <c r="F196" s="77">
        <v>1</v>
      </c>
      <c r="G196" s="77">
        <v>1</v>
      </c>
      <c r="H196" s="77">
        <v>1</v>
      </c>
      <c r="I196" s="77">
        <v>1</v>
      </c>
      <c r="J196" t="s">
        <v>269</v>
      </c>
      <c r="K196" t="s">
        <v>286</v>
      </c>
      <c r="L196" s="20"/>
      <c r="M196" s="20"/>
      <c r="N196" s="20"/>
      <c r="O196" s="20"/>
      <c r="P196" s="20"/>
      <c r="Q196" s="28">
        <f t="shared" si="2"/>
        <v>17.71</v>
      </c>
      <c r="R196" s="18"/>
      <c r="S196" s="18"/>
      <c r="T196" s="18"/>
      <c r="U196" s="18"/>
      <c r="V196" s="18"/>
      <c r="W1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6" s="17">
        <f>SUM(T_MAIN_ACCESSSW[[#This Row],[(Y)
TOTAL Excluding VAT - Y1
((A*J)*Q)+((A*R)*12))]:[(AC)
TOTAL Excluding VAT - Y5
((E*N*Q)+((E*V)*12))]])</f>
        <v>0</v>
      </c>
      <c r="AC196" s="21"/>
    </row>
    <row r="197" spans="1:29" x14ac:dyDescent="0.3">
      <c r="A197" t="s">
        <v>71</v>
      </c>
      <c r="B197" t="s">
        <v>553</v>
      </c>
      <c r="C197" t="s">
        <v>554</v>
      </c>
      <c r="D197" t="s">
        <v>526</v>
      </c>
      <c r="E197" s="77">
        <v>1</v>
      </c>
      <c r="F197" s="77">
        <v>1</v>
      </c>
      <c r="G197" s="77">
        <v>1</v>
      </c>
      <c r="H197" s="77">
        <v>1</v>
      </c>
      <c r="I197" s="77">
        <v>1</v>
      </c>
      <c r="J197" t="s">
        <v>269</v>
      </c>
      <c r="K197" t="s">
        <v>286</v>
      </c>
      <c r="L197" s="20"/>
      <c r="M197" s="20"/>
      <c r="N197" s="20"/>
      <c r="O197" s="20"/>
      <c r="P197" s="20"/>
      <c r="Q197" s="28">
        <f t="shared" si="2"/>
        <v>17.71</v>
      </c>
      <c r="R197" s="18"/>
      <c r="S197" s="18"/>
      <c r="T197" s="18"/>
      <c r="U197" s="18"/>
      <c r="V197" s="18"/>
      <c r="W1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7" s="17">
        <f>SUM(T_MAIN_ACCESSSW[[#This Row],[(Y)
TOTAL Excluding VAT - Y1
((A*J)*Q)+((A*R)*12))]:[(AC)
TOTAL Excluding VAT - Y5
((E*N*Q)+((E*V)*12))]])</f>
        <v>0</v>
      </c>
      <c r="AC197" s="21"/>
    </row>
    <row r="198" spans="1:29" x14ac:dyDescent="0.3">
      <c r="A198" t="s">
        <v>71</v>
      </c>
      <c r="B198" t="s">
        <v>555</v>
      </c>
      <c r="C198" t="s">
        <v>556</v>
      </c>
      <c r="D198" t="s">
        <v>526</v>
      </c>
      <c r="E198" s="77">
        <v>1</v>
      </c>
      <c r="F198" s="77">
        <v>1</v>
      </c>
      <c r="G198" s="77">
        <v>1</v>
      </c>
      <c r="H198" s="77">
        <v>1</v>
      </c>
      <c r="I198" s="77">
        <v>1</v>
      </c>
      <c r="J198" t="s">
        <v>269</v>
      </c>
      <c r="K198" t="s">
        <v>286</v>
      </c>
      <c r="L198" s="20"/>
      <c r="M198" s="20"/>
      <c r="N198" s="20"/>
      <c r="O198" s="20"/>
      <c r="P198" s="20"/>
      <c r="Q198" s="28">
        <f t="shared" si="2"/>
        <v>17.71</v>
      </c>
      <c r="R198" s="18"/>
      <c r="S198" s="18"/>
      <c r="T198" s="18"/>
      <c r="U198" s="18"/>
      <c r="V198" s="18"/>
      <c r="W1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8" s="17">
        <f>SUM(T_MAIN_ACCESSSW[[#This Row],[(Y)
TOTAL Excluding VAT - Y1
((A*J)*Q)+((A*R)*12))]:[(AC)
TOTAL Excluding VAT - Y5
((E*N*Q)+((E*V)*12))]])</f>
        <v>0</v>
      </c>
      <c r="AC198" s="21"/>
    </row>
    <row r="199" spans="1:29" x14ac:dyDescent="0.3">
      <c r="A199" t="s">
        <v>71</v>
      </c>
      <c r="B199" t="s">
        <v>557</v>
      </c>
      <c r="C199" t="s">
        <v>558</v>
      </c>
      <c r="D199" t="s">
        <v>526</v>
      </c>
      <c r="E199" s="77">
        <v>1</v>
      </c>
      <c r="F199" s="77">
        <v>1</v>
      </c>
      <c r="G199" s="77">
        <v>1</v>
      </c>
      <c r="H199" s="77">
        <v>1</v>
      </c>
      <c r="I199" s="77">
        <v>1</v>
      </c>
      <c r="J199" t="s">
        <v>269</v>
      </c>
      <c r="K199" t="s">
        <v>286</v>
      </c>
      <c r="L199" s="20"/>
      <c r="M199" s="20"/>
      <c r="N199" s="20"/>
      <c r="O199" s="20"/>
      <c r="P199" s="20"/>
      <c r="Q199" s="28">
        <f t="shared" si="2"/>
        <v>17.71</v>
      </c>
      <c r="R199" s="18"/>
      <c r="S199" s="18"/>
      <c r="T199" s="18"/>
      <c r="U199" s="18"/>
      <c r="V199" s="18"/>
      <c r="W1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99" s="17">
        <f>SUM(T_MAIN_ACCESSSW[[#This Row],[(Y)
TOTAL Excluding VAT - Y1
((A*J)*Q)+((A*R)*12))]:[(AC)
TOTAL Excluding VAT - Y5
((E*N*Q)+((E*V)*12))]])</f>
        <v>0</v>
      </c>
      <c r="AC199" s="21"/>
    </row>
    <row r="200" spans="1:29" x14ac:dyDescent="0.3">
      <c r="A200" t="s">
        <v>71</v>
      </c>
      <c r="B200" t="s">
        <v>384</v>
      </c>
      <c r="C200" t="s">
        <v>559</v>
      </c>
      <c r="D200" t="s">
        <v>526</v>
      </c>
      <c r="E200" s="77">
        <v>1</v>
      </c>
      <c r="F200" s="77">
        <v>1</v>
      </c>
      <c r="G200" s="77">
        <v>1</v>
      </c>
      <c r="H200" s="77">
        <v>1</v>
      </c>
      <c r="I200" s="77">
        <v>1</v>
      </c>
      <c r="J200" t="s">
        <v>269</v>
      </c>
      <c r="K200" t="s">
        <v>286</v>
      </c>
      <c r="L200" s="20"/>
      <c r="M200" s="20"/>
      <c r="N200" s="20"/>
      <c r="O200" s="20"/>
      <c r="P200" s="20"/>
      <c r="Q200" s="28">
        <f t="shared" si="2"/>
        <v>17.71</v>
      </c>
      <c r="R200" s="18"/>
      <c r="S200" s="18"/>
      <c r="T200" s="18"/>
      <c r="U200" s="18"/>
      <c r="V200" s="18"/>
      <c r="W2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0" s="17">
        <f>SUM(T_MAIN_ACCESSSW[[#This Row],[(Y)
TOTAL Excluding VAT - Y1
((A*J)*Q)+((A*R)*12))]:[(AC)
TOTAL Excluding VAT - Y5
((E*N*Q)+((E*V)*12))]])</f>
        <v>0</v>
      </c>
      <c r="AC200" s="21"/>
    </row>
    <row r="201" spans="1:29" x14ac:dyDescent="0.3">
      <c r="A201" t="s">
        <v>71</v>
      </c>
      <c r="B201" t="s">
        <v>560</v>
      </c>
      <c r="C201" t="s">
        <v>561</v>
      </c>
      <c r="D201" t="s">
        <v>526</v>
      </c>
      <c r="E201" s="77">
        <v>1</v>
      </c>
      <c r="F201" s="77">
        <v>1</v>
      </c>
      <c r="G201" s="77">
        <v>1</v>
      </c>
      <c r="H201" s="77">
        <v>1</v>
      </c>
      <c r="I201" s="77">
        <v>1</v>
      </c>
      <c r="J201" t="s">
        <v>269</v>
      </c>
      <c r="K201" t="s">
        <v>286</v>
      </c>
      <c r="L201" s="20"/>
      <c r="M201" s="20"/>
      <c r="N201" s="20"/>
      <c r="O201" s="20"/>
      <c r="P201" s="20"/>
      <c r="Q201" s="28">
        <f t="shared" si="2"/>
        <v>17.71</v>
      </c>
      <c r="R201" s="18"/>
      <c r="S201" s="18"/>
      <c r="T201" s="18"/>
      <c r="U201" s="18"/>
      <c r="V201" s="18"/>
      <c r="W2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1" s="17">
        <f>SUM(T_MAIN_ACCESSSW[[#This Row],[(Y)
TOTAL Excluding VAT - Y1
((A*J)*Q)+((A*R)*12))]:[(AC)
TOTAL Excluding VAT - Y5
((E*N*Q)+((E*V)*12))]])</f>
        <v>0</v>
      </c>
      <c r="AC201" s="21"/>
    </row>
    <row r="202" spans="1:29" x14ac:dyDescent="0.3">
      <c r="A202" t="s">
        <v>71</v>
      </c>
      <c r="B202" t="s">
        <v>562</v>
      </c>
      <c r="C202" t="s">
        <v>563</v>
      </c>
      <c r="D202" t="s">
        <v>526</v>
      </c>
      <c r="E202" s="77">
        <v>1</v>
      </c>
      <c r="F202" s="77">
        <v>1</v>
      </c>
      <c r="G202" s="77">
        <v>1</v>
      </c>
      <c r="H202" s="77">
        <v>1</v>
      </c>
      <c r="I202" s="77">
        <v>1</v>
      </c>
      <c r="J202" t="s">
        <v>269</v>
      </c>
      <c r="K202" t="s">
        <v>286</v>
      </c>
      <c r="L202" s="20"/>
      <c r="M202" s="20"/>
      <c r="N202" s="20"/>
      <c r="O202" s="20"/>
      <c r="P202" s="20"/>
      <c r="Q202" s="28">
        <f t="shared" si="2"/>
        <v>17.71</v>
      </c>
      <c r="R202" s="18"/>
      <c r="S202" s="18"/>
      <c r="T202" s="18"/>
      <c r="U202" s="18"/>
      <c r="V202" s="18"/>
      <c r="W2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2" s="17">
        <f>SUM(T_MAIN_ACCESSSW[[#This Row],[(Y)
TOTAL Excluding VAT - Y1
((A*J)*Q)+((A*R)*12))]:[(AC)
TOTAL Excluding VAT - Y5
((E*N*Q)+((E*V)*12))]])</f>
        <v>0</v>
      </c>
      <c r="AC202" s="21"/>
    </row>
    <row r="203" spans="1:29" x14ac:dyDescent="0.3">
      <c r="A203" t="s">
        <v>71</v>
      </c>
      <c r="B203" t="s">
        <v>564</v>
      </c>
      <c r="C203" t="s">
        <v>565</v>
      </c>
      <c r="D203" t="s">
        <v>526</v>
      </c>
      <c r="E203" s="77">
        <v>1</v>
      </c>
      <c r="F203" s="77">
        <v>1</v>
      </c>
      <c r="G203" s="77">
        <v>1</v>
      </c>
      <c r="H203" s="77">
        <v>1</v>
      </c>
      <c r="I203" s="77">
        <v>1</v>
      </c>
      <c r="J203" t="s">
        <v>269</v>
      </c>
      <c r="K203" t="s">
        <v>286</v>
      </c>
      <c r="L203" s="20"/>
      <c r="M203" s="20"/>
      <c r="N203" s="20"/>
      <c r="O203" s="20"/>
      <c r="P203" s="20"/>
      <c r="Q203" s="28">
        <f t="shared" si="2"/>
        <v>17.71</v>
      </c>
      <c r="R203" s="18"/>
      <c r="S203" s="18"/>
      <c r="T203" s="18"/>
      <c r="U203" s="18"/>
      <c r="V203" s="18"/>
      <c r="W2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3" s="17">
        <f>SUM(T_MAIN_ACCESSSW[[#This Row],[(Y)
TOTAL Excluding VAT - Y1
((A*J)*Q)+((A*R)*12))]:[(AC)
TOTAL Excluding VAT - Y5
((E*N*Q)+((E*V)*12))]])</f>
        <v>0</v>
      </c>
      <c r="AC203" s="21"/>
    </row>
    <row r="204" spans="1:29" x14ac:dyDescent="0.3">
      <c r="A204" t="s">
        <v>71</v>
      </c>
      <c r="B204" t="s">
        <v>566</v>
      </c>
      <c r="C204" t="s">
        <v>567</v>
      </c>
      <c r="D204" t="s">
        <v>526</v>
      </c>
      <c r="E204" s="77">
        <v>1</v>
      </c>
      <c r="F204" s="77">
        <v>1</v>
      </c>
      <c r="G204" s="77">
        <v>1</v>
      </c>
      <c r="H204" s="77">
        <v>1</v>
      </c>
      <c r="I204" s="77">
        <v>1</v>
      </c>
      <c r="J204" t="s">
        <v>269</v>
      </c>
      <c r="K204" t="s">
        <v>286</v>
      </c>
      <c r="L204" s="20"/>
      <c r="M204" s="20"/>
      <c r="N204" s="20"/>
      <c r="O204" s="20"/>
      <c r="P204" s="20"/>
      <c r="Q204" s="28">
        <f t="shared" ref="Q204:Q267" si="3">Exchange_Rate</f>
        <v>17.71</v>
      </c>
      <c r="R204" s="18"/>
      <c r="S204" s="18"/>
      <c r="T204" s="18"/>
      <c r="U204" s="18"/>
      <c r="V204" s="18"/>
      <c r="W2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4" s="17">
        <f>SUM(T_MAIN_ACCESSSW[[#This Row],[(Y)
TOTAL Excluding VAT - Y1
((A*J)*Q)+((A*R)*12))]:[(AC)
TOTAL Excluding VAT - Y5
((E*N*Q)+((E*V)*12))]])</f>
        <v>0</v>
      </c>
      <c r="AC204" s="21"/>
    </row>
    <row r="205" spans="1:29" x14ac:dyDescent="0.3">
      <c r="A205" t="s">
        <v>71</v>
      </c>
      <c r="B205" t="s">
        <v>568</v>
      </c>
      <c r="C205" t="s">
        <v>569</v>
      </c>
      <c r="D205" t="s">
        <v>526</v>
      </c>
      <c r="E205" s="77">
        <v>1</v>
      </c>
      <c r="F205" s="77">
        <v>1</v>
      </c>
      <c r="G205" s="77">
        <v>1</v>
      </c>
      <c r="H205" s="77">
        <v>1</v>
      </c>
      <c r="I205" s="77">
        <v>1</v>
      </c>
      <c r="J205" t="s">
        <v>269</v>
      </c>
      <c r="K205" t="s">
        <v>286</v>
      </c>
      <c r="L205" s="20"/>
      <c r="M205" s="20"/>
      <c r="N205" s="20"/>
      <c r="O205" s="20"/>
      <c r="P205" s="20"/>
      <c r="Q205" s="28">
        <f t="shared" si="3"/>
        <v>17.71</v>
      </c>
      <c r="R205" s="18"/>
      <c r="S205" s="18"/>
      <c r="T205" s="18"/>
      <c r="U205" s="18"/>
      <c r="V205" s="18"/>
      <c r="W2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5" s="17">
        <f>SUM(T_MAIN_ACCESSSW[[#This Row],[(Y)
TOTAL Excluding VAT - Y1
((A*J)*Q)+((A*R)*12))]:[(AC)
TOTAL Excluding VAT - Y5
((E*N*Q)+((E*V)*12))]])</f>
        <v>0</v>
      </c>
      <c r="AC205" s="21"/>
    </row>
    <row r="206" spans="1:29" x14ac:dyDescent="0.3">
      <c r="A206" t="s">
        <v>71</v>
      </c>
      <c r="B206" t="s">
        <v>394</v>
      </c>
      <c r="C206" t="s">
        <v>570</v>
      </c>
      <c r="D206" t="s">
        <v>526</v>
      </c>
      <c r="E206" s="77">
        <v>1</v>
      </c>
      <c r="F206" s="77">
        <v>1</v>
      </c>
      <c r="G206" s="77">
        <v>1</v>
      </c>
      <c r="H206" s="77">
        <v>1</v>
      </c>
      <c r="I206" s="77">
        <v>1</v>
      </c>
      <c r="J206" t="s">
        <v>269</v>
      </c>
      <c r="K206" t="s">
        <v>286</v>
      </c>
      <c r="L206" s="20"/>
      <c r="M206" s="20"/>
      <c r="N206" s="20"/>
      <c r="O206" s="20"/>
      <c r="P206" s="20"/>
      <c r="Q206" s="28">
        <f t="shared" si="3"/>
        <v>17.71</v>
      </c>
      <c r="R206" s="18"/>
      <c r="S206" s="18"/>
      <c r="T206" s="18"/>
      <c r="U206" s="18"/>
      <c r="V206" s="18"/>
      <c r="W2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6" s="17">
        <f>SUM(T_MAIN_ACCESSSW[[#This Row],[(Y)
TOTAL Excluding VAT - Y1
((A*J)*Q)+((A*R)*12))]:[(AC)
TOTAL Excluding VAT - Y5
((E*N*Q)+((E*V)*12))]])</f>
        <v>0</v>
      </c>
      <c r="AC206" s="21"/>
    </row>
    <row r="207" spans="1:29" x14ac:dyDescent="0.3">
      <c r="A207" t="s">
        <v>71</v>
      </c>
      <c r="B207" t="s">
        <v>396</v>
      </c>
      <c r="C207" t="s">
        <v>571</v>
      </c>
      <c r="D207" t="s">
        <v>526</v>
      </c>
      <c r="E207" s="77">
        <v>1</v>
      </c>
      <c r="F207" s="77">
        <v>1</v>
      </c>
      <c r="G207" s="77">
        <v>1</v>
      </c>
      <c r="H207" s="77">
        <v>1</v>
      </c>
      <c r="I207" s="77">
        <v>1</v>
      </c>
      <c r="J207" t="s">
        <v>269</v>
      </c>
      <c r="K207" t="s">
        <v>286</v>
      </c>
      <c r="L207" s="20"/>
      <c r="M207" s="20"/>
      <c r="N207" s="20"/>
      <c r="O207" s="20"/>
      <c r="P207" s="20"/>
      <c r="Q207" s="28">
        <f t="shared" si="3"/>
        <v>17.71</v>
      </c>
      <c r="R207" s="18"/>
      <c r="S207" s="18"/>
      <c r="T207" s="18"/>
      <c r="U207" s="18"/>
      <c r="V207" s="18"/>
      <c r="W2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7" s="17">
        <f>SUM(T_MAIN_ACCESSSW[[#This Row],[(Y)
TOTAL Excluding VAT - Y1
((A*J)*Q)+((A*R)*12))]:[(AC)
TOTAL Excluding VAT - Y5
((E*N*Q)+((E*V)*12))]])</f>
        <v>0</v>
      </c>
      <c r="AC207" s="21"/>
    </row>
    <row r="208" spans="1:29" x14ac:dyDescent="0.3">
      <c r="A208" t="s">
        <v>71</v>
      </c>
      <c r="B208" t="s">
        <v>572</v>
      </c>
      <c r="C208" t="s">
        <v>573</v>
      </c>
      <c r="D208" t="s">
        <v>526</v>
      </c>
      <c r="E208" s="77">
        <v>1</v>
      </c>
      <c r="F208" s="77">
        <v>1</v>
      </c>
      <c r="G208" s="77">
        <v>1</v>
      </c>
      <c r="H208" s="77">
        <v>1</v>
      </c>
      <c r="I208" s="77">
        <v>1</v>
      </c>
      <c r="J208" t="s">
        <v>269</v>
      </c>
      <c r="K208" t="s">
        <v>286</v>
      </c>
      <c r="L208" s="20"/>
      <c r="M208" s="20"/>
      <c r="N208" s="20"/>
      <c r="O208" s="20"/>
      <c r="P208" s="20"/>
      <c r="Q208" s="28">
        <f t="shared" si="3"/>
        <v>17.71</v>
      </c>
      <c r="R208" s="18"/>
      <c r="S208" s="18"/>
      <c r="T208" s="18"/>
      <c r="U208" s="18"/>
      <c r="V208" s="18"/>
      <c r="W2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8" s="17">
        <f>SUM(T_MAIN_ACCESSSW[[#This Row],[(Y)
TOTAL Excluding VAT - Y1
((A*J)*Q)+((A*R)*12))]:[(AC)
TOTAL Excluding VAT - Y5
((E*N*Q)+((E*V)*12))]])</f>
        <v>0</v>
      </c>
      <c r="AC208" s="21"/>
    </row>
    <row r="209" spans="1:29" x14ac:dyDescent="0.3">
      <c r="A209" t="s">
        <v>71</v>
      </c>
      <c r="B209" t="s">
        <v>574</v>
      </c>
      <c r="C209" t="s">
        <v>575</v>
      </c>
      <c r="D209" t="s">
        <v>526</v>
      </c>
      <c r="E209" s="77">
        <v>1</v>
      </c>
      <c r="F209" s="77">
        <v>1</v>
      </c>
      <c r="G209" s="77">
        <v>1</v>
      </c>
      <c r="H209" s="77">
        <v>1</v>
      </c>
      <c r="I209" s="77">
        <v>1</v>
      </c>
      <c r="J209" t="s">
        <v>269</v>
      </c>
      <c r="K209" t="s">
        <v>286</v>
      </c>
      <c r="L209" s="20"/>
      <c r="M209" s="20"/>
      <c r="N209" s="20"/>
      <c r="O209" s="20"/>
      <c r="P209" s="20"/>
      <c r="Q209" s="28">
        <f t="shared" si="3"/>
        <v>17.71</v>
      </c>
      <c r="R209" s="18"/>
      <c r="S209" s="18"/>
      <c r="T209" s="18"/>
      <c r="U209" s="18"/>
      <c r="V209" s="18"/>
      <c r="W2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09" s="17">
        <f>SUM(T_MAIN_ACCESSSW[[#This Row],[(Y)
TOTAL Excluding VAT - Y1
((A*J)*Q)+((A*R)*12))]:[(AC)
TOTAL Excluding VAT - Y5
((E*N*Q)+((E*V)*12))]])</f>
        <v>0</v>
      </c>
      <c r="AC209" s="21"/>
    </row>
    <row r="210" spans="1:29" x14ac:dyDescent="0.3">
      <c r="A210" t="s">
        <v>76</v>
      </c>
      <c r="B210" t="s">
        <v>402</v>
      </c>
      <c r="C210" t="s">
        <v>576</v>
      </c>
      <c r="D210" t="s">
        <v>526</v>
      </c>
      <c r="E210" s="77">
        <v>1</v>
      </c>
      <c r="F210" s="77">
        <v>1</v>
      </c>
      <c r="G210" s="77">
        <v>1</v>
      </c>
      <c r="H210" s="77">
        <v>1</v>
      </c>
      <c r="I210" s="77">
        <v>1</v>
      </c>
      <c r="J210" t="s">
        <v>269</v>
      </c>
      <c r="K210" t="s">
        <v>286</v>
      </c>
      <c r="L210" s="20"/>
      <c r="M210" s="20"/>
      <c r="N210" s="20"/>
      <c r="O210" s="20"/>
      <c r="P210" s="20"/>
      <c r="Q210" s="28">
        <f t="shared" si="3"/>
        <v>17.71</v>
      </c>
      <c r="R210" s="18"/>
      <c r="S210" s="18"/>
      <c r="T210" s="18"/>
      <c r="U210" s="18"/>
      <c r="V210" s="18"/>
      <c r="W2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0" s="17">
        <f>SUM(T_MAIN_ACCESSSW[[#This Row],[(Y)
TOTAL Excluding VAT - Y1
((A*J)*Q)+((A*R)*12))]:[(AC)
TOTAL Excluding VAT - Y5
((E*N*Q)+((E*V)*12))]])</f>
        <v>0</v>
      </c>
      <c r="AC210" s="21"/>
    </row>
    <row r="211" spans="1:29" x14ac:dyDescent="0.3">
      <c r="A211" t="s">
        <v>77</v>
      </c>
      <c r="B211" t="s">
        <v>410</v>
      </c>
      <c r="C211" t="s">
        <v>577</v>
      </c>
      <c r="D211" t="s">
        <v>526</v>
      </c>
      <c r="E211" s="77">
        <v>1</v>
      </c>
      <c r="F211" s="77">
        <v>1</v>
      </c>
      <c r="G211" s="77">
        <v>1</v>
      </c>
      <c r="H211" s="77">
        <v>1</v>
      </c>
      <c r="I211" s="77">
        <v>1</v>
      </c>
      <c r="J211" t="s">
        <v>269</v>
      </c>
      <c r="K211" t="s">
        <v>286</v>
      </c>
      <c r="L211" s="20"/>
      <c r="M211" s="20"/>
      <c r="N211" s="20"/>
      <c r="O211" s="20"/>
      <c r="P211" s="20"/>
      <c r="Q211" s="28">
        <f t="shared" si="3"/>
        <v>17.71</v>
      </c>
      <c r="R211" s="18"/>
      <c r="S211" s="18"/>
      <c r="T211" s="18"/>
      <c r="U211" s="18"/>
      <c r="V211" s="18"/>
      <c r="W2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1" s="17">
        <f>SUM(T_MAIN_ACCESSSW[[#This Row],[(Y)
TOTAL Excluding VAT - Y1
((A*J)*Q)+((A*R)*12))]:[(AC)
TOTAL Excluding VAT - Y5
((E*N*Q)+((E*V)*12))]])</f>
        <v>0</v>
      </c>
      <c r="AC211" s="21"/>
    </row>
    <row r="212" spans="1:29" x14ac:dyDescent="0.3">
      <c r="A212" t="s">
        <v>77</v>
      </c>
      <c r="B212" t="s">
        <v>410</v>
      </c>
      <c r="C212" t="s">
        <v>578</v>
      </c>
      <c r="D212" t="s">
        <v>526</v>
      </c>
      <c r="E212" s="77">
        <v>1</v>
      </c>
      <c r="F212" s="77">
        <v>1</v>
      </c>
      <c r="G212" s="77">
        <v>1</v>
      </c>
      <c r="H212" s="77">
        <v>1</v>
      </c>
      <c r="I212" s="77">
        <v>1</v>
      </c>
      <c r="J212" t="s">
        <v>269</v>
      </c>
      <c r="K212" t="s">
        <v>286</v>
      </c>
      <c r="L212" s="20"/>
      <c r="M212" s="20"/>
      <c r="N212" s="20"/>
      <c r="O212" s="20"/>
      <c r="P212" s="20"/>
      <c r="Q212" s="28">
        <f t="shared" si="3"/>
        <v>17.71</v>
      </c>
      <c r="R212" s="18"/>
      <c r="S212" s="18"/>
      <c r="T212" s="18"/>
      <c r="U212" s="18"/>
      <c r="V212" s="18"/>
      <c r="W2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2" s="17">
        <f>SUM(T_MAIN_ACCESSSW[[#This Row],[(Y)
TOTAL Excluding VAT - Y1
((A*J)*Q)+((A*R)*12))]:[(AC)
TOTAL Excluding VAT - Y5
((E*N*Q)+((E*V)*12))]])</f>
        <v>0</v>
      </c>
      <c r="AC212" s="21"/>
    </row>
    <row r="213" spans="1:29" x14ac:dyDescent="0.3">
      <c r="A213" t="s">
        <v>67</v>
      </c>
      <c r="B213" t="s">
        <v>579</v>
      </c>
      <c r="C213" t="s">
        <v>580</v>
      </c>
      <c r="D213" t="s">
        <v>526</v>
      </c>
      <c r="E213">
        <v>1</v>
      </c>
      <c r="F213" s="77">
        <v>1</v>
      </c>
      <c r="G213" s="77">
        <v>1</v>
      </c>
      <c r="H213" s="77">
        <v>1</v>
      </c>
      <c r="I213" s="77">
        <v>1</v>
      </c>
      <c r="J213" t="s">
        <v>269</v>
      </c>
      <c r="K213" t="s">
        <v>286</v>
      </c>
      <c r="L213" s="20"/>
      <c r="M213" s="20"/>
      <c r="N213" s="20"/>
      <c r="O213" s="20"/>
      <c r="P213" s="20"/>
      <c r="Q213" s="28">
        <f t="shared" si="3"/>
        <v>17.71</v>
      </c>
      <c r="R213" s="18"/>
      <c r="S213" s="18"/>
      <c r="T213" s="18"/>
      <c r="U213" s="18"/>
      <c r="V213" s="18"/>
      <c r="W2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3" s="17">
        <f>SUM(T_MAIN_ACCESSSW[[#This Row],[(Y)
TOTAL Excluding VAT - Y1
((A*J)*Q)+((A*R)*12))]:[(AC)
TOTAL Excluding VAT - Y5
((E*N*Q)+((E*V)*12))]])</f>
        <v>0</v>
      </c>
      <c r="AC213" s="21"/>
    </row>
    <row r="214" spans="1:29" x14ac:dyDescent="0.3">
      <c r="A214" t="s">
        <v>67</v>
      </c>
      <c r="B214" t="s">
        <v>581</v>
      </c>
      <c r="C214" t="s">
        <v>582</v>
      </c>
      <c r="D214" t="s">
        <v>526</v>
      </c>
      <c r="E214">
        <v>1</v>
      </c>
      <c r="F214" s="77">
        <v>1</v>
      </c>
      <c r="G214" s="77">
        <v>1</v>
      </c>
      <c r="H214" s="77">
        <v>1</v>
      </c>
      <c r="I214" s="77">
        <v>1</v>
      </c>
      <c r="J214" t="s">
        <v>269</v>
      </c>
      <c r="K214" t="s">
        <v>286</v>
      </c>
      <c r="L214" s="20"/>
      <c r="M214" s="20"/>
      <c r="N214" s="20"/>
      <c r="O214" s="20"/>
      <c r="P214" s="20"/>
      <c r="Q214" s="28">
        <f t="shared" si="3"/>
        <v>17.71</v>
      </c>
      <c r="R214" s="18"/>
      <c r="S214" s="18"/>
      <c r="T214" s="18"/>
      <c r="U214" s="18"/>
      <c r="V214" s="18"/>
      <c r="W2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4" s="17">
        <f>SUM(T_MAIN_ACCESSSW[[#This Row],[(Y)
TOTAL Excluding VAT - Y1
((A*J)*Q)+((A*R)*12))]:[(AC)
TOTAL Excluding VAT - Y5
((E*N*Q)+((E*V)*12))]])</f>
        <v>0</v>
      </c>
      <c r="AC214" s="21"/>
    </row>
    <row r="215" spans="1:29" x14ac:dyDescent="0.3">
      <c r="A215" t="s">
        <v>67</v>
      </c>
      <c r="B215" t="s">
        <v>431</v>
      </c>
      <c r="C215" t="s">
        <v>583</v>
      </c>
      <c r="D215" t="s">
        <v>526</v>
      </c>
      <c r="E215">
        <v>1</v>
      </c>
      <c r="F215" s="77">
        <v>1</v>
      </c>
      <c r="G215" s="77">
        <v>1</v>
      </c>
      <c r="H215" s="77">
        <v>1</v>
      </c>
      <c r="I215" s="77">
        <v>1</v>
      </c>
      <c r="J215" t="s">
        <v>269</v>
      </c>
      <c r="K215" t="s">
        <v>286</v>
      </c>
      <c r="L215" s="20"/>
      <c r="M215" s="20"/>
      <c r="N215" s="20"/>
      <c r="O215" s="20"/>
      <c r="P215" s="20"/>
      <c r="Q215" s="28">
        <f t="shared" si="3"/>
        <v>17.71</v>
      </c>
      <c r="R215" s="18"/>
      <c r="S215" s="18"/>
      <c r="T215" s="18"/>
      <c r="U215" s="18"/>
      <c r="V215" s="18"/>
      <c r="W2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5" s="17">
        <f>SUM(T_MAIN_ACCESSSW[[#This Row],[(Y)
TOTAL Excluding VAT - Y1
((A*J)*Q)+((A*R)*12))]:[(AC)
TOTAL Excluding VAT - Y5
((E*N*Q)+((E*V)*12))]])</f>
        <v>0</v>
      </c>
      <c r="AC215" s="21"/>
    </row>
    <row r="216" spans="1:29" x14ac:dyDescent="0.3">
      <c r="A216" t="s">
        <v>67</v>
      </c>
      <c r="B216" t="s">
        <v>584</v>
      </c>
      <c r="C216" t="s">
        <v>585</v>
      </c>
      <c r="D216" t="s">
        <v>526</v>
      </c>
      <c r="E216" s="77">
        <v>1</v>
      </c>
      <c r="F216" s="77">
        <v>1</v>
      </c>
      <c r="G216" s="77">
        <v>1</v>
      </c>
      <c r="H216" s="77">
        <v>1</v>
      </c>
      <c r="I216" s="77">
        <v>1</v>
      </c>
      <c r="J216" t="s">
        <v>269</v>
      </c>
      <c r="K216" t="s">
        <v>286</v>
      </c>
      <c r="L216" s="20"/>
      <c r="M216" s="20"/>
      <c r="N216" s="20"/>
      <c r="O216" s="20"/>
      <c r="P216" s="20"/>
      <c r="Q216" s="28">
        <f t="shared" si="3"/>
        <v>17.71</v>
      </c>
      <c r="R216" s="18"/>
      <c r="S216" s="18"/>
      <c r="T216" s="18"/>
      <c r="U216" s="18"/>
      <c r="V216" s="18"/>
      <c r="W2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6" s="17">
        <f>SUM(T_MAIN_ACCESSSW[[#This Row],[(Y)
TOTAL Excluding VAT - Y1
((A*J)*Q)+((A*R)*12))]:[(AC)
TOTAL Excluding VAT - Y5
((E*N*Q)+((E*V)*12))]])</f>
        <v>0</v>
      </c>
      <c r="AC216" s="21"/>
    </row>
    <row r="217" spans="1:29" x14ac:dyDescent="0.3">
      <c r="A217" t="s">
        <v>67</v>
      </c>
      <c r="B217" t="s">
        <v>435</v>
      </c>
      <c r="C217" t="s">
        <v>586</v>
      </c>
      <c r="D217" t="s">
        <v>526</v>
      </c>
      <c r="E217" s="77">
        <v>1</v>
      </c>
      <c r="F217" s="77">
        <v>1</v>
      </c>
      <c r="G217" s="77">
        <v>1</v>
      </c>
      <c r="H217" s="77">
        <v>1</v>
      </c>
      <c r="I217" s="77">
        <v>1</v>
      </c>
      <c r="J217" t="s">
        <v>269</v>
      </c>
      <c r="K217" t="s">
        <v>286</v>
      </c>
      <c r="L217" s="20"/>
      <c r="M217" s="20"/>
      <c r="N217" s="20"/>
      <c r="O217" s="20"/>
      <c r="P217" s="20"/>
      <c r="Q217" s="28">
        <f t="shared" si="3"/>
        <v>17.71</v>
      </c>
      <c r="R217" s="18"/>
      <c r="S217" s="18"/>
      <c r="T217" s="18"/>
      <c r="U217" s="18"/>
      <c r="V217" s="18"/>
      <c r="W2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7" s="17">
        <f>SUM(T_MAIN_ACCESSSW[[#This Row],[(Y)
TOTAL Excluding VAT - Y1
((A*J)*Q)+((A*R)*12))]:[(AC)
TOTAL Excluding VAT - Y5
((E*N*Q)+((E*V)*12))]])</f>
        <v>0</v>
      </c>
      <c r="AC217" s="21"/>
    </row>
    <row r="218" spans="1:29" x14ac:dyDescent="0.3">
      <c r="A218" t="s">
        <v>67</v>
      </c>
      <c r="B218" t="s">
        <v>439</v>
      </c>
      <c r="C218" t="s">
        <v>587</v>
      </c>
      <c r="D218" t="s">
        <v>526</v>
      </c>
      <c r="E218" s="77">
        <v>1</v>
      </c>
      <c r="F218" s="77">
        <v>1</v>
      </c>
      <c r="G218" s="77">
        <v>1</v>
      </c>
      <c r="H218" s="77">
        <v>1</v>
      </c>
      <c r="I218" s="77">
        <v>1</v>
      </c>
      <c r="J218" t="s">
        <v>269</v>
      </c>
      <c r="K218" t="s">
        <v>286</v>
      </c>
      <c r="L218" s="20"/>
      <c r="M218" s="20"/>
      <c r="N218" s="20"/>
      <c r="O218" s="20"/>
      <c r="P218" s="20"/>
      <c r="Q218" s="28">
        <f t="shared" si="3"/>
        <v>17.71</v>
      </c>
      <c r="R218" s="18"/>
      <c r="S218" s="18"/>
      <c r="T218" s="18"/>
      <c r="U218" s="18"/>
      <c r="V218" s="18"/>
      <c r="W2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8" s="17">
        <f>SUM(T_MAIN_ACCESSSW[[#This Row],[(Y)
TOTAL Excluding VAT - Y1
((A*J)*Q)+((A*R)*12))]:[(AC)
TOTAL Excluding VAT - Y5
((E*N*Q)+((E*V)*12))]])</f>
        <v>0</v>
      </c>
      <c r="AC218" s="21"/>
    </row>
    <row r="219" spans="1:29" x14ac:dyDescent="0.3">
      <c r="A219" t="s">
        <v>67</v>
      </c>
      <c r="B219" t="s">
        <v>588</v>
      </c>
      <c r="C219" t="s">
        <v>589</v>
      </c>
      <c r="D219" t="s">
        <v>526</v>
      </c>
      <c r="E219" s="77">
        <v>1</v>
      </c>
      <c r="F219" s="77">
        <v>1</v>
      </c>
      <c r="G219" s="77">
        <v>1</v>
      </c>
      <c r="H219" s="77">
        <v>1</v>
      </c>
      <c r="I219" s="77">
        <v>1</v>
      </c>
      <c r="J219" t="s">
        <v>269</v>
      </c>
      <c r="K219" t="s">
        <v>286</v>
      </c>
      <c r="L219" s="20"/>
      <c r="M219" s="20"/>
      <c r="N219" s="20"/>
      <c r="O219" s="20"/>
      <c r="P219" s="20"/>
      <c r="Q219" s="28">
        <f t="shared" si="3"/>
        <v>17.71</v>
      </c>
      <c r="R219" s="18"/>
      <c r="S219" s="18"/>
      <c r="T219" s="18"/>
      <c r="U219" s="18"/>
      <c r="V219" s="18"/>
      <c r="W2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19" s="17">
        <f>SUM(T_MAIN_ACCESSSW[[#This Row],[(Y)
TOTAL Excluding VAT - Y1
((A*J)*Q)+((A*R)*12))]:[(AC)
TOTAL Excluding VAT - Y5
((E*N*Q)+((E*V)*12))]])</f>
        <v>0</v>
      </c>
      <c r="AC219" s="21"/>
    </row>
    <row r="220" spans="1:29" x14ac:dyDescent="0.3">
      <c r="A220" t="s">
        <v>67</v>
      </c>
      <c r="B220" t="s">
        <v>588</v>
      </c>
      <c r="C220" t="s">
        <v>590</v>
      </c>
      <c r="D220" t="s">
        <v>526</v>
      </c>
      <c r="E220" s="77">
        <v>1</v>
      </c>
      <c r="F220" s="77">
        <v>1</v>
      </c>
      <c r="G220" s="77">
        <v>1</v>
      </c>
      <c r="H220" s="77">
        <v>1</v>
      </c>
      <c r="I220" s="77">
        <v>1</v>
      </c>
      <c r="J220" t="s">
        <v>269</v>
      </c>
      <c r="K220" t="s">
        <v>286</v>
      </c>
      <c r="L220" s="20"/>
      <c r="M220" s="20"/>
      <c r="N220" s="20"/>
      <c r="O220" s="20"/>
      <c r="P220" s="20"/>
      <c r="Q220" s="28">
        <f t="shared" si="3"/>
        <v>17.71</v>
      </c>
      <c r="R220" s="18"/>
      <c r="S220" s="18"/>
      <c r="T220" s="18"/>
      <c r="U220" s="18"/>
      <c r="V220" s="18"/>
      <c r="W2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0" s="17">
        <f>SUM(T_MAIN_ACCESSSW[[#This Row],[(Y)
TOTAL Excluding VAT - Y1
((A*J)*Q)+((A*R)*12))]:[(AC)
TOTAL Excluding VAT - Y5
((E*N*Q)+((E*V)*12))]])</f>
        <v>0</v>
      </c>
      <c r="AC220" s="21"/>
    </row>
    <row r="221" spans="1:29" x14ac:dyDescent="0.3">
      <c r="A221" t="s">
        <v>67</v>
      </c>
      <c r="B221" t="s">
        <v>443</v>
      </c>
      <c r="C221" t="s">
        <v>591</v>
      </c>
      <c r="D221" t="s">
        <v>526</v>
      </c>
      <c r="E221" s="77">
        <v>1</v>
      </c>
      <c r="F221" s="77">
        <v>1</v>
      </c>
      <c r="G221" s="77">
        <v>1</v>
      </c>
      <c r="H221" s="77">
        <v>1</v>
      </c>
      <c r="I221" s="77">
        <v>1</v>
      </c>
      <c r="J221" t="s">
        <v>269</v>
      </c>
      <c r="K221" t="s">
        <v>286</v>
      </c>
      <c r="L221" s="20"/>
      <c r="M221" s="20"/>
      <c r="N221" s="20"/>
      <c r="O221" s="20"/>
      <c r="P221" s="20"/>
      <c r="Q221" s="28">
        <f t="shared" si="3"/>
        <v>17.71</v>
      </c>
      <c r="R221" s="18"/>
      <c r="S221" s="18"/>
      <c r="T221" s="18"/>
      <c r="U221" s="18"/>
      <c r="V221" s="18"/>
      <c r="W2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1" s="17">
        <f>SUM(T_MAIN_ACCESSSW[[#This Row],[(Y)
TOTAL Excluding VAT - Y1
((A*J)*Q)+((A*R)*12))]:[(AC)
TOTAL Excluding VAT - Y5
((E*N*Q)+((E*V)*12))]])</f>
        <v>0</v>
      </c>
      <c r="AC221" s="21"/>
    </row>
    <row r="222" spans="1:29" x14ac:dyDescent="0.3">
      <c r="A222" t="s">
        <v>67</v>
      </c>
      <c r="B222" t="s">
        <v>592</v>
      </c>
      <c r="C222" s="75" t="s">
        <v>593</v>
      </c>
      <c r="D222" s="75" t="s">
        <v>526</v>
      </c>
      <c r="E222" s="77">
        <v>1</v>
      </c>
      <c r="F222" s="77">
        <v>1</v>
      </c>
      <c r="G222" s="77">
        <v>1</v>
      </c>
      <c r="H222" s="77">
        <v>1</v>
      </c>
      <c r="I222" s="77">
        <v>1</v>
      </c>
      <c r="J222" t="s">
        <v>269</v>
      </c>
      <c r="K222" t="s">
        <v>286</v>
      </c>
      <c r="L222" s="20"/>
      <c r="M222" s="20"/>
      <c r="N222" s="20"/>
      <c r="O222" s="20"/>
      <c r="P222" s="20"/>
      <c r="Q222" s="28">
        <f t="shared" si="3"/>
        <v>17.71</v>
      </c>
      <c r="R222" s="18"/>
      <c r="S222" s="18"/>
      <c r="T222" s="18"/>
      <c r="U222" s="18"/>
      <c r="V222" s="18"/>
      <c r="W2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2" s="17">
        <f>SUM(T_MAIN_ACCESSSW[[#This Row],[(Y)
TOTAL Excluding VAT - Y1
((A*J)*Q)+((A*R)*12))]:[(AC)
TOTAL Excluding VAT - Y5
((E*N*Q)+((E*V)*12))]])</f>
        <v>0</v>
      </c>
      <c r="AC222" s="65"/>
    </row>
    <row r="223" spans="1:29" x14ac:dyDescent="0.3">
      <c r="A223" t="s">
        <v>67</v>
      </c>
      <c r="B223" t="s">
        <v>594</v>
      </c>
      <c r="C223" t="s">
        <v>595</v>
      </c>
      <c r="D223" t="s">
        <v>526</v>
      </c>
      <c r="E223" s="77">
        <v>1</v>
      </c>
      <c r="F223" s="77">
        <v>1</v>
      </c>
      <c r="G223" s="77">
        <v>1</v>
      </c>
      <c r="H223" s="77">
        <v>1</v>
      </c>
      <c r="I223" s="77">
        <v>1</v>
      </c>
      <c r="J223" t="s">
        <v>269</v>
      </c>
      <c r="K223" t="s">
        <v>286</v>
      </c>
      <c r="L223" s="20"/>
      <c r="M223" s="20"/>
      <c r="N223" s="20"/>
      <c r="O223" s="20"/>
      <c r="P223" s="20"/>
      <c r="Q223" s="28">
        <f t="shared" si="3"/>
        <v>17.71</v>
      </c>
      <c r="R223" s="18"/>
      <c r="S223" s="18"/>
      <c r="T223" s="18"/>
      <c r="U223" s="18"/>
      <c r="V223" s="18"/>
      <c r="W2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3" s="17">
        <f>SUM(T_MAIN_ACCESSSW[[#This Row],[(Y)
TOTAL Excluding VAT - Y1
((A*J)*Q)+((A*R)*12))]:[(AC)
TOTAL Excluding VAT - Y5
((E*N*Q)+((E*V)*12))]])</f>
        <v>0</v>
      </c>
      <c r="AC223" s="21"/>
    </row>
    <row r="224" spans="1:29" x14ac:dyDescent="0.3">
      <c r="A224" t="s">
        <v>67</v>
      </c>
      <c r="B224" t="s">
        <v>450</v>
      </c>
      <c r="C224" t="s">
        <v>596</v>
      </c>
      <c r="D224" t="s">
        <v>526</v>
      </c>
      <c r="E224" s="77">
        <v>1</v>
      </c>
      <c r="F224" s="77">
        <v>1</v>
      </c>
      <c r="G224" s="77">
        <v>1</v>
      </c>
      <c r="H224" s="77">
        <v>1</v>
      </c>
      <c r="I224" s="77">
        <v>1</v>
      </c>
      <c r="J224" t="s">
        <v>269</v>
      </c>
      <c r="K224" t="s">
        <v>286</v>
      </c>
      <c r="L224" s="20"/>
      <c r="M224" s="20"/>
      <c r="N224" s="20"/>
      <c r="O224" s="20"/>
      <c r="P224" s="20"/>
      <c r="Q224" s="28">
        <f t="shared" si="3"/>
        <v>17.71</v>
      </c>
      <c r="R224" s="18"/>
      <c r="S224" s="18"/>
      <c r="T224" s="18"/>
      <c r="U224" s="18"/>
      <c r="V224" s="18"/>
      <c r="W2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4" s="17">
        <f>SUM(T_MAIN_ACCESSSW[[#This Row],[(Y)
TOTAL Excluding VAT - Y1
((A*J)*Q)+((A*R)*12))]:[(AC)
TOTAL Excluding VAT - Y5
((E*N*Q)+((E*V)*12))]])</f>
        <v>0</v>
      </c>
      <c r="AC224" s="21"/>
    </row>
    <row r="225" spans="1:29" x14ac:dyDescent="0.3">
      <c r="A225" t="s">
        <v>67</v>
      </c>
      <c r="B225" t="s">
        <v>450</v>
      </c>
      <c r="C225" t="s">
        <v>597</v>
      </c>
      <c r="D225" t="s">
        <v>526</v>
      </c>
      <c r="E225" s="77">
        <v>1</v>
      </c>
      <c r="F225" s="77">
        <v>1</v>
      </c>
      <c r="G225" s="77">
        <v>1</v>
      </c>
      <c r="H225" s="77">
        <v>1</v>
      </c>
      <c r="I225" s="77">
        <v>1</v>
      </c>
      <c r="J225" t="s">
        <v>269</v>
      </c>
      <c r="K225" t="s">
        <v>286</v>
      </c>
      <c r="L225" s="20"/>
      <c r="M225" s="20"/>
      <c r="N225" s="20"/>
      <c r="O225" s="20"/>
      <c r="P225" s="20"/>
      <c r="Q225" s="28">
        <f t="shared" si="3"/>
        <v>17.71</v>
      </c>
      <c r="R225" s="18"/>
      <c r="S225" s="18"/>
      <c r="T225" s="18"/>
      <c r="U225" s="18"/>
      <c r="V225" s="18"/>
      <c r="W2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5" s="17">
        <f>SUM(T_MAIN_ACCESSSW[[#This Row],[(Y)
TOTAL Excluding VAT - Y1
((A*J)*Q)+((A*R)*12))]:[(AC)
TOTAL Excluding VAT - Y5
((E*N*Q)+((E*V)*12))]])</f>
        <v>0</v>
      </c>
      <c r="AC225" s="21"/>
    </row>
    <row r="226" spans="1:29" x14ac:dyDescent="0.3">
      <c r="A226" t="s">
        <v>67</v>
      </c>
      <c r="B226" t="s">
        <v>598</v>
      </c>
      <c r="C226" t="s">
        <v>599</v>
      </c>
      <c r="D226" t="s">
        <v>526</v>
      </c>
      <c r="E226" s="77">
        <v>1</v>
      </c>
      <c r="F226" s="77">
        <v>1</v>
      </c>
      <c r="G226" s="77">
        <v>1</v>
      </c>
      <c r="H226" s="77">
        <v>1</v>
      </c>
      <c r="I226" s="77">
        <v>1</v>
      </c>
      <c r="J226" t="s">
        <v>269</v>
      </c>
      <c r="K226" t="s">
        <v>286</v>
      </c>
      <c r="L226" s="20"/>
      <c r="M226" s="20"/>
      <c r="N226" s="20"/>
      <c r="O226" s="20"/>
      <c r="P226" s="20"/>
      <c r="Q226" s="28">
        <f t="shared" si="3"/>
        <v>17.71</v>
      </c>
      <c r="R226" s="18"/>
      <c r="S226" s="18"/>
      <c r="T226" s="18"/>
      <c r="U226" s="18"/>
      <c r="V226" s="18"/>
      <c r="W2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6" s="17">
        <f>SUM(T_MAIN_ACCESSSW[[#This Row],[(Y)
TOTAL Excluding VAT - Y1
((A*J)*Q)+((A*R)*12))]:[(AC)
TOTAL Excluding VAT - Y5
((E*N*Q)+((E*V)*12))]])</f>
        <v>0</v>
      </c>
      <c r="AC226" s="21"/>
    </row>
    <row r="227" spans="1:29" x14ac:dyDescent="0.3">
      <c r="A227" t="s">
        <v>67</v>
      </c>
      <c r="B227" t="s">
        <v>600</v>
      </c>
      <c r="C227" t="s">
        <v>601</v>
      </c>
      <c r="D227" t="s">
        <v>526</v>
      </c>
      <c r="E227" s="77">
        <v>1</v>
      </c>
      <c r="F227" s="77">
        <v>1</v>
      </c>
      <c r="G227" s="77">
        <v>1</v>
      </c>
      <c r="H227" s="77">
        <v>1</v>
      </c>
      <c r="I227" s="77">
        <v>1</v>
      </c>
      <c r="J227" t="s">
        <v>269</v>
      </c>
      <c r="K227" t="s">
        <v>286</v>
      </c>
      <c r="L227" s="20"/>
      <c r="M227" s="20"/>
      <c r="N227" s="20"/>
      <c r="O227" s="20"/>
      <c r="P227" s="20"/>
      <c r="Q227" s="28">
        <f t="shared" si="3"/>
        <v>17.71</v>
      </c>
      <c r="R227" s="18"/>
      <c r="S227" s="18"/>
      <c r="T227" s="18"/>
      <c r="U227" s="18"/>
      <c r="V227" s="18"/>
      <c r="W2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7" s="17">
        <f>SUM(T_MAIN_ACCESSSW[[#This Row],[(Y)
TOTAL Excluding VAT - Y1
((A*J)*Q)+((A*R)*12))]:[(AC)
TOTAL Excluding VAT - Y5
((E*N*Q)+((E*V)*12))]])</f>
        <v>0</v>
      </c>
      <c r="AC227" s="21"/>
    </row>
    <row r="228" spans="1:29" x14ac:dyDescent="0.3">
      <c r="A228" t="s">
        <v>67</v>
      </c>
      <c r="B228" t="s">
        <v>602</v>
      </c>
      <c r="C228" t="s">
        <v>603</v>
      </c>
      <c r="D228" t="s">
        <v>526</v>
      </c>
      <c r="E228" s="77">
        <v>1</v>
      </c>
      <c r="F228" s="77">
        <v>1</v>
      </c>
      <c r="G228" s="77">
        <v>1</v>
      </c>
      <c r="H228" s="77">
        <v>1</v>
      </c>
      <c r="I228" s="77">
        <v>1</v>
      </c>
      <c r="J228" t="s">
        <v>269</v>
      </c>
      <c r="K228" t="s">
        <v>286</v>
      </c>
      <c r="L228" s="20"/>
      <c r="M228" s="20"/>
      <c r="N228" s="20"/>
      <c r="O228" s="20"/>
      <c r="P228" s="20"/>
      <c r="Q228" s="28">
        <f t="shared" si="3"/>
        <v>17.71</v>
      </c>
      <c r="R228" s="18"/>
      <c r="S228" s="18"/>
      <c r="T228" s="18"/>
      <c r="U228" s="18"/>
      <c r="V228" s="18"/>
      <c r="W2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8" s="17">
        <f>SUM(T_MAIN_ACCESSSW[[#This Row],[(Y)
TOTAL Excluding VAT - Y1
((A*J)*Q)+((A*R)*12))]:[(AC)
TOTAL Excluding VAT - Y5
((E*N*Q)+((E*V)*12))]])</f>
        <v>0</v>
      </c>
      <c r="AC228" s="21"/>
    </row>
    <row r="229" spans="1:29" x14ac:dyDescent="0.3">
      <c r="A229" t="s">
        <v>67</v>
      </c>
      <c r="B229" t="s">
        <v>460</v>
      </c>
      <c r="C229" t="s">
        <v>604</v>
      </c>
      <c r="D229" t="s">
        <v>526</v>
      </c>
      <c r="E229" s="77">
        <v>1</v>
      </c>
      <c r="F229" s="77">
        <v>1</v>
      </c>
      <c r="G229" s="77">
        <v>1</v>
      </c>
      <c r="H229" s="77">
        <v>1</v>
      </c>
      <c r="I229" s="77">
        <v>1</v>
      </c>
      <c r="J229" t="s">
        <v>269</v>
      </c>
      <c r="K229" t="s">
        <v>286</v>
      </c>
      <c r="L229" s="20"/>
      <c r="M229" s="20"/>
      <c r="N229" s="20"/>
      <c r="O229" s="20"/>
      <c r="P229" s="20"/>
      <c r="Q229" s="28">
        <f t="shared" si="3"/>
        <v>17.71</v>
      </c>
      <c r="R229" s="18"/>
      <c r="S229" s="18"/>
      <c r="T229" s="18"/>
      <c r="U229" s="18"/>
      <c r="V229" s="18"/>
      <c r="W2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29" s="17">
        <f>SUM(T_MAIN_ACCESSSW[[#This Row],[(Y)
TOTAL Excluding VAT - Y1
((A*J)*Q)+((A*R)*12))]:[(AC)
TOTAL Excluding VAT - Y5
((E*N*Q)+((E*V)*12))]])</f>
        <v>0</v>
      </c>
      <c r="AC229" s="21"/>
    </row>
    <row r="230" spans="1:29" x14ac:dyDescent="0.3">
      <c r="A230" t="s">
        <v>67</v>
      </c>
      <c r="B230" t="s">
        <v>460</v>
      </c>
      <c r="C230" t="s">
        <v>605</v>
      </c>
      <c r="D230" t="s">
        <v>526</v>
      </c>
      <c r="E230" s="77">
        <v>1</v>
      </c>
      <c r="F230" s="77">
        <v>1</v>
      </c>
      <c r="G230" s="77">
        <v>1</v>
      </c>
      <c r="H230" s="77">
        <v>1</v>
      </c>
      <c r="I230" s="77">
        <v>1</v>
      </c>
      <c r="J230" t="s">
        <v>269</v>
      </c>
      <c r="K230" t="s">
        <v>286</v>
      </c>
      <c r="L230" s="20"/>
      <c r="M230" s="20"/>
      <c r="N230" s="20"/>
      <c r="O230" s="20"/>
      <c r="P230" s="20"/>
      <c r="Q230" s="28">
        <f t="shared" si="3"/>
        <v>17.71</v>
      </c>
      <c r="R230" s="18"/>
      <c r="S230" s="18"/>
      <c r="T230" s="18"/>
      <c r="U230" s="18"/>
      <c r="V230" s="18"/>
      <c r="W2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0" s="17">
        <f>SUM(T_MAIN_ACCESSSW[[#This Row],[(Y)
TOTAL Excluding VAT - Y1
((A*J)*Q)+((A*R)*12))]:[(AC)
TOTAL Excluding VAT - Y5
((E*N*Q)+((E*V)*12))]])</f>
        <v>0</v>
      </c>
      <c r="AC230" s="21"/>
    </row>
    <row r="231" spans="1:29" x14ac:dyDescent="0.3">
      <c r="A231" t="s">
        <v>67</v>
      </c>
      <c r="B231" t="s">
        <v>467</v>
      </c>
      <c r="C231" t="s">
        <v>606</v>
      </c>
      <c r="D231" t="s">
        <v>526</v>
      </c>
      <c r="E231" s="77">
        <v>1</v>
      </c>
      <c r="F231" s="77">
        <v>1</v>
      </c>
      <c r="G231" s="77">
        <v>1</v>
      </c>
      <c r="H231" s="77">
        <v>1</v>
      </c>
      <c r="I231" s="77">
        <v>1</v>
      </c>
      <c r="J231" t="s">
        <v>269</v>
      </c>
      <c r="K231" t="s">
        <v>286</v>
      </c>
      <c r="L231" s="20"/>
      <c r="M231" s="20"/>
      <c r="N231" s="20"/>
      <c r="O231" s="20"/>
      <c r="P231" s="20"/>
      <c r="Q231" s="28">
        <f t="shared" si="3"/>
        <v>17.71</v>
      </c>
      <c r="R231" s="18"/>
      <c r="S231" s="18"/>
      <c r="T231" s="18"/>
      <c r="U231" s="18"/>
      <c r="V231" s="18"/>
      <c r="W2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1" s="17">
        <f>SUM(T_MAIN_ACCESSSW[[#This Row],[(Y)
TOTAL Excluding VAT - Y1
((A*J)*Q)+((A*R)*12))]:[(AC)
TOTAL Excluding VAT - Y5
((E*N*Q)+((E*V)*12))]])</f>
        <v>0</v>
      </c>
      <c r="AC231" s="21"/>
    </row>
    <row r="232" spans="1:29" x14ac:dyDescent="0.3">
      <c r="A232" t="s">
        <v>67</v>
      </c>
      <c r="B232" t="s">
        <v>467</v>
      </c>
      <c r="C232" t="s">
        <v>607</v>
      </c>
      <c r="D232" t="s">
        <v>526</v>
      </c>
      <c r="E232" s="77">
        <v>1</v>
      </c>
      <c r="F232" s="77">
        <v>1</v>
      </c>
      <c r="G232" s="77">
        <v>1</v>
      </c>
      <c r="H232" s="77">
        <v>1</v>
      </c>
      <c r="I232" s="77">
        <v>1</v>
      </c>
      <c r="J232" t="s">
        <v>269</v>
      </c>
      <c r="K232" t="s">
        <v>286</v>
      </c>
      <c r="L232" s="20"/>
      <c r="M232" s="20"/>
      <c r="N232" s="20"/>
      <c r="O232" s="20"/>
      <c r="P232" s="20"/>
      <c r="Q232" s="28">
        <f t="shared" si="3"/>
        <v>17.71</v>
      </c>
      <c r="R232" s="18"/>
      <c r="S232" s="18"/>
      <c r="T232" s="18"/>
      <c r="U232" s="18"/>
      <c r="V232" s="18"/>
      <c r="W2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2" s="17">
        <f>SUM(T_MAIN_ACCESSSW[[#This Row],[(Y)
TOTAL Excluding VAT - Y1
((A*J)*Q)+((A*R)*12))]:[(AC)
TOTAL Excluding VAT - Y5
((E*N*Q)+((E*V)*12))]])</f>
        <v>0</v>
      </c>
      <c r="AC232" s="21"/>
    </row>
    <row r="233" spans="1:29" x14ac:dyDescent="0.3">
      <c r="A233" t="s">
        <v>67</v>
      </c>
      <c r="B233" t="s">
        <v>469</v>
      </c>
      <c r="C233" t="s">
        <v>608</v>
      </c>
      <c r="D233" t="s">
        <v>526</v>
      </c>
      <c r="E233" s="77">
        <v>1</v>
      </c>
      <c r="F233" s="77">
        <v>1</v>
      </c>
      <c r="G233" s="77">
        <v>1</v>
      </c>
      <c r="H233" s="77">
        <v>1</v>
      </c>
      <c r="I233" s="77">
        <v>1</v>
      </c>
      <c r="J233" t="s">
        <v>269</v>
      </c>
      <c r="K233" t="s">
        <v>286</v>
      </c>
      <c r="L233" s="20"/>
      <c r="M233" s="20"/>
      <c r="N233" s="20"/>
      <c r="O233" s="20"/>
      <c r="P233" s="20"/>
      <c r="Q233" s="28">
        <f t="shared" si="3"/>
        <v>17.71</v>
      </c>
      <c r="R233" s="18"/>
      <c r="S233" s="18"/>
      <c r="T233" s="18"/>
      <c r="U233" s="18"/>
      <c r="V233" s="18"/>
      <c r="W2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3" s="17">
        <f>SUM(T_MAIN_ACCESSSW[[#This Row],[(Y)
TOTAL Excluding VAT - Y1
((A*J)*Q)+((A*R)*12))]:[(AC)
TOTAL Excluding VAT - Y5
((E*N*Q)+((E*V)*12))]])</f>
        <v>0</v>
      </c>
      <c r="AC233" s="21"/>
    </row>
    <row r="234" spans="1:29" x14ac:dyDescent="0.3">
      <c r="A234" t="s">
        <v>67</v>
      </c>
      <c r="B234" t="s">
        <v>469</v>
      </c>
      <c r="C234" t="s">
        <v>609</v>
      </c>
      <c r="D234" t="s">
        <v>526</v>
      </c>
      <c r="E234" s="77">
        <v>1</v>
      </c>
      <c r="F234" s="77">
        <v>1</v>
      </c>
      <c r="G234" s="77">
        <v>1</v>
      </c>
      <c r="H234" s="77">
        <v>1</v>
      </c>
      <c r="I234" s="77">
        <v>1</v>
      </c>
      <c r="J234" t="s">
        <v>269</v>
      </c>
      <c r="K234" t="s">
        <v>286</v>
      </c>
      <c r="L234" s="20"/>
      <c r="M234" s="20"/>
      <c r="N234" s="20"/>
      <c r="O234" s="20"/>
      <c r="P234" s="20"/>
      <c r="Q234" s="28">
        <f t="shared" si="3"/>
        <v>17.71</v>
      </c>
      <c r="R234" s="18"/>
      <c r="S234" s="18"/>
      <c r="T234" s="18"/>
      <c r="U234" s="18"/>
      <c r="V234" s="18"/>
      <c r="W2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4" s="17">
        <f>SUM(T_MAIN_ACCESSSW[[#This Row],[(Y)
TOTAL Excluding VAT - Y1
((A*J)*Q)+((A*R)*12))]:[(AC)
TOTAL Excluding VAT - Y5
((E*N*Q)+((E*V)*12))]])</f>
        <v>0</v>
      </c>
      <c r="AC234" s="21"/>
    </row>
    <row r="235" spans="1:29" x14ac:dyDescent="0.3">
      <c r="A235" t="s">
        <v>67</v>
      </c>
      <c r="B235" t="s">
        <v>471</v>
      </c>
      <c r="C235" t="s">
        <v>610</v>
      </c>
      <c r="D235" t="s">
        <v>526</v>
      </c>
      <c r="E235" s="77">
        <v>1</v>
      </c>
      <c r="F235" s="77">
        <v>1</v>
      </c>
      <c r="G235" s="77">
        <v>1</v>
      </c>
      <c r="H235" s="77">
        <v>1</v>
      </c>
      <c r="I235" s="77">
        <v>1</v>
      </c>
      <c r="J235" t="s">
        <v>269</v>
      </c>
      <c r="K235" t="s">
        <v>286</v>
      </c>
      <c r="L235" s="20"/>
      <c r="M235" s="20"/>
      <c r="N235" s="20"/>
      <c r="O235" s="20"/>
      <c r="P235" s="20"/>
      <c r="Q235" s="28">
        <f t="shared" si="3"/>
        <v>17.71</v>
      </c>
      <c r="R235" s="18"/>
      <c r="S235" s="18"/>
      <c r="T235" s="18"/>
      <c r="U235" s="18"/>
      <c r="V235" s="18"/>
      <c r="W2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5" s="17">
        <f>SUM(T_MAIN_ACCESSSW[[#This Row],[(Y)
TOTAL Excluding VAT - Y1
((A*J)*Q)+((A*R)*12))]:[(AC)
TOTAL Excluding VAT - Y5
((E*N*Q)+((E*V)*12))]])</f>
        <v>0</v>
      </c>
      <c r="AC235" s="21"/>
    </row>
    <row r="236" spans="1:29" x14ac:dyDescent="0.3">
      <c r="A236" t="s">
        <v>67</v>
      </c>
      <c r="B236" t="s">
        <v>611</v>
      </c>
      <c r="C236" t="s">
        <v>612</v>
      </c>
      <c r="D236" t="s">
        <v>526</v>
      </c>
      <c r="E236" s="77">
        <v>1</v>
      </c>
      <c r="F236" s="77">
        <v>1</v>
      </c>
      <c r="G236" s="77">
        <v>1</v>
      </c>
      <c r="H236" s="77">
        <v>1</v>
      </c>
      <c r="I236" s="77">
        <v>1</v>
      </c>
      <c r="J236" t="s">
        <v>269</v>
      </c>
      <c r="K236" t="s">
        <v>286</v>
      </c>
      <c r="L236" s="20"/>
      <c r="M236" s="20"/>
      <c r="N236" s="20"/>
      <c r="O236" s="20"/>
      <c r="P236" s="20"/>
      <c r="Q236" s="28">
        <f t="shared" si="3"/>
        <v>17.71</v>
      </c>
      <c r="R236" s="18"/>
      <c r="S236" s="18"/>
      <c r="T236" s="18"/>
      <c r="U236" s="18"/>
      <c r="V236" s="18"/>
      <c r="W2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6" s="17">
        <f>SUM(T_MAIN_ACCESSSW[[#This Row],[(Y)
TOTAL Excluding VAT - Y1
((A*J)*Q)+((A*R)*12))]:[(AC)
TOTAL Excluding VAT - Y5
((E*N*Q)+((E*V)*12))]])</f>
        <v>0</v>
      </c>
      <c r="AC236" s="21"/>
    </row>
    <row r="237" spans="1:29" x14ac:dyDescent="0.3">
      <c r="A237" t="s">
        <v>67</v>
      </c>
      <c r="B237" t="s">
        <v>611</v>
      </c>
      <c r="C237" t="s">
        <v>613</v>
      </c>
      <c r="D237" t="s">
        <v>526</v>
      </c>
      <c r="E237" s="77">
        <v>1</v>
      </c>
      <c r="F237" s="77">
        <v>1</v>
      </c>
      <c r="G237" s="77">
        <v>1</v>
      </c>
      <c r="H237" s="77">
        <v>1</v>
      </c>
      <c r="I237" s="77">
        <v>1</v>
      </c>
      <c r="J237" t="s">
        <v>269</v>
      </c>
      <c r="K237" t="s">
        <v>286</v>
      </c>
      <c r="L237" s="20"/>
      <c r="M237" s="20"/>
      <c r="N237" s="20"/>
      <c r="O237" s="20"/>
      <c r="P237" s="20"/>
      <c r="Q237" s="28">
        <f t="shared" si="3"/>
        <v>17.71</v>
      </c>
      <c r="R237" s="18"/>
      <c r="S237" s="18"/>
      <c r="T237" s="18"/>
      <c r="U237" s="18"/>
      <c r="V237" s="18"/>
      <c r="W2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7" s="17">
        <f>SUM(T_MAIN_ACCESSSW[[#This Row],[(Y)
TOTAL Excluding VAT - Y1
((A*J)*Q)+((A*R)*12))]:[(AC)
TOTAL Excluding VAT - Y5
((E*N*Q)+((E*V)*12))]])</f>
        <v>0</v>
      </c>
      <c r="AC237" s="21"/>
    </row>
    <row r="238" spans="1:29" x14ac:dyDescent="0.3">
      <c r="A238" t="s">
        <v>67</v>
      </c>
      <c r="B238" t="s">
        <v>611</v>
      </c>
      <c r="C238" t="s">
        <v>614</v>
      </c>
      <c r="D238" t="s">
        <v>526</v>
      </c>
      <c r="E238" s="77">
        <v>1</v>
      </c>
      <c r="F238" s="77">
        <v>1</v>
      </c>
      <c r="G238" s="77">
        <v>1</v>
      </c>
      <c r="H238" s="77">
        <v>1</v>
      </c>
      <c r="I238" s="77">
        <v>1</v>
      </c>
      <c r="J238" t="s">
        <v>269</v>
      </c>
      <c r="K238" t="s">
        <v>286</v>
      </c>
      <c r="L238" s="20"/>
      <c r="M238" s="20"/>
      <c r="N238" s="20"/>
      <c r="O238" s="20"/>
      <c r="P238" s="20"/>
      <c r="Q238" s="28">
        <f t="shared" si="3"/>
        <v>17.71</v>
      </c>
      <c r="R238" s="18"/>
      <c r="S238" s="18"/>
      <c r="T238" s="18"/>
      <c r="U238" s="18"/>
      <c r="V238" s="18"/>
      <c r="W2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8" s="17">
        <f>SUM(T_MAIN_ACCESSSW[[#This Row],[(Y)
TOTAL Excluding VAT - Y1
((A*J)*Q)+((A*R)*12))]:[(AC)
TOTAL Excluding VAT - Y5
((E*N*Q)+((E*V)*12))]])</f>
        <v>0</v>
      </c>
      <c r="AC238" s="21"/>
    </row>
    <row r="239" spans="1:29" x14ac:dyDescent="0.3">
      <c r="A239" t="s">
        <v>67</v>
      </c>
      <c r="B239" t="s">
        <v>615</v>
      </c>
      <c r="C239" t="s">
        <v>616</v>
      </c>
      <c r="D239" t="s">
        <v>526</v>
      </c>
      <c r="E239" s="77">
        <v>1</v>
      </c>
      <c r="F239" s="77">
        <v>1</v>
      </c>
      <c r="G239" s="77">
        <v>1</v>
      </c>
      <c r="H239" s="77">
        <v>1</v>
      </c>
      <c r="I239" s="77">
        <v>1</v>
      </c>
      <c r="J239" t="s">
        <v>269</v>
      </c>
      <c r="K239" t="s">
        <v>286</v>
      </c>
      <c r="L239" s="20"/>
      <c r="M239" s="20"/>
      <c r="N239" s="20"/>
      <c r="O239" s="20"/>
      <c r="P239" s="20"/>
      <c r="Q239" s="28">
        <f t="shared" si="3"/>
        <v>17.71</v>
      </c>
      <c r="R239" s="18"/>
      <c r="S239" s="18"/>
      <c r="T239" s="18"/>
      <c r="U239" s="18"/>
      <c r="V239" s="18"/>
      <c r="W2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39" s="17">
        <f>SUM(T_MAIN_ACCESSSW[[#This Row],[(Y)
TOTAL Excluding VAT - Y1
((A*J)*Q)+((A*R)*12))]:[(AC)
TOTAL Excluding VAT - Y5
((E*N*Q)+((E*V)*12))]])</f>
        <v>0</v>
      </c>
      <c r="AC239" s="21"/>
    </row>
    <row r="240" spans="1:29" x14ac:dyDescent="0.3">
      <c r="A240" t="s">
        <v>67</v>
      </c>
      <c r="B240" t="s">
        <v>615</v>
      </c>
      <c r="C240" t="s">
        <v>617</v>
      </c>
      <c r="D240" t="s">
        <v>526</v>
      </c>
      <c r="E240" s="77">
        <v>1</v>
      </c>
      <c r="F240" s="77">
        <v>1</v>
      </c>
      <c r="G240" s="77">
        <v>1</v>
      </c>
      <c r="H240" s="77">
        <v>1</v>
      </c>
      <c r="I240" s="77">
        <v>1</v>
      </c>
      <c r="J240" t="s">
        <v>269</v>
      </c>
      <c r="K240" t="s">
        <v>286</v>
      </c>
      <c r="L240" s="20"/>
      <c r="M240" s="20"/>
      <c r="N240" s="20"/>
      <c r="O240" s="20"/>
      <c r="P240" s="20"/>
      <c r="Q240" s="28">
        <f t="shared" si="3"/>
        <v>17.71</v>
      </c>
      <c r="R240" s="18"/>
      <c r="S240" s="18"/>
      <c r="T240" s="18"/>
      <c r="U240" s="18"/>
      <c r="V240" s="18"/>
      <c r="W2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0" s="17">
        <f>SUM(T_MAIN_ACCESSSW[[#This Row],[(Y)
TOTAL Excluding VAT - Y1
((A*J)*Q)+((A*R)*12))]:[(AC)
TOTAL Excluding VAT - Y5
((E*N*Q)+((E*V)*12))]])</f>
        <v>0</v>
      </c>
      <c r="AC240" s="21"/>
    </row>
    <row r="241" spans="1:29" x14ac:dyDescent="0.3">
      <c r="A241" t="s">
        <v>78</v>
      </c>
      <c r="B241" t="s">
        <v>618</v>
      </c>
      <c r="C241" t="s">
        <v>619</v>
      </c>
      <c r="D241" t="s">
        <v>526</v>
      </c>
      <c r="E241" s="77">
        <v>1</v>
      </c>
      <c r="F241" s="77">
        <v>1</v>
      </c>
      <c r="G241" s="77">
        <v>1</v>
      </c>
      <c r="H241" s="77">
        <v>1</v>
      </c>
      <c r="I241" s="77">
        <v>1</v>
      </c>
      <c r="J241" t="s">
        <v>285</v>
      </c>
      <c r="K241" t="s">
        <v>286</v>
      </c>
      <c r="L241" s="20"/>
      <c r="M241" s="20"/>
      <c r="N241" s="20"/>
      <c r="O241" s="20"/>
      <c r="P241" s="20"/>
      <c r="Q241" s="28">
        <f t="shared" si="3"/>
        <v>17.71</v>
      </c>
      <c r="R241" s="18"/>
      <c r="S241" s="18"/>
      <c r="T241" s="18"/>
      <c r="U241" s="18"/>
      <c r="V241" s="18"/>
      <c r="W2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1" s="17">
        <f>SUM(T_MAIN_ACCESSSW[[#This Row],[(Y)
TOTAL Excluding VAT - Y1
((A*J)*Q)+((A*R)*12))]:[(AC)
TOTAL Excluding VAT - Y5
((E*N*Q)+((E*V)*12))]])</f>
        <v>0</v>
      </c>
      <c r="AC241" s="21"/>
    </row>
    <row r="242" spans="1:29" x14ac:dyDescent="0.3">
      <c r="A242" t="s">
        <v>78</v>
      </c>
      <c r="B242" t="s">
        <v>620</v>
      </c>
      <c r="C242" t="s">
        <v>621</v>
      </c>
      <c r="D242" t="s">
        <v>526</v>
      </c>
      <c r="E242" s="77">
        <v>1</v>
      </c>
      <c r="F242" s="77">
        <v>1</v>
      </c>
      <c r="G242" s="77">
        <v>1</v>
      </c>
      <c r="H242" s="77">
        <v>1</v>
      </c>
      <c r="I242" s="77">
        <v>1</v>
      </c>
      <c r="J242" t="s">
        <v>285</v>
      </c>
      <c r="K242" t="s">
        <v>286</v>
      </c>
      <c r="L242" s="20"/>
      <c r="M242" s="20"/>
      <c r="N242" s="20"/>
      <c r="O242" s="20"/>
      <c r="P242" s="20"/>
      <c r="Q242" s="28">
        <f t="shared" si="3"/>
        <v>17.71</v>
      </c>
      <c r="R242" s="18"/>
      <c r="S242" s="18"/>
      <c r="T242" s="18"/>
      <c r="U242" s="18"/>
      <c r="V242" s="18"/>
      <c r="W2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2" s="17">
        <f>SUM(T_MAIN_ACCESSSW[[#This Row],[(Y)
TOTAL Excluding VAT - Y1
((A*J)*Q)+((A*R)*12))]:[(AC)
TOTAL Excluding VAT - Y5
((E*N*Q)+((E*V)*12))]])</f>
        <v>0</v>
      </c>
      <c r="AC242" s="21"/>
    </row>
    <row r="243" spans="1:29" x14ac:dyDescent="0.3">
      <c r="A243" t="s">
        <v>78</v>
      </c>
      <c r="B243" t="s">
        <v>477</v>
      </c>
      <c r="C243" t="s">
        <v>622</v>
      </c>
      <c r="D243" t="s">
        <v>526</v>
      </c>
      <c r="E243" s="77">
        <v>1</v>
      </c>
      <c r="F243" s="77">
        <v>1</v>
      </c>
      <c r="G243" s="77">
        <v>1</v>
      </c>
      <c r="H243" s="77">
        <v>1</v>
      </c>
      <c r="I243" s="77">
        <v>1</v>
      </c>
      <c r="J243" t="s">
        <v>285</v>
      </c>
      <c r="K243" t="s">
        <v>286</v>
      </c>
      <c r="L243" s="20"/>
      <c r="M243" s="20"/>
      <c r="N243" s="20"/>
      <c r="O243" s="20"/>
      <c r="P243" s="20"/>
      <c r="Q243" s="28">
        <f t="shared" si="3"/>
        <v>17.71</v>
      </c>
      <c r="R243" s="18"/>
      <c r="S243" s="18"/>
      <c r="T243" s="18"/>
      <c r="U243" s="18"/>
      <c r="V243" s="18"/>
      <c r="W2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3" s="17">
        <f>SUM(T_MAIN_ACCESSSW[[#This Row],[(Y)
TOTAL Excluding VAT - Y1
((A*J)*Q)+((A*R)*12))]:[(AC)
TOTAL Excluding VAT - Y5
((E*N*Q)+((E*V)*12))]])</f>
        <v>0</v>
      </c>
      <c r="AC243" s="21"/>
    </row>
    <row r="244" spans="1:29" x14ac:dyDescent="0.3">
      <c r="A244" t="s">
        <v>73</v>
      </c>
      <c r="B244" t="s">
        <v>623</v>
      </c>
      <c r="C244" t="s">
        <v>624</v>
      </c>
      <c r="D244" t="s">
        <v>526</v>
      </c>
      <c r="E244" s="77">
        <v>1</v>
      </c>
      <c r="F244" s="77">
        <v>1</v>
      </c>
      <c r="G244" s="77">
        <v>1</v>
      </c>
      <c r="H244" s="77">
        <v>1</v>
      </c>
      <c r="I244" s="77">
        <v>1</v>
      </c>
      <c r="J244" t="s">
        <v>285</v>
      </c>
      <c r="K244" t="s">
        <v>286</v>
      </c>
      <c r="L244" s="20"/>
      <c r="M244" s="20"/>
      <c r="N244" s="20"/>
      <c r="O244" s="20"/>
      <c r="P244" s="20"/>
      <c r="Q244" s="28">
        <f t="shared" si="3"/>
        <v>17.71</v>
      </c>
      <c r="R244" s="18"/>
      <c r="S244" s="18"/>
      <c r="T244" s="18"/>
      <c r="U244" s="18"/>
      <c r="V244" s="18"/>
      <c r="W2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4" s="17">
        <f>SUM(T_MAIN_ACCESSSW[[#This Row],[(Y)
TOTAL Excluding VAT - Y1
((A*J)*Q)+((A*R)*12))]:[(AC)
TOTAL Excluding VAT - Y5
((E*N*Q)+((E*V)*12))]])</f>
        <v>0</v>
      </c>
      <c r="AC244" s="21"/>
    </row>
    <row r="245" spans="1:29" x14ac:dyDescent="0.3">
      <c r="A245" t="s">
        <v>73</v>
      </c>
      <c r="B245" t="s">
        <v>623</v>
      </c>
      <c r="C245" t="s">
        <v>625</v>
      </c>
      <c r="D245" t="s">
        <v>526</v>
      </c>
      <c r="E245" s="77">
        <v>1</v>
      </c>
      <c r="F245" s="77">
        <v>1</v>
      </c>
      <c r="G245" s="77">
        <v>1</v>
      </c>
      <c r="H245" s="77">
        <v>1</v>
      </c>
      <c r="I245" s="77">
        <v>1</v>
      </c>
      <c r="J245" t="s">
        <v>285</v>
      </c>
      <c r="K245" t="s">
        <v>286</v>
      </c>
      <c r="L245" s="20"/>
      <c r="M245" s="20"/>
      <c r="N245" s="20"/>
      <c r="O245" s="20"/>
      <c r="P245" s="20"/>
      <c r="Q245" s="28">
        <f t="shared" si="3"/>
        <v>17.71</v>
      </c>
      <c r="R245" s="18"/>
      <c r="S245" s="18"/>
      <c r="T245" s="18"/>
      <c r="U245" s="18"/>
      <c r="V245" s="18"/>
      <c r="W2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5" s="17">
        <f>SUM(T_MAIN_ACCESSSW[[#This Row],[(Y)
TOTAL Excluding VAT - Y1
((A*J)*Q)+((A*R)*12))]:[(AC)
TOTAL Excluding VAT - Y5
((E*N*Q)+((E*V)*12))]])</f>
        <v>0</v>
      </c>
      <c r="AC245" s="21"/>
    </row>
    <row r="246" spans="1:29" x14ac:dyDescent="0.3">
      <c r="A246" t="s">
        <v>73</v>
      </c>
      <c r="B246" t="s">
        <v>626</v>
      </c>
      <c r="C246" t="s">
        <v>627</v>
      </c>
      <c r="D246" t="s">
        <v>526</v>
      </c>
      <c r="E246" s="77">
        <v>1</v>
      </c>
      <c r="F246" s="77">
        <v>1</v>
      </c>
      <c r="G246" s="77">
        <v>1</v>
      </c>
      <c r="H246" s="77">
        <v>1</v>
      </c>
      <c r="I246" s="77">
        <v>1</v>
      </c>
      <c r="J246" t="s">
        <v>285</v>
      </c>
      <c r="K246" t="s">
        <v>286</v>
      </c>
      <c r="L246" s="20"/>
      <c r="M246" s="20"/>
      <c r="N246" s="20"/>
      <c r="O246" s="20"/>
      <c r="P246" s="20"/>
      <c r="Q246" s="28">
        <f t="shared" si="3"/>
        <v>17.71</v>
      </c>
      <c r="R246" s="18"/>
      <c r="S246" s="18"/>
      <c r="T246" s="18"/>
      <c r="U246" s="18"/>
      <c r="V246" s="18"/>
      <c r="W2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6" s="17">
        <f>SUM(T_MAIN_ACCESSSW[[#This Row],[(Y)
TOTAL Excluding VAT - Y1
((A*J)*Q)+((A*R)*12))]:[(AC)
TOTAL Excluding VAT - Y5
((E*N*Q)+((E*V)*12))]])</f>
        <v>0</v>
      </c>
      <c r="AC246" s="21"/>
    </row>
    <row r="247" spans="1:29" x14ac:dyDescent="0.3">
      <c r="A247" t="s">
        <v>73</v>
      </c>
      <c r="B247" t="s">
        <v>628</v>
      </c>
      <c r="C247" t="s">
        <v>629</v>
      </c>
      <c r="D247" t="s">
        <v>526</v>
      </c>
      <c r="E247" s="77">
        <v>1</v>
      </c>
      <c r="F247" s="77">
        <v>1</v>
      </c>
      <c r="G247" s="77">
        <v>1</v>
      </c>
      <c r="H247" s="77">
        <v>1</v>
      </c>
      <c r="I247" s="77">
        <v>1</v>
      </c>
      <c r="J247" t="s">
        <v>285</v>
      </c>
      <c r="K247" t="s">
        <v>286</v>
      </c>
      <c r="L247" s="20"/>
      <c r="M247" s="20"/>
      <c r="N247" s="20"/>
      <c r="O247" s="20"/>
      <c r="P247" s="20"/>
      <c r="Q247" s="28">
        <f t="shared" si="3"/>
        <v>17.71</v>
      </c>
      <c r="R247" s="18"/>
      <c r="S247" s="18"/>
      <c r="T247" s="18"/>
      <c r="U247" s="18"/>
      <c r="V247" s="18"/>
      <c r="W2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7" s="17">
        <f>SUM(T_MAIN_ACCESSSW[[#This Row],[(Y)
TOTAL Excluding VAT - Y1
((A*J)*Q)+((A*R)*12))]:[(AC)
TOTAL Excluding VAT - Y5
((E*N*Q)+((E*V)*12))]])</f>
        <v>0</v>
      </c>
      <c r="AC247" s="21"/>
    </row>
    <row r="248" spans="1:29" x14ac:dyDescent="0.3">
      <c r="A248" t="s">
        <v>73</v>
      </c>
      <c r="B248" t="s">
        <v>482</v>
      </c>
      <c r="C248" t="s">
        <v>630</v>
      </c>
      <c r="D248" t="s">
        <v>526</v>
      </c>
      <c r="E248" s="77">
        <v>1</v>
      </c>
      <c r="F248" s="77">
        <v>1</v>
      </c>
      <c r="G248" s="77">
        <v>1</v>
      </c>
      <c r="H248" s="77">
        <v>1</v>
      </c>
      <c r="I248" s="77">
        <v>1</v>
      </c>
      <c r="J248" t="s">
        <v>285</v>
      </c>
      <c r="K248" t="s">
        <v>286</v>
      </c>
      <c r="L248" s="20"/>
      <c r="M248" s="20"/>
      <c r="N248" s="20"/>
      <c r="O248" s="20"/>
      <c r="P248" s="20"/>
      <c r="Q248" s="28">
        <f t="shared" si="3"/>
        <v>17.71</v>
      </c>
      <c r="R248" s="18"/>
      <c r="S248" s="18"/>
      <c r="T248" s="18"/>
      <c r="U248" s="18"/>
      <c r="V248" s="18"/>
      <c r="W2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8" s="17">
        <f>SUM(T_MAIN_ACCESSSW[[#This Row],[(Y)
TOTAL Excluding VAT - Y1
((A*J)*Q)+((A*R)*12))]:[(AC)
TOTAL Excluding VAT - Y5
((E*N*Q)+((E*V)*12))]])</f>
        <v>0</v>
      </c>
      <c r="AC248" s="21"/>
    </row>
    <row r="249" spans="1:29" x14ac:dyDescent="0.3">
      <c r="A249" t="s">
        <v>73</v>
      </c>
      <c r="B249" t="s">
        <v>488</v>
      </c>
      <c r="C249" t="s">
        <v>631</v>
      </c>
      <c r="D249" t="s">
        <v>526</v>
      </c>
      <c r="E249" s="77">
        <v>1</v>
      </c>
      <c r="F249" s="77">
        <v>1</v>
      </c>
      <c r="G249" s="77">
        <v>1</v>
      </c>
      <c r="H249" s="77">
        <v>1</v>
      </c>
      <c r="I249" s="77">
        <v>1</v>
      </c>
      <c r="J249" t="s">
        <v>285</v>
      </c>
      <c r="K249" t="s">
        <v>286</v>
      </c>
      <c r="L249" s="20"/>
      <c r="M249" s="20"/>
      <c r="N249" s="20"/>
      <c r="O249" s="20"/>
      <c r="P249" s="20"/>
      <c r="Q249" s="28">
        <f t="shared" si="3"/>
        <v>17.71</v>
      </c>
      <c r="R249" s="18"/>
      <c r="S249" s="18"/>
      <c r="T249" s="18"/>
      <c r="U249" s="18"/>
      <c r="V249" s="18"/>
      <c r="W2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49" s="17">
        <f>SUM(T_MAIN_ACCESSSW[[#This Row],[(Y)
TOTAL Excluding VAT - Y1
((A*J)*Q)+((A*R)*12))]:[(AC)
TOTAL Excluding VAT - Y5
((E*N*Q)+((E*V)*12))]])</f>
        <v>0</v>
      </c>
      <c r="AC249" s="21"/>
    </row>
    <row r="250" spans="1:29" x14ac:dyDescent="0.3">
      <c r="A250" t="s">
        <v>73</v>
      </c>
      <c r="B250" t="s">
        <v>632</v>
      </c>
      <c r="C250" t="s">
        <v>633</v>
      </c>
      <c r="D250" t="s">
        <v>526</v>
      </c>
      <c r="E250" s="77">
        <v>1</v>
      </c>
      <c r="F250" s="77">
        <v>1</v>
      </c>
      <c r="G250" s="77">
        <v>1</v>
      </c>
      <c r="H250" s="77">
        <v>1</v>
      </c>
      <c r="I250" s="77">
        <v>1</v>
      </c>
      <c r="J250" t="s">
        <v>285</v>
      </c>
      <c r="K250" t="s">
        <v>286</v>
      </c>
      <c r="L250" s="20"/>
      <c r="M250" s="20"/>
      <c r="N250" s="20"/>
      <c r="O250" s="20"/>
      <c r="P250" s="20"/>
      <c r="Q250" s="28">
        <f t="shared" si="3"/>
        <v>17.71</v>
      </c>
      <c r="R250" s="18"/>
      <c r="S250" s="18"/>
      <c r="T250" s="18"/>
      <c r="U250" s="18"/>
      <c r="V250" s="18"/>
      <c r="W2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0" s="17">
        <f>SUM(T_MAIN_ACCESSSW[[#This Row],[(Y)
TOTAL Excluding VAT - Y1
((A*J)*Q)+((A*R)*12))]:[(AC)
TOTAL Excluding VAT - Y5
((E*N*Q)+((E*V)*12))]])</f>
        <v>0</v>
      </c>
      <c r="AC250" s="21"/>
    </row>
    <row r="251" spans="1:29" x14ac:dyDescent="0.3">
      <c r="A251" t="s">
        <v>73</v>
      </c>
      <c r="B251" t="s">
        <v>634</v>
      </c>
      <c r="C251" t="s">
        <v>635</v>
      </c>
      <c r="D251" t="s">
        <v>526</v>
      </c>
      <c r="E251" s="77">
        <v>1</v>
      </c>
      <c r="F251" s="77">
        <v>1</v>
      </c>
      <c r="G251" s="77">
        <v>1</v>
      </c>
      <c r="H251" s="77">
        <v>1</v>
      </c>
      <c r="I251" s="77">
        <v>1</v>
      </c>
      <c r="J251" t="s">
        <v>285</v>
      </c>
      <c r="K251" t="s">
        <v>286</v>
      </c>
      <c r="L251" s="20"/>
      <c r="M251" s="20"/>
      <c r="N251" s="20"/>
      <c r="O251" s="20"/>
      <c r="P251" s="20"/>
      <c r="Q251" s="28">
        <f t="shared" si="3"/>
        <v>17.71</v>
      </c>
      <c r="R251" s="18"/>
      <c r="S251" s="18"/>
      <c r="T251" s="18"/>
      <c r="U251" s="18"/>
      <c r="V251" s="18"/>
      <c r="W2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1" s="17">
        <f>SUM(T_MAIN_ACCESSSW[[#This Row],[(Y)
TOTAL Excluding VAT - Y1
((A*J)*Q)+((A*R)*12))]:[(AC)
TOTAL Excluding VAT - Y5
((E*N*Q)+((E*V)*12))]])</f>
        <v>0</v>
      </c>
      <c r="AC251" s="21"/>
    </row>
    <row r="252" spans="1:29" x14ac:dyDescent="0.3">
      <c r="A252" t="s">
        <v>80</v>
      </c>
      <c r="B252" t="s">
        <v>493</v>
      </c>
      <c r="C252" t="s">
        <v>636</v>
      </c>
      <c r="D252" t="s">
        <v>526</v>
      </c>
      <c r="E252" s="77">
        <v>1</v>
      </c>
      <c r="F252" s="77">
        <v>1</v>
      </c>
      <c r="G252" s="77">
        <v>1</v>
      </c>
      <c r="H252" s="77">
        <v>1</v>
      </c>
      <c r="I252" s="77">
        <v>1</v>
      </c>
      <c r="J252" t="s">
        <v>285</v>
      </c>
      <c r="K252" t="s">
        <v>286</v>
      </c>
      <c r="L252" s="20"/>
      <c r="M252" s="20"/>
      <c r="N252" s="20"/>
      <c r="O252" s="20"/>
      <c r="P252" s="20"/>
      <c r="Q252" s="28">
        <f t="shared" si="3"/>
        <v>17.71</v>
      </c>
      <c r="R252" s="18"/>
      <c r="S252" s="18"/>
      <c r="T252" s="18"/>
      <c r="U252" s="18"/>
      <c r="V252" s="18"/>
      <c r="W2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2" s="17">
        <f>SUM(T_MAIN_ACCESSSW[[#This Row],[(Y)
TOTAL Excluding VAT - Y1
((A*J)*Q)+((A*R)*12))]:[(AC)
TOTAL Excluding VAT - Y5
((E*N*Q)+((E*V)*12))]])</f>
        <v>0</v>
      </c>
      <c r="AC252" s="21"/>
    </row>
    <row r="253" spans="1:29" x14ac:dyDescent="0.3">
      <c r="A253" t="s">
        <v>79</v>
      </c>
      <c r="B253" t="s">
        <v>501</v>
      </c>
      <c r="C253" t="s">
        <v>499</v>
      </c>
      <c r="D253" t="s">
        <v>637</v>
      </c>
      <c r="E253" s="77">
        <v>1</v>
      </c>
      <c r="F253" s="77">
        <v>1</v>
      </c>
      <c r="G253" s="77">
        <v>1</v>
      </c>
      <c r="H253" s="77">
        <v>1</v>
      </c>
      <c r="I253" s="77">
        <v>1</v>
      </c>
      <c r="J253" t="s">
        <v>285</v>
      </c>
      <c r="K253" t="s">
        <v>286</v>
      </c>
      <c r="L253" s="20"/>
      <c r="M253" s="20"/>
      <c r="N253" s="20"/>
      <c r="O253" s="20"/>
      <c r="P253" s="20"/>
      <c r="Q253" s="28">
        <f t="shared" si="3"/>
        <v>17.71</v>
      </c>
      <c r="R253" s="18"/>
      <c r="S253" s="18"/>
      <c r="T253" s="18"/>
      <c r="U253" s="18"/>
      <c r="V253" s="18"/>
      <c r="W2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3" s="17">
        <f>SUM(T_MAIN_ACCESSSW[[#This Row],[(Y)
TOTAL Excluding VAT - Y1
((A*J)*Q)+((A*R)*12))]:[(AC)
TOTAL Excluding VAT - Y5
((E*N*Q)+((E*V)*12))]])</f>
        <v>0</v>
      </c>
      <c r="AC253" s="21"/>
    </row>
    <row r="254" spans="1:29" x14ac:dyDescent="0.3">
      <c r="A254" t="s">
        <v>67</v>
      </c>
      <c r="B254" t="s">
        <v>504</v>
      </c>
      <c r="C254" t="s">
        <v>499</v>
      </c>
      <c r="D254" t="s">
        <v>637</v>
      </c>
      <c r="E254" s="77">
        <v>1</v>
      </c>
      <c r="F254" s="77">
        <v>1</v>
      </c>
      <c r="G254" s="77">
        <v>1</v>
      </c>
      <c r="H254" s="77">
        <v>1</v>
      </c>
      <c r="I254" s="77">
        <v>1</v>
      </c>
      <c r="J254" t="s">
        <v>269</v>
      </c>
      <c r="K254" t="s">
        <v>286</v>
      </c>
      <c r="L254" s="20"/>
      <c r="M254" s="20"/>
      <c r="N254" s="20"/>
      <c r="O254" s="20"/>
      <c r="P254" s="20"/>
      <c r="Q254" s="28">
        <f t="shared" si="3"/>
        <v>17.71</v>
      </c>
      <c r="R254" s="18"/>
      <c r="S254" s="18"/>
      <c r="T254" s="18"/>
      <c r="U254" s="18"/>
      <c r="V254" s="18"/>
      <c r="W2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4" s="17">
        <f>SUM(T_MAIN_ACCESSSW[[#This Row],[(Y)
TOTAL Excluding VAT - Y1
((A*J)*Q)+((A*R)*12))]:[(AC)
TOTAL Excluding VAT - Y5
((E*N*Q)+((E*V)*12))]])</f>
        <v>0</v>
      </c>
      <c r="AC254" s="21"/>
    </row>
    <row r="255" spans="1:29" x14ac:dyDescent="0.3">
      <c r="A255" t="s">
        <v>67</v>
      </c>
      <c r="B255" t="s">
        <v>504</v>
      </c>
      <c r="C255" t="s">
        <v>499</v>
      </c>
      <c r="D255" t="s">
        <v>637</v>
      </c>
      <c r="E255" s="77">
        <v>1</v>
      </c>
      <c r="F255" s="77">
        <v>1</v>
      </c>
      <c r="G255" s="77">
        <v>1</v>
      </c>
      <c r="H255" s="77">
        <v>1</v>
      </c>
      <c r="I255" s="77">
        <v>1</v>
      </c>
      <c r="J255" t="s">
        <v>269</v>
      </c>
      <c r="K255" t="s">
        <v>286</v>
      </c>
      <c r="L255" s="20"/>
      <c r="M255" s="20"/>
      <c r="N255" s="20"/>
      <c r="O255" s="20"/>
      <c r="P255" s="20"/>
      <c r="Q255" s="28">
        <f t="shared" si="3"/>
        <v>17.71</v>
      </c>
      <c r="R255" s="18"/>
      <c r="S255" s="18"/>
      <c r="T255" s="18"/>
      <c r="U255" s="18"/>
      <c r="V255" s="18"/>
      <c r="W2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5" s="17">
        <f>SUM(T_MAIN_ACCESSSW[[#This Row],[(Y)
TOTAL Excluding VAT - Y1
((A*J)*Q)+((A*R)*12))]:[(AC)
TOTAL Excluding VAT - Y5
((E*N*Q)+((E*V)*12))]])</f>
        <v>0</v>
      </c>
      <c r="AC255" s="21"/>
    </row>
    <row r="256" spans="1:29" x14ac:dyDescent="0.3">
      <c r="A256" t="s">
        <v>67</v>
      </c>
      <c r="B256" t="s">
        <v>638</v>
      </c>
      <c r="C256" t="s">
        <v>499</v>
      </c>
      <c r="D256" t="s">
        <v>637</v>
      </c>
      <c r="E256" s="77">
        <v>1</v>
      </c>
      <c r="F256" s="77">
        <v>1</v>
      </c>
      <c r="G256" s="77">
        <v>1</v>
      </c>
      <c r="H256" s="77">
        <v>1</v>
      </c>
      <c r="I256" s="77">
        <v>1</v>
      </c>
      <c r="J256" t="s">
        <v>269</v>
      </c>
      <c r="K256" t="s">
        <v>286</v>
      </c>
      <c r="L256" s="20"/>
      <c r="M256" s="20"/>
      <c r="N256" s="20"/>
      <c r="O256" s="20"/>
      <c r="P256" s="20"/>
      <c r="Q256" s="28">
        <f t="shared" si="3"/>
        <v>17.71</v>
      </c>
      <c r="R256" s="18"/>
      <c r="S256" s="18"/>
      <c r="T256" s="18"/>
      <c r="U256" s="18"/>
      <c r="V256" s="18"/>
      <c r="W2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6" s="17">
        <f>SUM(T_MAIN_ACCESSSW[[#This Row],[(Y)
TOTAL Excluding VAT - Y1
((A*J)*Q)+((A*R)*12))]:[(AC)
TOTAL Excluding VAT - Y5
((E*N*Q)+((E*V)*12))]])</f>
        <v>0</v>
      </c>
      <c r="AC256" s="21"/>
    </row>
    <row r="257" spans="1:29" x14ac:dyDescent="0.3">
      <c r="A257" t="s">
        <v>67</v>
      </c>
      <c r="B257" t="s">
        <v>639</v>
      </c>
      <c r="C257" t="s">
        <v>499</v>
      </c>
      <c r="D257" t="s">
        <v>637</v>
      </c>
      <c r="E257" s="77">
        <v>1</v>
      </c>
      <c r="F257" s="77">
        <v>1</v>
      </c>
      <c r="G257" s="77">
        <v>1</v>
      </c>
      <c r="H257" s="77">
        <v>1</v>
      </c>
      <c r="I257" s="77">
        <v>1</v>
      </c>
      <c r="J257" t="s">
        <v>269</v>
      </c>
      <c r="K257" t="s">
        <v>286</v>
      </c>
      <c r="L257" s="20"/>
      <c r="M257" s="20"/>
      <c r="N257" s="20"/>
      <c r="O257" s="20"/>
      <c r="P257" s="20"/>
      <c r="Q257" s="28">
        <f t="shared" si="3"/>
        <v>17.71</v>
      </c>
      <c r="R257" s="18"/>
      <c r="S257" s="18"/>
      <c r="T257" s="18"/>
      <c r="U257" s="18"/>
      <c r="V257" s="18"/>
      <c r="W2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7" s="17">
        <f>SUM(T_MAIN_ACCESSSW[[#This Row],[(Y)
TOTAL Excluding VAT - Y1
((A*J)*Q)+((A*R)*12))]:[(AC)
TOTAL Excluding VAT - Y5
((E*N*Q)+((E*V)*12))]])</f>
        <v>0</v>
      </c>
      <c r="AC257" s="21"/>
    </row>
    <row r="258" spans="1:29" x14ac:dyDescent="0.3">
      <c r="A258" t="s">
        <v>67</v>
      </c>
      <c r="B258" t="s">
        <v>640</v>
      </c>
      <c r="C258" t="s">
        <v>499</v>
      </c>
      <c r="D258" t="s">
        <v>637</v>
      </c>
      <c r="E258" s="77">
        <v>1</v>
      </c>
      <c r="F258" s="77">
        <v>1</v>
      </c>
      <c r="G258" s="77">
        <v>1</v>
      </c>
      <c r="H258" s="77">
        <v>1</v>
      </c>
      <c r="I258" s="77">
        <v>1</v>
      </c>
      <c r="J258" t="s">
        <v>269</v>
      </c>
      <c r="K258" t="s">
        <v>286</v>
      </c>
      <c r="L258" s="20"/>
      <c r="M258" s="20"/>
      <c r="N258" s="20"/>
      <c r="O258" s="20"/>
      <c r="P258" s="20"/>
      <c r="Q258" s="28">
        <f t="shared" si="3"/>
        <v>17.71</v>
      </c>
      <c r="R258" s="18"/>
      <c r="S258" s="18"/>
      <c r="T258" s="18"/>
      <c r="U258" s="18"/>
      <c r="V258" s="18"/>
      <c r="W2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8" s="17">
        <f>SUM(T_MAIN_ACCESSSW[[#This Row],[(Y)
TOTAL Excluding VAT - Y1
((A*J)*Q)+((A*R)*12))]:[(AC)
TOTAL Excluding VAT - Y5
((E*N*Q)+((E*V)*12))]])</f>
        <v>0</v>
      </c>
      <c r="AC258" s="21"/>
    </row>
    <row r="259" spans="1:29" x14ac:dyDescent="0.3">
      <c r="A259" t="s">
        <v>67</v>
      </c>
      <c r="B259" t="s">
        <v>641</v>
      </c>
      <c r="C259" t="s">
        <v>499</v>
      </c>
      <c r="D259" t="s">
        <v>637</v>
      </c>
      <c r="E259" s="77">
        <v>1</v>
      </c>
      <c r="F259" s="77">
        <v>1</v>
      </c>
      <c r="G259" s="77">
        <v>1</v>
      </c>
      <c r="H259" s="77">
        <v>1</v>
      </c>
      <c r="I259" s="77">
        <v>1</v>
      </c>
      <c r="J259" t="s">
        <v>269</v>
      </c>
      <c r="K259" t="s">
        <v>286</v>
      </c>
      <c r="L259" s="20"/>
      <c r="M259" s="20"/>
      <c r="N259" s="20"/>
      <c r="O259" s="20"/>
      <c r="P259" s="20"/>
      <c r="Q259" s="28">
        <f t="shared" si="3"/>
        <v>17.71</v>
      </c>
      <c r="R259" s="18"/>
      <c r="S259" s="18"/>
      <c r="T259" s="18"/>
      <c r="U259" s="18"/>
      <c r="V259" s="18"/>
      <c r="W2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59" s="17">
        <f>SUM(T_MAIN_ACCESSSW[[#This Row],[(Y)
TOTAL Excluding VAT - Y1
((A*J)*Q)+((A*R)*12))]:[(AC)
TOTAL Excluding VAT - Y5
((E*N*Q)+((E*V)*12))]])</f>
        <v>0</v>
      </c>
      <c r="AC259" s="21"/>
    </row>
    <row r="260" spans="1:29" x14ac:dyDescent="0.3">
      <c r="A260" t="s">
        <v>67</v>
      </c>
      <c r="B260" t="s">
        <v>511</v>
      </c>
      <c r="C260" t="s">
        <v>499</v>
      </c>
      <c r="D260" t="s">
        <v>637</v>
      </c>
      <c r="E260" s="77">
        <v>1</v>
      </c>
      <c r="F260" s="77">
        <v>1</v>
      </c>
      <c r="G260" s="77">
        <v>1</v>
      </c>
      <c r="H260" s="77">
        <v>1</v>
      </c>
      <c r="I260" s="77">
        <v>1</v>
      </c>
      <c r="J260" t="s">
        <v>269</v>
      </c>
      <c r="K260" t="s">
        <v>286</v>
      </c>
      <c r="L260" s="20"/>
      <c r="M260" s="20"/>
      <c r="N260" s="20"/>
      <c r="O260" s="20"/>
      <c r="P260" s="20"/>
      <c r="Q260" s="28">
        <f t="shared" si="3"/>
        <v>17.71</v>
      </c>
      <c r="R260" s="18"/>
      <c r="S260" s="18"/>
      <c r="T260" s="18"/>
      <c r="U260" s="18"/>
      <c r="V260" s="18"/>
      <c r="W2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0" s="17">
        <f>SUM(T_MAIN_ACCESSSW[[#This Row],[(Y)
TOTAL Excluding VAT - Y1
((A*J)*Q)+((A*R)*12))]:[(AC)
TOTAL Excluding VAT - Y5
((E*N*Q)+((E*V)*12))]])</f>
        <v>0</v>
      </c>
      <c r="AC260" s="21"/>
    </row>
    <row r="261" spans="1:29" x14ac:dyDescent="0.3">
      <c r="A261" t="s">
        <v>67</v>
      </c>
      <c r="B261" t="s">
        <v>512</v>
      </c>
      <c r="C261" t="s">
        <v>499</v>
      </c>
      <c r="D261" t="s">
        <v>637</v>
      </c>
      <c r="E261" s="77">
        <v>1</v>
      </c>
      <c r="F261" s="77">
        <v>1</v>
      </c>
      <c r="G261" s="77">
        <v>1</v>
      </c>
      <c r="H261" s="77">
        <v>1</v>
      </c>
      <c r="I261" s="77">
        <v>1</v>
      </c>
      <c r="J261" t="s">
        <v>269</v>
      </c>
      <c r="K261" t="s">
        <v>286</v>
      </c>
      <c r="L261" s="20"/>
      <c r="M261" s="20"/>
      <c r="N261" s="20"/>
      <c r="O261" s="20"/>
      <c r="P261" s="20"/>
      <c r="Q261" s="28">
        <f t="shared" si="3"/>
        <v>17.71</v>
      </c>
      <c r="R261" s="18"/>
      <c r="S261" s="18"/>
      <c r="T261" s="18"/>
      <c r="U261" s="18"/>
      <c r="V261" s="18"/>
      <c r="W2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1" s="17">
        <f>SUM(T_MAIN_ACCESSSW[[#This Row],[(Y)
TOTAL Excluding VAT - Y1
((A*J)*Q)+((A*R)*12))]:[(AC)
TOTAL Excluding VAT - Y5
((E*N*Q)+((E*V)*12))]])</f>
        <v>0</v>
      </c>
      <c r="AC261" s="21"/>
    </row>
    <row r="262" spans="1:29" x14ac:dyDescent="0.3">
      <c r="A262" t="s">
        <v>67</v>
      </c>
      <c r="B262" t="s">
        <v>512</v>
      </c>
      <c r="C262" t="s">
        <v>499</v>
      </c>
      <c r="D262" t="s">
        <v>637</v>
      </c>
      <c r="E262" s="77">
        <v>1</v>
      </c>
      <c r="F262" s="77">
        <v>1</v>
      </c>
      <c r="G262" s="77">
        <v>1</v>
      </c>
      <c r="H262" s="77">
        <v>1</v>
      </c>
      <c r="I262" s="77">
        <v>1</v>
      </c>
      <c r="J262" t="s">
        <v>269</v>
      </c>
      <c r="K262" t="s">
        <v>286</v>
      </c>
      <c r="L262" s="20"/>
      <c r="M262" s="20"/>
      <c r="N262" s="20"/>
      <c r="O262" s="20"/>
      <c r="P262" s="20"/>
      <c r="Q262" s="28">
        <f t="shared" si="3"/>
        <v>17.71</v>
      </c>
      <c r="R262" s="18"/>
      <c r="S262" s="18"/>
      <c r="T262" s="18"/>
      <c r="U262" s="18"/>
      <c r="V262" s="18"/>
      <c r="W2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2" s="17">
        <f>SUM(T_MAIN_ACCESSSW[[#This Row],[(Y)
TOTAL Excluding VAT - Y1
((A*J)*Q)+((A*R)*12))]:[(AC)
TOTAL Excluding VAT - Y5
((E*N*Q)+((E*V)*12))]])</f>
        <v>0</v>
      </c>
      <c r="AC262" s="21"/>
    </row>
    <row r="263" spans="1:29" x14ac:dyDescent="0.3">
      <c r="A263" t="s">
        <v>67</v>
      </c>
      <c r="B263" t="s">
        <v>642</v>
      </c>
      <c r="C263" t="s">
        <v>499</v>
      </c>
      <c r="D263" t="s">
        <v>637</v>
      </c>
      <c r="E263" s="77">
        <v>1</v>
      </c>
      <c r="F263" s="77">
        <v>1</v>
      </c>
      <c r="G263" s="77">
        <v>1</v>
      </c>
      <c r="H263" s="77">
        <v>1</v>
      </c>
      <c r="I263" s="77">
        <v>1</v>
      </c>
      <c r="J263" t="s">
        <v>269</v>
      </c>
      <c r="K263" t="s">
        <v>286</v>
      </c>
      <c r="L263" s="20"/>
      <c r="M263" s="20"/>
      <c r="N263" s="20"/>
      <c r="O263" s="20"/>
      <c r="P263" s="20"/>
      <c r="Q263" s="28">
        <f t="shared" si="3"/>
        <v>17.71</v>
      </c>
      <c r="R263" s="18"/>
      <c r="S263" s="18"/>
      <c r="T263" s="18"/>
      <c r="U263" s="18"/>
      <c r="V263" s="18"/>
      <c r="W2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3" s="17">
        <f>SUM(T_MAIN_ACCESSSW[[#This Row],[(Y)
TOTAL Excluding VAT - Y1
((A*J)*Q)+((A*R)*12))]:[(AC)
TOTAL Excluding VAT - Y5
((E*N*Q)+((E*V)*12))]])</f>
        <v>0</v>
      </c>
      <c r="AC263" s="21"/>
    </row>
    <row r="264" spans="1:29" x14ac:dyDescent="0.3">
      <c r="A264" t="s">
        <v>67</v>
      </c>
      <c r="B264" t="s">
        <v>642</v>
      </c>
      <c r="C264" t="s">
        <v>499</v>
      </c>
      <c r="D264" t="s">
        <v>637</v>
      </c>
      <c r="E264" s="77">
        <v>1</v>
      </c>
      <c r="F264" s="77">
        <v>1</v>
      </c>
      <c r="G264" s="77">
        <v>1</v>
      </c>
      <c r="H264" s="77">
        <v>1</v>
      </c>
      <c r="I264" s="77">
        <v>1</v>
      </c>
      <c r="J264" t="s">
        <v>269</v>
      </c>
      <c r="K264" t="s">
        <v>286</v>
      </c>
      <c r="L264" s="20"/>
      <c r="M264" s="20"/>
      <c r="N264" s="20"/>
      <c r="O264" s="20"/>
      <c r="P264" s="20"/>
      <c r="Q264" s="28">
        <f t="shared" si="3"/>
        <v>17.71</v>
      </c>
      <c r="R264" s="18"/>
      <c r="S264" s="18"/>
      <c r="T264" s="18"/>
      <c r="U264" s="18"/>
      <c r="V264" s="18"/>
      <c r="W2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4" s="17">
        <f>SUM(T_MAIN_ACCESSSW[[#This Row],[(Y)
TOTAL Excluding VAT - Y1
((A*J)*Q)+((A*R)*12))]:[(AC)
TOTAL Excluding VAT - Y5
((E*N*Q)+((E*V)*12))]])</f>
        <v>0</v>
      </c>
      <c r="AC264" s="21"/>
    </row>
    <row r="265" spans="1:29" x14ac:dyDescent="0.3">
      <c r="A265" t="s">
        <v>67</v>
      </c>
      <c r="B265" t="s">
        <v>642</v>
      </c>
      <c r="C265" t="s">
        <v>499</v>
      </c>
      <c r="D265" t="s">
        <v>637</v>
      </c>
      <c r="E265" s="77">
        <v>1</v>
      </c>
      <c r="F265" s="77">
        <v>1</v>
      </c>
      <c r="G265" s="77">
        <v>1</v>
      </c>
      <c r="H265" s="77">
        <v>1</v>
      </c>
      <c r="I265" s="77">
        <v>1</v>
      </c>
      <c r="J265" t="s">
        <v>269</v>
      </c>
      <c r="K265" t="s">
        <v>286</v>
      </c>
      <c r="L265" s="20"/>
      <c r="M265" s="20"/>
      <c r="N265" s="20"/>
      <c r="O265" s="20"/>
      <c r="P265" s="20"/>
      <c r="Q265" s="28">
        <f t="shared" si="3"/>
        <v>17.71</v>
      </c>
      <c r="R265" s="18"/>
      <c r="S265" s="18"/>
      <c r="T265" s="18"/>
      <c r="U265" s="18"/>
      <c r="V265" s="18"/>
      <c r="W2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5" s="17">
        <f>SUM(T_MAIN_ACCESSSW[[#This Row],[(Y)
TOTAL Excluding VAT - Y1
((A*J)*Q)+((A*R)*12))]:[(AC)
TOTAL Excluding VAT - Y5
((E*N*Q)+((E*V)*12))]])</f>
        <v>0</v>
      </c>
      <c r="AC265" s="21"/>
    </row>
    <row r="266" spans="1:29" x14ac:dyDescent="0.3">
      <c r="A266" t="s">
        <v>73</v>
      </c>
      <c r="B266" t="s">
        <v>643</v>
      </c>
      <c r="C266" t="s">
        <v>499</v>
      </c>
      <c r="D266" t="s">
        <v>637</v>
      </c>
      <c r="E266" s="77">
        <v>1</v>
      </c>
      <c r="F266" s="77">
        <v>1</v>
      </c>
      <c r="G266" s="77">
        <v>1</v>
      </c>
      <c r="H266" s="77">
        <v>1</v>
      </c>
      <c r="I266" s="77">
        <v>1</v>
      </c>
      <c r="J266" t="s">
        <v>285</v>
      </c>
      <c r="K266" t="s">
        <v>286</v>
      </c>
      <c r="L266" s="20"/>
      <c r="M266" s="20"/>
      <c r="N266" s="20"/>
      <c r="O266" s="20"/>
      <c r="P266" s="20"/>
      <c r="Q266" s="28">
        <f t="shared" si="3"/>
        <v>17.71</v>
      </c>
      <c r="R266" s="18"/>
      <c r="S266" s="18"/>
      <c r="T266" s="18"/>
      <c r="U266" s="18"/>
      <c r="V266" s="18"/>
      <c r="W2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6" s="17">
        <f>SUM(T_MAIN_ACCESSSW[[#This Row],[(Y)
TOTAL Excluding VAT - Y1
((A*J)*Q)+((A*R)*12))]:[(AC)
TOTAL Excluding VAT - Y5
((E*N*Q)+((E*V)*12))]])</f>
        <v>0</v>
      </c>
      <c r="AC266" s="21"/>
    </row>
    <row r="267" spans="1:29" x14ac:dyDescent="0.3">
      <c r="A267" t="s">
        <v>69</v>
      </c>
      <c r="B267" t="s">
        <v>644</v>
      </c>
      <c r="C267" t="s">
        <v>499</v>
      </c>
      <c r="D267" t="s">
        <v>645</v>
      </c>
      <c r="E267" s="77">
        <v>1</v>
      </c>
      <c r="F267" s="77">
        <v>1</v>
      </c>
      <c r="G267" s="77">
        <v>1</v>
      </c>
      <c r="H267" s="77">
        <v>1</v>
      </c>
      <c r="I267" s="77">
        <v>1</v>
      </c>
      <c r="J267" t="s">
        <v>646</v>
      </c>
      <c r="K267" t="s">
        <v>286</v>
      </c>
      <c r="L267" s="20"/>
      <c r="M267" s="20"/>
      <c r="N267" s="20"/>
      <c r="O267" s="20"/>
      <c r="P267" s="20"/>
      <c r="Q267" s="28">
        <f t="shared" si="3"/>
        <v>17.71</v>
      </c>
      <c r="R267" s="18"/>
      <c r="S267" s="18"/>
      <c r="T267" s="18"/>
      <c r="U267" s="18"/>
      <c r="V267" s="18"/>
      <c r="W2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7" s="17">
        <f>SUM(T_MAIN_ACCESSSW[[#This Row],[(Y)
TOTAL Excluding VAT - Y1
((A*J)*Q)+((A*R)*12))]:[(AC)
TOTAL Excluding VAT - Y5
((E*N*Q)+((E*V)*12))]])</f>
        <v>0</v>
      </c>
      <c r="AC267" s="21"/>
    </row>
    <row r="268" spans="1:29" x14ac:dyDescent="0.3">
      <c r="A268" t="s">
        <v>69</v>
      </c>
      <c r="B268" t="s">
        <v>647</v>
      </c>
      <c r="C268" t="s">
        <v>499</v>
      </c>
      <c r="D268" t="s">
        <v>645</v>
      </c>
      <c r="E268" s="77">
        <v>1</v>
      </c>
      <c r="F268" s="77">
        <v>1</v>
      </c>
      <c r="G268" s="77">
        <v>1</v>
      </c>
      <c r="H268" s="77">
        <v>1</v>
      </c>
      <c r="I268" s="77">
        <v>1</v>
      </c>
      <c r="J268" t="s">
        <v>646</v>
      </c>
      <c r="K268" t="s">
        <v>286</v>
      </c>
      <c r="L268" s="20"/>
      <c r="M268" s="20"/>
      <c r="N268" s="20"/>
      <c r="O268" s="20"/>
      <c r="P268" s="20"/>
      <c r="Q268" s="28">
        <f t="shared" ref="Q268:Q331" si="4">Exchange_Rate</f>
        <v>17.71</v>
      </c>
      <c r="R268" s="18"/>
      <c r="S268" s="18"/>
      <c r="T268" s="18"/>
      <c r="U268" s="18"/>
      <c r="V268" s="18"/>
      <c r="W2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8" s="17">
        <f>SUM(T_MAIN_ACCESSSW[[#This Row],[(Y)
TOTAL Excluding VAT - Y1
((A*J)*Q)+((A*R)*12))]:[(AC)
TOTAL Excluding VAT - Y5
((E*N*Q)+((E*V)*12))]])</f>
        <v>0</v>
      </c>
      <c r="AC268" s="21"/>
    </row>
    <row r="269" spans="1:29" x14ac:dyDescent="0.3">
      <c r="A269" t="s">
        <v>69</v>
      </c>
      <c r="B269" t="s">
        <v>648</v>
      </c>
      <c r="C269" t="s">
        <v>499</v>
      </c>
      <c r="D269" t="s">
        <v>645</v>
      </c>
      <c r="E269" s="77">
        <v>1</v>
      </c>
      <c r="F269" s="77">
        <v>1</v>
      </c>
      <c r="G269" s="77">
        <v>1</v>
      </c>
      <c r="H269" s="77">
        <v>1</v>
      </c>
      <c r="I269" s="77">
        <v>1</v>
      </c>
      <c r="J269" t="s">
        <v>646</v>
      </c>
      <c r="K269" t="s">
        <v>286</v>
      </c>
      <c r="L269" s="20"/>
      <c r="M269" s="20"/>
      <c r="N269" s="20"/>
      <c r="O269" s="20"/>
      <c r="P269" s="20"/>
      <c r="Q269" s="28">
        <f t="shared" si="4"/>
        <v>17.71</v>
      </c>
      <c r="R269" s="18"/>
      <c r="S269" s="18"/>
      <c r="T269" s="18"/>
      <c r="U269" s="18"/>
      <c r="V269" s="18"/>
      <c r="W2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69" s="17">
        <f>SUM(T_MAIN_ACCESSSW[[#This Row],[(Y)
TOTAL Excluding VAT - Y1
((A*J)*Q)+((A*R)*12))]:[(AC)
TOTAL Excluding VAT - Y5
((E*N*Q)+((E*V)*12))]])</f>
        <v>0</v>
      </c>
      <c r="AC269" s="21"/>
    </row>
    <row r="270" spans="1:29" x14ac:dyDescent="0.3">
      <c r="A270" t="s">
        <v>69</v>
      </c>
      <c r="B270" t="s">
        <v>649</v>
      </c>
      <c r="C270" t="s">
        <v>499</v>
      </c>
      <c r="D270" t="s">
        <v>645</v>
      </c>
      <c r="E270" s="77">
        <v>1</v>
      </c>
      <c r="F270" s="77">
        <v>1</v>
      </c>
      <c r="G270" s="77">
        <v>1</v>
      </c>
      <c r="H270" s="77">
        <v>1</v>
      </c>
      <c r="I270" s="77">
        <v>1</v>
      </c>
      <c r="J270" t="s">
        <v>646</v>
      </c>
      <c r="K270" t="s">
        <v>286</v>
      </c>
      <c r="L270" s="20"/>
      <c r="M270" s="20"/>
      <c r="N270" s="20"/>
      <c r="O270" s="20"/>
      <c r="P270" s="20"/>
      <c r="Q270" s="28">
        <f t="shared" si="4"/>
        <v>17.71</v>
      </c>
      <c r="R270" s="18"/>
      <c r="S270" s="18"/>
      <c r="T270" s="18"/>
      <c r="U270" s="18"/>
      <c r="V270" s="18"/>
      <c r="W2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0" s="17">
        <f>SUM(T_MAIN_ACCESSSW[[#This Row],[(Y)
TOTAL Excluding VAT - Y1
((A*J)*Q)+((A*R)*12))]:[(AC)
TOTAL Excluding VAT - Y5
((E*N*Q)+((E*V)*12))]])</f>
        <v>0</v>
      </c>
      <c r="AC270" s="21"/>
    </row>
    <row r="271" spans="1:29" x14ac:dyDescent="0.3">
      <c r="A271" t="s">
        <v>69</v>
      </c>
      <c r="B271" t="s">
        <v>650</v>
      </c>
      <c r="C271" t="s">
        <v>499</v>
      </c>
      <c r="D271" t="s">
        <v>645</v>
      </c>
      <c r="E271" s="77">
        <v>1</v>
      </c>
      <c r="F271" s="77">
        <v>1</v>
      </c>
      <c r="G271" s="77">
        <v>1</v>
      </c>
      <c r="H271" s="77">
        <v>1</v>
      </c>
      <c r="I271" s="77">
        <v>1</v>
      </c>
      <c r="J271" t="s">
        <v>646</v>
      </c>
      <c r="K271" t="s">
        <v>286</v>
      </c>
      <c r="L271" s="20"/>
      <c r="M271" s="20"/>
      <c r="N271" s="20"/>
      <c r="O271" s="20"/>
      <c r="P271" s="20"/>
      <c r="Q271" s="28">
        <f t="shared" si="4"/>
        <v>17.71</v>
      </c>
      <c r="R271" s="18"/>
      <c r="S271" s="18"/>
      <c r="T271" s="18"/>
      <c r="U271" s="18"/>
      <c r="V271" s="18"/>
      <c r="W2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1" s="17">
        <f>SUM(T_MAIN_ACCESSSW[[#This Row],[(Y)
TOTAL Excluding VAT - Y1
((A*J)*Q)+((A*R)*12))]:[(AC)
TOTAL Excluding VAT - Y5
((E*N*Q)+((E*V)*12))]])</f>
        <v>0</v>
      </c>
      <c r="AC271" s="21"/>
    </row>
    <row r="272" spans="1:29" x14ac:dyDescent="0.3">
      <c r="A272" t="s">
        <v>69</v>
      </c>
      <c r="B272" t="s">
        <v>651</v>
      </c>
      <c r="C272" t="s">
        <v>499</v>
      </c>
      <c r="D272" t="s">
        <v>645</v>
      </c>
      <c r="E272" s="77">
        <v>1</v>
      </c>
      <c r="F272" s="77">
        <v>1</v>
      </c>
      <c r="G272" s="77">
        <v>1</v>
      </c>
      <c r="H272" s="77">
        <v>1</v>
      </c>
      <c r="I272" s="77">
        <v>1</v>
      </c>
      <c r="J272" t="s">
        <v>646</v>
      </c>
      <c r="K272" t="s">
        <v>286</v>
      </c>
      <c r="L272" s="20"/>
      <c r="M272" s="20"/>
      <c r="N272" s="20"/>
      <c r="O272" s="20"/>
      <c r="P272" s="20"/>
      <c r="Q272" s="28">
        <f t="shared" si="4"/>
        <v>17.71</v>
      </c>
      <c r="R272" s="18"/>
      <c r="S272" s="18"/>
      <c r="T272" s="18"/>
      <c r="U272" s="18"/>
      <c r="V272" s="18"/>
      <c r="W2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2" s="17">
        <f>SUM(T_MAIN_ACCESSSW[[#This Row],[(Y)
TOTAL Excluding VAT - Y1
((A*J)*Q)+((A*R)*12))]:[(AC)
TOTAL Excluding VAT - Y5
((E*N*Q)+((E*V)*12))]])</f>
        <v>0</v>
      </c>
      <c r="AC272" s="21"/>
    </row>
    <row r="273" spans="1:29" x14ac:dyDescent="0.3">
      <c r="A273" t="s">
        <v>69</v>
      </c>
      <c r="B273" t="s">
        <v>652</v>
      </c>
      <c r="C273" t="s">
        <v>499</v>
      </c>
      <c r="D273" t="s">
        <v>645</v>
      </c>
      <c r="E273" s="77">
        <v>1</v>
      </c>
      <c r="F273" s="77">
        <v>1</v>
      </c>
      <c r="G273" s="77">
        <v>1</v>
      </c>
      <c r="H273" s="77">
        <v>1</v>
      </c>
      <c r="I273" s="77">
        <v>1</v>
      </c>
      <c r="J273" t="s">
        <v>646</v>
      </c>
      <c r="K273" t="s">
        <v>286</v>
      </c>
      <c r="L273" s="20"/>
      <c r="M273" s="20"/>
      <c r="N273" s="20"/>
      <c r="O273" s="20"/>
      <c r="P273" s="20"/>
      <c r="Q273" s="28">
        <f t="shared" si="4"/>
        <v>17.71</v>
      </c>
      <c r="R273" s="18"/>
      <c r="S273" s="18"/>
      <c r="T273" s="18"/>
      <c r="U273" s="18"/>
      <c r="V273" s="18"/>
      <c r="W2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3" s="17">
        <f>SUM(T_MAIN_ACCESSSW[[#This Row],[(Y)
TOTAL Excluding VAT - Y1
((A*J)*Q)+((A*R)*12))]:[(AC)
TOTAL Excluding VAT - Y5
((E*N*Q)+((E*V)*12))]])</f>
        <v>0</v>
      </c>
      <c r="AC273" s="21"/>
    </row>
    <row r="274" spans="1:29" x14ac:dyDescent="0.3">
      <c r="A274" t="s">
        <v>69</v>
      </c>
      <c r="B274" t="s">
        <v>653</v>
      </c>
      <c r="C274" t="s">
        <v>499</v>
      </c>
      <c r="D274" t="s">
        <v>645</v>
      </c>
      <c r="E274" s="77">
        <v>1</v>
      </c>
      <c r="F274" s="77">
        <v>1</v>
      </c>
      <c r="G274" s="77">
        <v>1</v>
      </c>
      <c r="H274" s="77">
        <v>1</v>
      </c>
      <c r="I274" s="77">
        <v>1</v>
      </c>
      <c r="J274" t="s">
        <v>646</v>
      </c>
      <c r="K274" t="s">
        <v>286</v>
      </c>
      <c r="L274" s="20"/>
      <c r="M274" s="20"/>
      <c r="N274" s="20"/>
      <c r="O274" s="20"/>
      <c r="P274" s="20"/>
      <c r="Q274" s="28">
        <f t="shared" si="4"/>
        <v>17.71</v>
      </c>
      <c r="R274" s="18"/>
      <c r="S274" s="18"/>
      <c r="T274" s="18"/>
      <c r="U274" s="18"/>
      <c r="V274" s="18"/>
      <c r="W2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4" s="17">
        <f>SUM(T_MAIN_ACCESSSW[[#This Row],[(Y)
TOTAL Excluding VAT - Y1
((A*J)*Q)+((A*R)*12))]:[(AC)
TOTAL Excluding VAT - Y5
((E*N*Q)+((E*V)*12))]])</f>
        <v>0</v>
      </c>
      <c r="AC274" s="21"/>
    </row>
    <row r="275" spans="1:29" x14ac:dyDescent="0.3">
      <c r="A275" t="s">
        <v>71</v>
      </c>
      <c r="B275" t="s">
        <v>654</v>
      </c>
      <c r="C275" t="s">
        <v>499</v>
      </c>
      <c r="D275" t="s">
        <v>645</v>
      </c>
      <c r="E275" s="77">
        <v>1</v>
      </c>
      <c r="F275" s="77">
        <v>1</v>
      </c>
      <c r="G275" s="77">
        <v>1</v>
      </c>
      <c r="H275" s="77">
        <v>1</v>
      </c>
      <c r="I275" s="77">
        <v>1</v>
      </c>
      <c r="J275" t="s">
        <v>646</v>
      </c>
      <c r="K275" t="s">
        <v>286</v>
      </c>
      <c r="L275" s="20"/>
      <c r="M275" s="20"/>
      <c r="N275" s="20"/>
      <c r="O275" s="20"/>
      <c r="P275" s="20"/>
      <c r="Q275" s="28">
        <f t="shared" si="4"/>
        <v>17.71</v>
      </c>
      <c r="R275" s="18"/>
      <c r="S275" s="18"/>
      <c r="T275" s="18"/>
      <c r="U275" s="18"/>
      <c r="V275" s="18"/>
      <c r="W2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5" s="17">
        <f>SUM(T_MAIN_ACCESSSW[[#This Row],[(Y)
TOTAL Excluding VAT - Y1
((A*J)*Q)+((A*R)*12))]:[(AC)
TOTAL Excluding VAT - Y5
((E*N*Q)+((E*V)*12))]])</f>
        <v>0</v>
      </c>
      <c r="AC275" s="21"/>
    </row>
    <row r="276" spans="1:29" x14ac:dyDescent="0.3">
      <c r="A276" t="s">
        <v>71</v>
      </c>
      <c r="B276" t="s">
        <v>655</v>
      </c>
      <c r="C276" t="s">
        <v>499</v>
      </c>
      <c r="D276" t="s">
        <v>645</v>
      </c>
      <c r="E276" s="77">
        <v>1</v>
      </c>
      <c r="F276" s="77">
        <v>1</v>
      </c>
      <c r="G276" s="77">
        <v>1</v>
      </c>
      <c r="H276" s="77">
        <v>1</v>
      </c>
      <c r="I276" s="77">
        <v>1</v>
      </c>
      <c r="J276" t="s">
        <v>646</v>
      </c>
      <c r="K276" t="s">
        <v>286</v>
      </c>
      <c r="L276" s="20"/>
      <c r="M276" s="20"/>
      <c r="N276" s="20"/>
      <c r="O276" s="20"/>
      <c r="P276" s="20"/>
      <c r="Q276" s="28">
        <f t="shared" si="4"/>
        <v>17.71</v>
      </c>
      <c r="R276" s="18"/>
      <c r="S276" s="18"/>
      <c r="T276" s="18"/>
      <c r="U276" s="18"/>
      <c r="V276" s="18"/>
      <c r="W2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6" s="17">
        <f>SUM(T_MAIN_ACCESSSW[[#This Row],[(Y)
TOTAL Excluding VAT - Y1
((A*J)*Q)+((A*R)*12))]:[(AC)
TOTAL Excluding VAT - Y5
((E*N*Q)+((E*V)*12))]])</f>
        <v>0</v>
      </c>
      <c r="AC276" s="21"/>
    </row>
    <row r="277" spans="1:29" x14ac:dyDescent="0.3">
      <c r="A277" t="s">
        <v>67</v>
      </c>
      <c r="B277" t="s">
        <v>656</v>
      </c>
      <c r="C277" t="s">
        <v>499</v>
      </c>
      <c r="D277" t="s">
        <v>645</v>
      </c>
      <c r="E277" s="77">
        <v>1</v>
      </c>
      <c r="F277" s="77">
        <v>1</v>
      </c>
      <c r="G277" s="77">
        <v>1</v>
      </c>
      <c r="H277" s="77">
        <v>1</v>
      </c>
      <c r="I277" s="77">
        <v>1</v>
      </c>
      <c r="J277" t="s">
        <v>646</v>
      </c>
      <c r="K277" t="s">
        <v>286</v>
      </c>
      <c r="L277" s="20"/>
      <c r="M277" s="20"/>
      <c r="N277" s="20"/>
      <c r="O277" s="20"/>
      <c r="P277" s="20"/>
      <c r="Q277" s="28">
        <f t="shared" si="4"/>
        <v>17.71</v>
      </c>
      <c r="R277" s="18"/>
      <c r="S277" s="18"/>
      <c r="T277" s="18"/>
      <c r="U277" s="18"/>
      <c r="V277" s="18"/>
      <c r="W2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7" s="17">
        <f>SUM(T_MAIN_ACCESSSW[[#This Row],[(Y)
TOTAL Excluding VAT - Y1
((A*J)*Q)+((A*R)*12))]:[(AC)
TOTAL Excluding VAT - Y5
((E*N*Q)+((E*V)*12))]])</f>
        <v>0</v>
      </c>
      <c r="AC277" s="21"/>
    </row>
    <row r="278" spans="1:29" x14ac:dyDescent="0.3">
      <c r="A278" t="s">
        <v>67</v>
      </c>
      <c r="B278" t="s">
        <v>657</v>
      </c>
      <c r="C278" t="s">
        <v>499</v>
      </c>
      <c r="D278" t="s">
        <v>645</v>
      </c>
      <c r="E278" s="77">
        <v>1</v>
      </c>
      <c r="F278" s="77">
        <v>1</v>
      </c>
      <c r="G278" s="77">
        <v>1</v>
      </c>
      <c r="H278" s="77">
        <v>1</v>
      </c>
      <c r="I278" s="77">
        <v>1</v>
      </c>
      <c r="J278" t="s">
        <v>646</v>
      </c>
      <c r="K278" t="s">
        <v>286</v>
      </c>
      <c r="L278" s="20"/>
      <c r="M278" s="20"/>
      <c r="N278" s="20"/>
      <c r="O278" s="20"/>
      <c r="P278" s="20"/>
      <c r="Q278" s="28">
        <f t="shared" si="4"/>
        <v>17.71</v>
      </c>
      <c r="R278" s="18"/>
      <c r="S278" s="18"/>
      <c r="T278" s="18"/>
      <c r="U278" s="18"/>
      <c r="V278" s="18"/>
      <c r="W2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8" s="17">
        <f>SUM(T_MAIN_ACCESSSW[[#This Row],[(Y)
TOTAL Excluding VAT - Y1
((A*J)*Q)+((A*R)*12))]:[(AC)
TOTAL Excluding VAT - Y5
((E*N*Q)+((E*V)*12))]])</f>
        <v>0</v>
      </c>
      <c r="AC278" s="21"/>
    </row>
    <row r="279" spans="1:29" x14ac:dyDescent="0.3">
      <c r="A279" t="s">
        <v>69</v>
      </c>
      <c r="B279" t="s">
        <v>658</v>
      </c>
      <c r="C279" t="s">
        <v>659</v>
      </c>
      <c r="D279" t="s">
        <v>660</v>
      </c>
      <c r="E279" s="77">
        <v>1</v>
      </c>
      <c r="F279" s="77">
        <v>1</v>
      </c>
      <c r="G279" s="77">
        <v>1</v>
      </c>
      <c r="H279" s="77">
        <v>1</v>
      </c>
      <c r="I279" s="77">
        <v>1</v>
      </c>
      <c r="J279" t="s">
        <v>646</v>
      </c>
      <c r="K279" t="s">
        <v>286</v>
      </c>
      <c r="L279" s="20"/>
      <c r="M279" s="20"/>
      <c r="N279" s="20"/>
      <c r="O279" s="20"/>
      <c r="P279" s="20"/>
      <c r="Q279" s="28">
        <f t="shared" si="4"/>
        <v>17.71</v>
      </c>
      <c r="R279" s="18"/>
      <c r="S279" s="18"/>
      <c r="T279" s="18"/>
      <c r="U279" s="18"/>
      <c r="V279" s="18"/>
      <c r="W2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79" s="17">
        <f>SUM(T_MAIN_ACCESSSW[[#This Row],[(Y)
TOTAL Excluding VAT - Y1
((A*J)*Q)+((A*R)*12))]:[(AC)
TOTAL Excluding VAT - Y5
((E*N*Q)+((E*V)*12))]])</f>
        <v>0</v>
      </c>
      <c r="AC279" s="21"/>
    </row>
    <row r="280" spans="1:29" x14ac:dyDescent="0.3">
      <c r="A280" t="s">
        <v>69</v>
      </c>
      <c r="B280" t="s">
        <v>661</v>
      </c>
      <c r="C280" t="s">
        <v>662</v>
      </c>
      <c r="D280" t="s">
        <v>660</v>
      </c>
      <c r="E280" s="77">
        <v>1</v>
      </c>
      <c r="F280" s="77">
        <v>1</v>
      </c>
      <c r="G280" s="77">
        <v>1</v>
      </c>
      <c r="H280" s="77">
        <v>1</v>
      </c>
      <c r="I280" s="77">
        <v>1</v>
      </c>
      <c r="J280" t="s">
        <v>646</v>
      </c>
      <c r="K280" t="s">
        <v>286</v>
      </c>
      <c r="L280" s="20"/>
      <c r="M280" s="20"/>
      <c r="N280" s="20"/>
      <c r="O280" s="20"/>
      <c r="P280" s="20"/>
      <c r="Q280" s="28">
        <f t="shared" si="4"/>
        <v>17.71</v>
      </c>
      <c r="R280" s="18"/>
      <c r="S280" s="18"/>
      <c r="T280" s="18"/>
      <c r="U280" s="18"/>
      <c r="V280" s="18"/>
      <c r="W2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0" s="17">
        <f>SUM(T_MAIN_ACCESSSW[[#This Row],[(Y)
TOTAL Excluding VAT - Y1
((A*J)*Q)+((A*R)*12))]:[(AC)
TOTAL Excluding VAT - Y5
((E*N*Q)+((E*V)*12))]])</f>
        <v>0</v>
      </c>
      <c r="AC280" s="21"/>
    </row>
    <row r="281" spans="1:29" x14ac:dyDescent="0.3">
      <c r="A281" t="s">
        <v>69</v>
      </c>
      <c r="B281" t="s">
        <v>661</v>
      </c>
      <c r="C281" t="s">
        <v>663</v>
      </c>
      <c r="D281" t="s">
        <v>660</v>
      </c>
      <c r="E281" s="77">
        <v>1</v>
      </c>
      <c r="F281" s="77">
        <v>1</v>
      </c>
      <c r="G281" s="77">
        <v>1</v>
      </c>
      <c r="H281" s="77">
        <v>1</v>
      </c>
      <c r="I281" s="77">
        <v>1</v>
      </c>
      <c r="J281" t="s">
        <v>646</v>
      </c>
      <c r="K281" t="s">
        <v>286</v>
      </c>
      <c r="L281" s="20"/>
      <c r="M281" s="20"/>
      <c r="N281" s="20"/>
      <c r="O281" s="20"/>
      <c r="P281" s="20"/>
      <c r="Q281" s="28">
        <f t="shared" si="4"/>
        <v>17.71</v>
      </c>
      <c r="R281" s="18"/>
      <c r="S281" s="18"/>
      <c r="T281" s="18"/>
      <c r="U281" s="18"/>
      <c r="V281" s="18"/>
      <c r="W2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1" s="17">
        <f>SUM(T_MAIN_ACCESSSW[[#This Row],[(Y)
TOTAL Excluding VAT - Y1
((A*J)*Q)+((A*R)*12))]:[(AC)
TOTAL Excluding VAT - Y5
((E*N*Q)+((E*V)*12))]])</f>
        <v>0</v>
      </c>
      <c r="AC281" s="21"/>
    </row>
    <row r="282" spans="1:29" x14ac:dyDescent="0.3">
      <c r="A282" t="s">
        <v>69</v>
      </c>
      <c r="B282" t="s">
        <v>661</v>
      </c>
      <c r="C282" t="s">
        <v>664</v>
      </c>
      <c r="D282" t="s">
        <v>660</v>
      </c>
      <c r="E282" s="77">
        <v>1</v>
      </c>
      <c r="F282" s="77">
        <v>1</v>
      </c>
      <c r="G282" s="77">
        <v>1</v>
      </c>
      <c r="H282" s="77">
        <v>1</v>
      </c>
      <c r="I282" s="77">
        <v>1</v>
      </c>
      <c r="J282" t="s">
        <v>646</v>
      </c>
      <c r="K282" t="s">
        <v>286</v>
      </c>
      <c r="L282" s="20"/>
      <c r="M282" s="20"/>
      <c r="N282" s="20"/>
      <c r="O282" s="20"/>
      <c r="P282" s="20"/>
      <c r="Q282" s="28">
        <f t="shared" si="4"/>
        <v>17.71</v>
      </c>
      <c r="R282" s="18"/>
      <c r="S282" s="18"/>
      <c r="T282" s="18"/>
      <c r="U282" s="18"/>
      <c r="V282" s="18"/>
      <c r="W2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2" s="17">
        <f>SUM(T_MAIN_ACCESSSW[[#This Row],[(Y)
TOTAL Excluding VAT - Y1
((A*J)*Q)+((A*R)*12))]:[(AC)
TOTAL Excluding VAT - Y5
((E*N*Q)+((E*V)*12))]])</f>
        <v>0</v>
      </c>
      <c r="AC282" s="21"/>
    </row>
    <row r="283" spans="1:29" x14ac:dyDescent="0.3">
      <c r="A283" t="s">
        <v>69</v>
      </c>
      <c r="B283" t="s">
        <v>665</v>
      </c>
      <c r="C283" t="s">
        <v>666</v>
      </c>
      <c r="D283" t="s">
        <v>660</v>
      </c>
      <c r="E283" s="77">
        <v>1</v>
      </c>
      <c r="F283" s="77">
        <v>1</v>
      </c>
      <c r="G283" s="77">
        <v>1</v>
      </c>
      <c r="H283" s="77">
        <v>1</v>
      </c>
      <c r="I283" s="77">
        <v>1</v>
      </c>
      <c r="J283" t="s">
        <v>646</v>
      </c>
      <c r="K283" t="s">
        <v>286</v>
      </c>
      <c r="L283" s="20"/>
      <c r="M283" s="20"/>
      <c r="N283" s="20"/>
      <c r="O283" s="20"/>
      <c r="P283" s="20"/>
      <c r="Q283" s="28">
        <f t="shared" si="4"/>
        <v>17.71</v>
      </c>
      <c r="R283" s="18"/>
      <c r="S283" s="18"/>
      <c r="T283" s="18"/>
      <c r="U283" s="18"/>
      <c r="V283" s="18"/>
      <c r="W2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3" s="17">
        <f>SUM(T_MAIN_ACCESSSW[[#This Row],[(Y)
TOTAL Excluding VAT - Y1
((A*J)*Q)+((A*R)*12))]:[(AC)
TOTAL Excluding VAT - Y5
((E*N*Q)+((E*V)*12))]])</f>
        <v>0</v>
      </c>
      <c r="AC283" s="21"/>
    </row>
    <row r="284" spans="1:29" x14ac:dyDescent="0.3">
      <c r="A284" t="s">
        <v>69</v>
      </c>
      <c r="B284" t="s">
        <v>667</v>
      </c>
      <c r="C284" t="s">
        <v>668</v>
      </c>
      <c r="D284" t="s">
        <v>660</v>
      </c>
      <c r="E284" s="77">
        <v>1</v>
      </c>
      <c r="F284" s="77">
        <v>1</v>
      </c>
      <c r="G284" s="77">
        <v>1</v>
      </c>
      <c r="H284" s="77">
        <v>1</v>
      </c>
      <c r="I284" s="77">
        <v>1</v>
      </c>
      <c r="J284" t="s">
        <v>646</v>
      </c>
      <c r="K284" t="s">
        <v>286</v>
      </c>
      <c r="L284" s="20"/>
      <c r="M284" s="20"/>
      <c r="N284" s="20"/>
      <c r="O284" s="20"/>
      <c r="P284" s="20"/>
      <c r="Q284" s="28">
        <f t="shared" si="4"/>
        <v>17.71</v>
      </c>
      <c r="R284" s="18"/>
      <c r="S284" s="18"/>
      <c r="T284" s="18"/>
      <c r="U284" s="18"/>
      <c r="V284" s="18"/>
      <c r="W2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4" s="17">
        <f>SUM(T_MAIN_ACCESSSW[[#This Row],[(Y)
TOTAL Excluding VAT - Y1
((A*J)*Q)+((A*R)*12))]:[(AC)
TOTAL Excluding VAT - Y5
((E*N*Q)+((E*V)*12))]])</f>
        <v>0</v>
      </c>
      <c r="AC284" s="21"/>
    </row>
    <row r="285" spans="1:29" x14ac:dyDescent="0.3">
      <c r="A285" t="s">
        <v>69</v>
      </c>
      <c r="B285" t="s">
        <v>667</v>
      </c>
      <c r="C285" t="s">
        <v>669</v>
      </c>
      <c r="D285" t="s">
        <v>660</v>
      </c>
      <c r="E285" s="77">
        <v>1</v>
      </c>
      <c r="F285" s="77">
        <v>1</v>
      </c>
      <c r="G285" s="77">
        <v>1</v>
      </c>
      <c r="H285" s="77">
        <v>1</v>
      </c>
      <c r="I285" s="77">
        <v>1</v>
      </c>
      <c r="J285" t="s">
        <v>646</v>
      </c>
      <c r="K285" t="s">
        <v>286</v>
      </c>
      <c r="L285" s="20"/>
      <c r="M285" s="20"/>
      <c r="N285" s="20"/>
      <c r="O285" s="20"/>
      <c r="P285" s="20"/>
      <c r="Q285" s="28">
        <f t="shared" si="4"/>
        <v>17.71</v>
      </c>
      <c r="R285" s="18"/>
      <c r="S285" s="18"/>
      <c r="T285" s="18"/>
      <c r="U285" s="18"/>
      <c r="V285" s="18"/>
      <c r="W2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5" s="17">
        <f>SUM(T_MAIN_ACCESSSW[[#This Row],[(Y)
TOTAL Excluding VAT - Y1
((A*J)*Q)+((A*R)*12))]:[(AC)
TOTAL Excluding VAT - Y5
((E*N*Q)+((E*V)*12))]])</f>
        <v>0</v>
      </c>
      <c r="AC285" s="21"/>
    </row>
    <row r="286" spans="1:29" x14ac:dyDescent="0.3">
      <c r="A286" t="s">
        <v>69</v>
      </c>
      <c r="B286" t="s">
        <v>670</v>
      </c>
      <c r="C286" t="s">
        <v>671</v>
      </c>
      <c r="D286" t="s">
        <v>660</v>
      </c>
      <c r="E286" s="77">
        <v>1</v>
      </c>
      <c r="F286" s="77">
        <v>1</v>
      </c>
      <c r="G286" s="77">
        <v>1</v>
      </c>
      <c r="H286" s="77">
        <v>1</v>
      </c>
      <c r="I286" s="77">
        <v>1</v>
      </c>
      <c r="J286" t="s">
        <v>646</v>
      </c>
      <c r="K286" t="s">
        <v>286</v>
      </c>
      <c r="L286" s="20"/>
      <c r="M286" s="20"/>
      <c r="N286" s="20"/>
      <c r="O286" s="20"/>
      <c r="P286" s="20"/>
      <c r="Q286" s="28">
        <f t="shared" si="4"/>
        <v>17.71</v>
      </c>
      <c r="R286" s="18"/>
      <c r="S286" s="18"/>
      <c r="T286" s="18"/>
      <c r="U286" s="18"/>
      <c r="V286" s="18"/>
      <c r="W2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6" s="17">
        <f>SUM(T_MAIN_ACCESSSW[[#This Row],[(Y)
TOTAL Excluding VAT - Y1
((A*J)*Q)+((A*R)*12))]:[(AC)
TOTAL Excluding VAT - Y5
((E*N*Q)+((E*V)*12))]])</f>
        <v>0</v>
      </c>
      <c r="AC286" s="21"/>
    </row>
    <row r="287" spans="1:29" x14ac:dyDescent="0.3">
      <c r="A287" t="s">
        <v>69</v>
      </c>
      <c r="B287" t="s">
        <v>670</v>
      </c>
      <c r="C287" t="s">
        <v>672</v>
      </c>
      <c r="D287" t="s">
        <v>660</v>
      </c>
      <c r="E287" s="77">
        <v>1</v>
      </c>
      <c r="F287" s="77">
        <v>1</v>
      </c>
      <c r="G287" s="77">
        <v>1</v>
      </c>
      <c r="H287" s="77">
        <v>1</v>
      </c>
      <c r="I287" s="77">
        <v>1</v>
      </c>
      <c r="J287" t="s">
        <v>646</v>
      </c>
      <c r="K287" t="s">
        <v>286</v>
      </c>
      <c r="L287" s="20"/>
      <c r="M287" s="20"/>
      <c r="N287" s="20"/>
      <c r="O287" s="20"/>
      <c r="P287" s="20"/>
      <c r="Q287" s="28">
        <f t="shared" si="4"/>
        <v>17.71</v>
      </c>
      <c r="R287" s="18"/>
      <c r="S287" s="18"/>
      <c r="T287" s="18"/>
      <c r="U287" s="18"/>
      <c r="V287" s="18"/>
      <c r="W2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7" s="17">
        <f>SUM(T_MAIN_ACCESSSW[[#This Row],[(Y)
TOTAL Excluding VAT - Y1
((A*J)*Q)+((A*R)*12))]:[(AC)
TOTAL Excluding VAT - Y5
((E*N*Q)+((E*V)*12))]])</f>
        <v>0</v>
      </c>
      <c r="AC287" s="21"/>
    </row>
    <row r="288" spans="1:29" x14ac:dyDescent="0.3">
      <c r="A288" t="s">
        <v>69</v>
      </c>
      <c r="B288" t="s">
        <v>670</v>
      </c>
      <c r="C288" t="s">
        <v>673</v>
      </c>
      <c r="D288" t="s">
        <v>660</v>
      </c>
      <c r="E288" s="77">
        <v>1</v>
      </c>
      <c r="F288" s="77">
        <v>1</v>
      </c>
      <c r="G288" s="77">
        <v>1</v>
      </c>
      <c r="H288" s="77">
        <v>1</v>
      </c>
      <c r="I288" s="77">
        <v>1</v>
      </c>
      <c r="J288" t="s">
        <v>646</v>
      </c>
      <c r="K288" t="s">
        <v>286</v>
      </c>
      <c r="L288" s="20"/>
      <c r="M288" s="20"/>
      <c r="N288" s="20"/>
      <c r="O288" s="20"/>
      <c r="P288" s="20"/>
      <c r="Q288" s="28">
        <f t="shared" si="4"/>
        <v>17.71</v>
      </c>
      <c r="R288" s="18"/>
      <c r="S288" s="18"/>
      <c r="T288" s="18"/>
      <c r="U288" s="18"/>
      <c r="V288" s="18"/>
      <c r="W2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8" s="17">
        <f>SUM(T_MAIN_ACCESSSW[[#This Row],[(Y)
TOTAL Excluding VAT - Y1
((A*J)*Q)+((A*R)*12))]:[(AC)
TOTAL Excluding VAT - Y5
((E*N*Q)+((E*V)*12))]])</f>
        <v>0</v>
      </c>
      <c r="AC288" s="21"/>
    </row>
    <row r="289" spans="1:29" x14ac:dyDescent="0.3">
      <c r="A289" t="s">
        <v>69</v>
      </c>
      <c r="B289" t="s">
        <v>674</v>
      </c>
      <c r="C289" t="s">
        <v>675</v>
      </c>
      <c r="D289" t="s">
        <v>660</v>
      </c>
      <c r="E289" s="77">
        <v>1</v>
      </c>
      <c r="F289" s="77">
        <v>1</v>
      </c>
      <c r="G289" s="77">
        <v>1</v>
      </c>
      <c r="H289" s="77">
        <v>1</v>
      </c>
      <c r="I289" s="77">
        <v>1</v>
      </c>
      <c r="J289" t="s">
        <v>646</v>
      </c>
      <c r="K289" t="s">
        <v>286</v>
      </c>
      <c r="L289" s="20"/>
      <c r="M289" s="20"/>
      <c r="N289" s="20"/>
      <c r="O289" s="20"/>
      <c r="P289" s="20"/>
      <c r="Q289" s="28">
        <f t="shared" si="4"/>
        <v>17.71</v>
      </c>
      <c r="R289" s="18"/>
      <c r="S289" s="18"/>
      <c r="T289" s="18"/>
      <c r="U289" s="18"/>
      <c r="V289" s="18"/>
      <c r="W2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89" s="17">
        <f>SUM(T_MAIN_ACCESSSW[[#This Row],[(Y)
TOTAL Excluding VAT - Y1
((A*J)*Q)+((A*R)*12))]:[(AC)
TOTAL Excluding VAT - Y5
((E*N*Q)+((E*V)*12))]])</f>
        <v>0</v>
      </c>
      <c r="AC289" s="21"/>
    </row>
    <row r="290" spans="1:29" x14ac:dyDescent="0.3">
      <c r="A290" t="s">
        <v>69</v>
      </c>
      <c r="B290" t="s">
        <v>674</v>
      </c>
      <c r="C290" t="s">
        <v>676</v>
      </c>
      <c r="D290" t="s">
        <v>660</v>
      </c>
      <c r="E290" s="77">
        <v>1</v>
      </c>
      <c r="F290" s="77">
        <v>1</v>
      </c>
      <c r="G290" s="77">
        <v>1</v>
      </c>
      <c r="H290" s="77">
        <v>1</v>
      </c>
      <c r="I290" s="77">
        <v>1</v>
      </c>
      <c r="J290" t="s">
        <v>646</v>
      </c>
      <c r="K290" t="s">
        <v>286</v>
      </c>
      <c r="L290" s="20"/>
      <c r="M290" s="20"/>
      <c r="N290" s="20"/>
      <c r="O290" s="20"/>
      <c r="P290" s="20"/>
      <c r="Q290" s="28">
        <f t="shared" si="4"/>
        <v>17.71</v>
      </c>
      <c r="R290" s="18"/>
      <c r="S290" s="18"/>
      <c r="T290" s="18"/>
      <c r="U290" s="18"/>
      <c r="V290" s="18"/>
      <c r="W2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0" s="17">
        <f>SUM(T_MAIN_ACCESSSW[[#This Row],[(Y)
TOTAL Excluding VAT - Y1
((A*J)*Q)+((A*R)*12))]:[(AC)
TOTAL Excluding VAT - Y5
((E*N*Q)+((E*V)*12))]])</f>
        <v>0</v>
      </c>
      <c r="AC290" s="21"/>
    </row>
    <row r="291" spans="1:29" x14ac:dyDescent="0.3">
      <c r="A291" t="s">
        <v>69</v>
      </c>
      <c r="B291" t="s">
        <v>677</v>
      </c>
      <c r="C291" t="s">
        <v>678</v>
      </c>
      <c r="D291" t="s">
        <v>660</v>
      </c>
      <c r="E291" s="77">
        <v>1</v>
      </c>
      <c r="F291" s="77">
        <v>1</v>
      </c>
      <c r="G291" s="77">
        <v>1</v>
      </c>
      <c r="H291" s="77">
        <v>1</v>
      </c>
      <c r="I291" s="77">
        <v>1</v>
      </c>
      <c r="J291" t="s">
        <v>646</v>
      </c>
      <c r="K291" t="s">
        <v>286</v>
      </c>
      <c r="L291" s="20"/>
      <c r="M291" s="20"/>
      <c r="N291" s="20"/>
      <c r="O291" s="20"/>
      <c r="P291" s="20"/>
      <c r="Q291" s="28">
        <f t="shared" si="4"/>
        <v>17.71</v>
      </c>
      <c r="R291" s="18"/>
      <c r="S291" s="18"/>
      <c r="T291" s="18"/>
      <c r="U291" s="18"/>
      <c r="V291" s="18"/>
      <c r="W2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1" s="17">
        <f>SUM(T_MAIN_ACCESSSW[[#This Row],[(Y)
TOTAL Excluding VAT - Y1
((A*J)*Q)+((A*R)*12))]:[(AC)
TOTAL Excluding VAT - Y5
((E*N*Q)+((E*V)*12))]])</f>
        <v>0</v>
      </c>
      <c r="AC291" s="21"/>
    </row>
    <row r="292" spans="1:29" x14ac:dyDescent="0.3">
      <c r="A292" t="s">
        <v>69</v>
      </c>
      <c r="B292" t="s">
        <v>679</v>
      </c>
      <c r="C292" t="s">
        <v>680</v>
      </c>
      <c r="D292" t="s">
        <v>660</v>
      </c>
      <c r="E292" s="77">
        <v>1</v>
      </c>
      <c r="F292" s="77">
        <v>1</v>
      </c>
      <c r="G292" s="77">
        <v>1</v>
      </c>
      <c r="H292" s="77">
        <v>1</v>
      </c>
      <c r="I292" s="77">
        <v>1</v>
      </c>
      <c r="J292" t="s">
        <v>646</v>
      </c>
      <c r="K292" t="s">
        <v>286</v>
      </c>
      <c r="L292" s="20"/>
      <c r="M292" s="20"/>
      <c r="N292" s="20"/>
      <c r="O292" s="20"/>
      <c r="P292" s="20"/>
      <c r="Q292" s="28">
        <f t="shared" si="4"/>
        <v>17.71</v>
      </c>
      <c r="R292" s="18"/>
      <c r="S292" s="18"/>
      <c r="T292" s="18"/>
      <c r="U292" s="18"/>
      <c r="V292" s="18"/>
      <c r="W2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2" s="17">
        <f>SUM(T_MAIN_ACCESSSW[[#This Row],[(Y)
TOTAL Excluding VAT - Y1
((A*J)*Q)+((A*R)*12))]:[(AC)
TOTAL Excluding VAT - Y5
((E*N*Q)+((E*V)*12))]])</f>
        <v>0</v>
      </c>
      <c r="AC292" s="21"/>
    </row>
    <row r="293" spans="1:29" x14ac:dyDescent="0.3">
      <c r="A293" t="s">
        <v>69</v>
      </c>
      <c r="B293" t="s">
        <v>681</v>
      </c>
      <c r="C293" t="s">
        <v>682</v>
      </c>
      <c r="D293" t="s">
        <v>660</v>
      </c>
      <c r="E293" s="77">
        <v>1</v>
      </c>
      <c r="F293" s="77">
        <v>1</v>
      </c>
      <c r="G293" s="77">
        <v>1</v>
      </c>
      <c r="H293" s="77">
        <v>1</v>
      </c>
      <c r="I293" s="77">
        <v>1</v>
      </c>
      <c r="J293" t="s">
        <v>646</v>
      </c>
      <c r="K293" t="s">
        <v>286</v>
      </c>
      <c r="L293" s="20"/>
      <c r="M293" s="20"/>
      <c r="N293" s="20"/>
      <c r="O293" s="20"/>
      <c r="P293" s="20"/>
      <c r="Q293" s="28">
        <f t="shared" si="4"/>
        <v>17.71</v>
      </c>
      <c r="R293" s="18"/>
      <c r="S293" s="18"/>
      <c r="T293" s="18"/>
      <c r="U293" s="18"/>
      <c r="V293" s="18"/>
      <c r="W2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3" s="17">
        <f>SUM(T_MAIN_ACCESSSW[[#This Row],[(Y)
TOTAL Excluding VAT - Y1
((A*J)*Q)+((A*R)*12))]:[(AC)
TOTAL Excluding VAT - Y5
((E*N*Q)+((E*V)*12))]])</f>
        <v>0</v>
      </c>
      <c r="AC293" s="21"/>
    </row>
    <row r="294" spans="1:29" x14ac:dyDescent="0.3">
      <c r="A294" t="s">
        <v>69</v>
      </c>
      <c r="B294" t="s">
        <v>683</v>
      </c>
      <c r="C294" t="s">
        <v>684</v>
      </c>
      <c r="D294" t="s">
        <v>660</v>
      </c>
      <c r="E294" s="77">
        <v>1</v>
      </c>
      <c r="F294" s="77">
        <v>1</v>
      </c>
      <c r="G294" s="77">
        <v>1</v>
      </c>
      <c r="H294" s="77">
        <v>1</v>
      </c>
      <c r="I294" s="77">
        <v>1</v>
      </c>
      <c r="J294" t="s">
        <v>646</v>
      </c>
      <c r="K294" t="s">
        <v>286</v>
      </c>
      <c r="L294" s="20"/>
      <c r="M294" s="20"/>
      <c r="N294" s="20"/>
      <c r="O294" s="20"/>
      <c r="P294" s="20"/>
      <c r="Q294" s="28">
        <f t="shared" si="4"/>
        <v>17.71</v>
      </c>
      <c r="R294" s="18"/>
      <c r="S294" s="18"/>
      <c r="T294" s="18"/>
      <c r="U294" s="18"/>
      <c r="V294" s="18"/>
      <c r="W2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4" s="17">
        <f>SUM(T_MAIN_ACCESSSW[[#This Row],[(Y)
TOTAL Excluding VAT - Y1
((A*J)*Q)+((A*R)*12))]:[(AC)
TOTAL Excluding VAT - Y5
((E*N*Q)+((E*V)*12))]])</f>
        <v>0</v>
      </c>
      <c r="AC294" s="21"/>
    </row>
    <row r="295" spans="1:29" x14ac:dyDescent="0.3">
      <c r="A295" t="s">
        <v>69</v>
      </c>
      <c r="B295" t="s">
        <v>685</v>
      </c>
      <c r="C295" t="s">
        <v>686</v>
      </c>
      <c r="D295" t="s">
        <v>660</v>
      </c>
      <c r="E295" s="77">
        <v>1</v>
      </c>
      <c r="F295" s="77">
        <v>1</v>
      </c>
      <c r="G295" s="77">
        <v>1</v>
      </c>
      <c r="H295" s="77">
        <v>1</v>
      </c>
      <c r="I295" s="77">
        <v>1</v>
      </c>
      <c r="J295" t="s">
        <v>646</v>
      </c>
      <c r="K295" t="s">
        <v>286</v>
      </c>
      <c r="L295" s="20"/>
      <c r="M295" s="20"/>
      <c r="N295" s="20"/>
      <c r="O295" s="20"/>
      <c r="P295" s="20"/>
      <c r="Q295" s="28">
        <f t="shared" si="4"/>
        <v>17.71</v>
      </c>
      <c r="R295" s="18"/>
      <c r="S295" s="18"/>
      <c r="T295" s="18"/>
      <c r="U295" s="18"/>
      <c r="V295" s="18"/>
      <c r="W2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5" s="17">
        <f>SUM(T_MAIN_ACCESSSW[[#This Row],[(Y)
TOTAL Excluding VAT - Y1
((A*J)*Q)+((A*R)*12))]:[(AC)
TOTAL Excluding VAT - Y5
((E*N*Q)+((E*V)*12))]])</f>
        <v>0</v>
      </c>
      <c r="AC295" s="21"/>
    </row>
    <row r="296" spans="1:29" x14ac:dyDescent="0.3">
      <c r="A296" t="s">
        <v>69</v>
      </c>
      <c r="B296" t="s">
        <v>687</v>
      </c>
      <c r="C296" t="s">
        <v>688</v>
      </c>
      <c r="D296" t="s">
        <v>660</v>
      </c>
      <c r="E296" s="77">
        <v>1</v>
      </c>
      <c r="F296" s="77">
        <v>1</v>
      </c>
      <c r="G296" s="77">
        <v>1</v>
      </c>
      <c r="H296" s="77">
        <v>1</v>
      </c>
      <c r="I296" s="77">
        <v>1</v>
      </c>
      <c r="J296" t="s">
        <v>646</v>
      </c>
      <c r="K296" t="s">
        <v>286</v>
      </c>
      <c r="L296" s="20"/>
      <c r="M296" s="20"/>
      <c r="N296" s="20"/>
      <c r="O296" s="20"/>
      <c r="P296" s="20"/>
      <c r="Q296" s="28">
        <f t="shared" si="4"/>
        <v>17.71</v>
      </c>
      <c r="R296" s="18"/>
      <c r="S296" s="18"/>
      <c r="T296" s="18"/>
      <c r="U296" s="18"/>
      <c r="V296" s="18"/>
      <c r="W2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6" s="17">
        <f>SUM(T_MAIN_ACCESSSW[[#This Row],[(Y)
TOTAL Excluding VAT - Y1
((A*J)*Q)+((A*R)*12))]:[(AC)
TOTAL Excluding VAT - Y5
((E*N*Q)+((E*V)*12))]])</f>
        <v>0</v>
      </c>
      <c r="AC296" s="21"/>
    </row>
    <row r="297" spans="1:29" x14ac:dyDescent="0.3">
      <c r="A297" t="s">
        <v>69</v>
      </c>
      <c r="B297" t="s">
        <v>689</v>
      </c>
      <c r="C297" t="s">
        <v>690</v>
      </c>
      <c r="D297" t="s">
        <v>660</v>
      </c>
      <c r="E297" s="77">
        <v>1</v>
      </c>
      <c r="F297" s="77">
        <v>1</v>
      </c>
      <c r="G297" s="77">
        <v>1</v>
      </c>
      <c r="H297" s="77">
        <v>1</v>
      </c>
      <c r="I297" s="77">
        <v>1</v>
      </c>
      <c r="J297" t="s">
        <v>646</v>
      </c>
      <c r="K297" t="s">
        <v>286</v>
      </c>
      <c r="L297" s="20"/>
      <c r="M297" s="20"/>
      <c r="N297" s="20"/>
      <c r="O297" s="20"/>
      <c r="P297" s="20"/>
      <c r="Q297" s="28">
        <f t="shared" si="4"/>
        <v>17.71</v>
      </c>
      <c r="R297" s="18"/>
      <c r="S297" s="18"/>
      <c r="T297" s="18"/>
      <c r="U297" s="18"/>
      <c r="V297" s="18"/>
      <c r="W2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7" s="17">
        <f>SUM(T_MAIN_ACCESSSW[[#This Row],[(Y)
TOTAL Excluding VAT - Y1
((A*J)*Q)+((A*R)*12))]:[(AC)
TOTAL Excluding VAT - Y5
((E*N*Q)+((E*V)*12))]])</f>
        <v>0</v>
      </c>
      <c r="AC297" s="21"/>
    </row>
    <row r="298" spans="1:29" x14ac:dyDescent="0.3">
      <c r="A298" t="s">
        <v>69</v>
      </c>
      <c r="B298" t="s">
        <v>691</v>
      </c>
      <c r="C298" t="s">
        <v>692</v>
      </c>
      <c r="D298" t="s">
        <v>660</v>
      </c>
      <c r="E298" s="77">
        <v>1</v>
      </c>
      <c r="F298" s="77">
        <v>1</v>
      </c>
      <c r="G298" s="77">
        <v>1</v>
      </c>
      <c r="H298" s="77">
        <v>1</v>
      </c>
      <c r="I298" s="77">
        <v>1</v>
      </c>
      <c r="J298" t="s">
        <v>646</v>
      </c>
      <c r="K298" t="s">
        <v>286</v>
      </c>
      <c r="L298" s="20"/>
      <c r="M298" s="20"/>
      <c r="N298" s="20"/>
      <c r="O298" s="20"/>
      <c r="P298" s="20"/>
      <c r="Q298" s="28">
        <f t="shared" si="4"/>
        <v>17.71</v>
      </c>
      <c r="R298" s="18"/>
      <c r="S298" s="18"/>
      <c r="T298" s="18"/>
      <c r="U298" s="18"/>
      <c r="V298" s="18"/>
      <c r="W2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8" s="17">
        <f>SUM(T_MAIN_ACCESSSW[[#This Row],[(Y)
TOTAL Excluding VAT - Y1
((A*J)*Q)+((A*R)*12))]:[(AC)
TOTAL Excluding VAT - Y5
((E*N*Q)+((E*V)*12))]])</f>
        <v>0</v>
      </c>
      <c r="AC298" s="21"/>
    </row>
    <row r="299" spans="1:29" x14ac:dyDescent="0.3">
      <c r="A299" t="s">
        <v>69</v>
      </c>
      <c r="B299" t="s">
        <v>693</v>
      </c>
      <c r="C299" t="s">
        <v>694</v>
      </c>
      <c r="D299" t="s">
        <v>660</v>
      </c>
      <c r="E299" s="77">
        <v>1</v>
      </c>
      <c r="F299" s="77">
        <v>1</v>
      </c>
      <c r="G299" s="77">
        <v>1</v>
      </c>
      <c r="H299" s="77">
        <v>1</v>
      </c>
      <c r="I299" s="77">
        <v>1</v>
      </c>
      <c r="J299" t="s">
        <v>646</v>
      </c>
      <c r="K299" t="s">
        <v>286</v>
      </c>
      <c r="L299" s="20"/>
      <c r="M299" s="20"/>
      <c r="N299" s="20"/>
      <c r="O299" s="20"/>
      <c r="P299" s="20"/>
      <c r="Q299" s="28">
        <f t="shared" si="4"/>
        <v>17.71</v>
      </c>
      <c r="R299" s="18"/>
      <c r="S299" s="18"/>
      <c r="T299" s="18"/>
      <c r="U299" s="18"/>
      <c r="V299" s="18"/>
      <c r="W2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2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2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2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2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299" s="17">
        <f>SUM(T_MAIN_ACCESSSW[[#This Row],[(Y)
TOTAL Excluding VAT - Y1
((A*J)*Q)+((A*R)*12))]:[(AC)
TOTAL Excluding VAT - Y5
((E*N*Q)+((E*V)*12))]])</f>
        <v>0</v>
      </c>
      <c r="AC299" s="21"/>
    </row>
    <row r="300" spans="1:29" x14ac:dyDescent="0.3">
      <c r="A300" t="s">
        <v>69</v>
      </c>
      <c r="B300" t="s">
        <v>695</v>
      </c>
      <c r="C300" t="s">
        <v>696</v>
      </c>
      <c r="D300" t="s">
        <v>660</v>
      </c>
      <c r="E300" s="77">
        <v>1</v>
      </c>
      <c r="F300" s="77">
        <v>1</v>
      </c>
      <c r="G300" s="77">
        <v>1</v>
      </c>
      <c r="H300" s="77">
        <v>1</v>
      </c>
      <c r="I300" s="77">
        <v>1</v>
      </c>
      <c r="J300" t="s">
        <v>646</v>
      </c>
      <c r="K300" t="s">
        <v>286</v>
      </c>
      <c r="L300" s="20"/>
      <c r="M300" s="20"/>
      <c r="N300" s="20"/>
      <c r="O300" s="20"/>
      <c r="P300" s="20"/>
      <c r="Q300" s="28">
        <f t="shared" si="4"/>
        <v>17.71</v>
      </c>
      <c r="R300" s="18"/>
      <c r="S300" s="18"/>
      <c r="T300" s="18"/>
      <c r="U300" s="18"/>
      <c r="V300" s="18"/>
      <c r="W3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0" s="17">
        <f>SUM(T_MAIN_ACCESSSW[[#This Row],[(Y)
TOTAL Excluding VAT - Y1
((A*J)*Q)+((A*R)*12))]:[(AC)
TOTAL Excluding VAT - Y5
((E*N*Q)+((E*V)*12))]])</f>
        <v>0</v>
      </c>
      <c r="AC300" s="21"/>
    </row>
    <row r="301" spans="1:29" x14ac:dyDescent="0.3">
      <c r="A301" t="s">
        <v>69</v>
      </c>
      <c r="B301" t="s">
        <v>695</v>
      </c>
      <c r="C301" t="s">
        <v>697</v>
      </c>
      <c r="D301" t="s">
        <v>660</v>
      </c>
      <c r="E301" s="77">
        <v>1</v>
      </c>
      <c r="F301" s="77">
        <v>1</v>
      </c>
      <c r="G301" s="77">
        <v>1</v>
      </c>
      <c r="H301" s="77">
        <v>1</v>
      </c>
      <c r="I301" s="77">
        <v>1</v>
      </c>
      <c r="J301" t="s">
        <v>646</v>
      </c>
      <c r="K301" t="s">
        <v>286</v>
      </c>
      <c r="L301" s="20"/>
      <c r="M301" s="20"/>
      <c r="N301" s="20"/>
      <c r="O301" s="20"/>
      <c r="P301" s="20"/>
      <c r="Q301" s="28">
        <f t="shared" si="4"/>
        <v>17.71</v>
      </c>
      <c r="R301" s="18"/>
      <c r="S301" s="18"/>
      <c r="T301" s="18"/>
      <c r="U301" s="18"/>
      <c r="V301" s="18"/>
      <c r="W3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1" s="17">
        <f>SUM(T_MAIN_ACCESSSW[[#This Row],[(Y)
TOTAL Excluding VAT - Y1
((A*J)*Q)+((A*R)*12))]:[(AC)
TOTAL Excluding VAT - Y5
((E*N*Q)+((E*V)*12))]])</f>
        <v>0</v>
      </c>
      <c r="AC301" s="21"/>
    </row>
    <row r="302" spans="1:29" x14ac:dyDescent="0.3">
      <c r="A302" t="s">
        <v>69</v>
      </c>
      <c r="B302" t="s">
        <v>698</v>
      </c>
      <c r="C302" t="s">
        <v>699</v>
      </c>
      <c r="D302" t="s">
        <v>660</v>
      </c>
      <c r="E302" s="77">
        <v>1</v>
      </c>
      <c r="F302" s="77">
        <v>1</v>
      </c>
      <c r="G302" s="77">
        <v>1</v>
      </c>
      <c r="H302" s="77">
        <v>1</v>
      </c>
      <c r="I302" s="77">
        <v>1</v>
      </c>
      <c r="J302" t="s">
        <v>646</v>
      </c>
      <c r="K302" t="s">
        <v>286</v>
      </c>
      <c r="L302" s="20"/>
      <c r="M302" s="20"/>
      <c r="N302" s="20"/>
      <c r="O302" s="20"/>
      <c r="P302" s="20"/>
      <c r="Q302" s="28">
        <f t="shared" si="4"/>
        <v>17.71</v>
      </c>
      <c r="R302" s="18"/>
      <c r="S302" s="18"/>
      <c r="T302" s="18"/>
      <c r="U302" s="18"/>
      <c r="V302" s="18"/>
      <c r="W3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2" s="17">
        <f>SUM(T_MAIN_ACCESSSW[[#This Row],[(Y)
TOTAL Excluding VAT - Y1
((A*J)*Q)+((A*R)*12))]:[(AC)
TOTAL Excluding VAT - Y5
((E*N*Q)+((E*V)*12))]])</f>
        <v>0</v>
      </c>
      <c r="AC302" s="21"/>
    </row>
    <row r="303" spans="1:29" x14ac:dyDescent="0.3">
      <c r="A303" t="s">
        <v>69</v>
      </c>
      <c r="B303" t="s">
        <v>698</v>
      </c>
      <c r="C303" t="s">
        <v>700</v>
      </c>
      <c r="D303" t="s">
        <v>660</v>
      </c>
      <c r="E303" s="77">
        <v>1</v>
      </c>
      <c r="F303" s="77">
        <v>1</v>
      </c>
      <c r="G303" s="77">
        <v>1</v>
      </c>
      <c r="H303" s="77">
        <v>1</v>
      </c>
      <c r="I303" s="77">
        <v>1</v>
      </c>
      <c r="J303" t="s">
        <v>646</v>
      </c>
      <c r="K303" t="s">
        <v>286</v>
      </c>
      <c r="L303" s="20"/>
      <c r="M303" s="20"/>
      <c r="N303" s="20"/>
      <c r="O303" s="20"/>
      <c r="P303" s="20"/>
      <c r="Q303" s="28">
        <f t="shared" si="4"/>
        <v>17.71</v>
      </c>
      <c r="R303" s="18"/>
      <c r="S303" s="18"/>
      <c r="T303" s="18"/>
      <c r="U303" s="18"/>
      <c r="V303" s="18"/>
      <c r="W3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3" s="17">
        <f>SUM(T_MAIN_ACCESSSW[[#This Row],[(Y)
TOTAL Excluding VAT - Y1
((A*J)*Q)+((A*R)*12))]:[(AC)
TOTAL Excluding VAT - Y5
((E*N*Q)+((E*V)*12))]])</f>
        <v>0</v>
      </c>
      <c r="AC303" s="21"/>
    </row>
    <row r="304" spans="1:29" x14ac:dyDescent="0.3">
      <c r="A304" t="s">
        <v>69</v>
      </c>
      <c r="B304" t="s">
        <v>701</v>
      </c>
      <c r="C304" t="s">
        <v>702</v>
      </c>
      <c r="D304" t="s">
        <v>660</v>
      </c>
      <c r="E304" s="77">
        <v>1</v>
      </c>
      <c r="F304" s="77">
        <v>1</v>
      </c>
      <c r="G304" s="77">
        <v>1</v>
      </c>
      <c r="H304" s="77">
        <v>1</v>
      </c>
      <c r="I304" s="77">
        <v>1</v>
      </c>
      <c r="J304" t="s">
        <v>646</v>
      </c>
      <c r="K304" t="s">
        <v>286</v>
      </c>
      <c r="L304" s="20"/>
      <c r="M304" s="20"/>
      <c r="N304" s="20"/>
      <c r="O304" s="20"/>
      <c r="P304" s="20"/>
      <c r="Q304" s="28">
        <f t="shared" si="4"/>
        <v>17.71</v>
      </c>
      <c r="R304" s="18"/>
      <c r="S304" s="18"/>
      <c r="T304" s="18"/>
      <c r="U304" s="18"/>
      <c r="V304" s="18"/>
      <c r="W3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4" s="17">
        <f>SUM(T_MAIN_ACCESSSW[[#This Row],[(Y)
TOTAL Excluding VAT - Y1
((A*J)*Q)+((A*R)*12))]:[(AC)
TOTAL Excluding VAT - Y5
((E*N*Q)+((E*V)*12))]])</f>
        <v>0</v>
      </c>
      <c r="AC304" s="21"/>
    </row>
    <row r="305" spans="1:29" x14ac:dyDescent="0.3">
      <c r="A305" t="s">
        <v>71</v>
      </c>
      <c r="B305" t="s">
        <v>703</v>
      </c>
      <c r="C305" t="s">
        <v>704</v>
      </c>
      <c r="D305" t="s">
        <v>660</v>
      </c>
      <c r="E305" s="77">
        <v>1</v>
      </c>
      <c r="F305" s="77">
        <v>1</v>
      </c>
      <c r="G305" s="77">
        <v>1</v>
      </c>
      <c r="H305" s="77">
        <v>1</v>
      </c>
      <c r="I305" s="77">
        <v>1</v>
      </c>
      <c r="J305" t="s">
        <v>646</v>
      </c>
      <c r="K305" t="s">
        <v>286</v>
      </c>
      <c r="L305" s="20"/>
      <c r="M305" s="20"/>
      <c r="N305" s="20"/>
      <c r="O305" s="20"/>
      <c r="P305" s="20"/>
      <c r="Q305" s="28">
        <f t="shared" si="4"/>
        <v>17.71</v>
      </c>
      <c r="R305" s="18"/>
      <c r="S305" s="18"/>
      <c r="T305" s="18"/>
      <c r="U305" s="18"/>
      <c r="V305" s="18"/>
      <c r="W3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5" s="17">
        <f>SUM(T_MAIN_ACCESSSW[[#This Row],[(Y)
TOTAL Excluding VAT - Y1
((A*J)*Q)+((A*R)*12))]:[(AC)
TOTAL Excluding VAT - Y5
((E*N*Q)+((E*V)*12))]])</f>
        <v>0</v>
      </c>
      <c r="AC305" s="21"/>
    </row>
    <row r="306" spans="1:29" x14ac:dyDescent="0.3">
      <c r="A306" t="s">
        <v>71</v>
      </c>
      <c r="B306" t="s">
        <v>705</v>
      </c>
      <c r="C306" t="s">
        <v>706</v>
      </c>
      <c r="D306" t="s">
        <v>660</v>
      </c>
      <c r="E306" s="77">
        <v>1</v>
      </c>
      <c r="F306" s="77">
        <v>1</v>
      </c>
      <c r="G306" s="77">
        <v>1</v>
      </c>
      <c r="H306" s="77">
        <v>1</v>
      </c>
      <c r="I306" s="77">
        <v>1</v>
      </c>
      <c r="J306" t="s">
        <v>646</v>
      </c>
      <c r="K306" t="s">
        <v>286</v>
      </c>
      <c r="L306" s="20"/>
      <c r="M306" s="20"/>
      <c r="N306" s="20"/>
      <c r="O306" s="20"/>
      <c r="P306" s="20"/>
      <c r="Q306" s="28">
        <f t="shared" si="4"/>
        <v>17.71</v>
      </c>
      <c r="R306" s="18"/>
      <c r="S306" s="18"/>
      <c r="T306" s="18"/>
      <c r="U306" s="18"/>
      <c r="V306" s="18"/>
      <c r="W3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6" s="17">
        <f>SUM(T_MAIN_ACCESSSW[[#This Row],[(Y)
TOTAL Excluding VAT - Y1
((A*J)*Q)+((A*R)*12))]:[(AC)
TOTAL Excluding VAT - Y5
((E*N*Q)+((E*V)*12))]])</f>
        <v>0</v>
      </c>
      <c r="AC306" s="21"/>
    </row>
    <row r="307" spans="1:29" x14ac:dyDescent="0.3">
      <c r="A307" t="s">
        <v>71</v>
      </c>
      <c r="B307" t="s">
        <v>707</v>
      </c>
      <c r="C307" t="s">
        <v>708</v>
      </c>
      <c r="D307" t="s">
        <v>660</v>
      </c>
      <c r="E307" s="77">
        <v>1</v>
      </c>
      <c r="F307" s="77">
        <v>1</v>
      </c>
      <c r="G307" s="77">
        <v>1</v>
      </c>
      <c r="H307" s="77">
        <v>1</v>
      </c>
      <c r="I307" s="77">
        <v>1</v>
      </c>
      <c r="J307" t="s">
        <v>646</v>
      </c>
      <c r="K307" t="s">
        <v>286</v>
      </c>
      <c r="L307" s="20"/>
      <c r="M307" s="20"/>
      <c r="N307" s="20"/>
      <c r="O307" s="20"/>
      <c r="P307" s="20"/>
      <c r="Q307" s="28">
        <f t="shared" si="4"/>
        <v>17.71</v>
      </c>
      <c r="R307" s="18"/>
      <c r="S307" s="18"/>
      <c r="T307" s="18"/>
      <c r="U307" s="18"/>
      <c r="V307" s="18"/>
      <c r="W3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7" s="17">
        <f>SUM(T_MAIN_ACCESSSW[[#This Row],[(Y)
TOTAL Excluding VAT - Y1
((A*J)*Q)+((A*R)*12))]:[(AC)
TOTAL Excluding VAT - Y5
((E*N*Q)+((E*V)*12))]])</f>
        <v>0</v>
      </c>
      <c r="AC307" s="21"/>
    </row>
    <row r="308" spans="1:29" x14ac:dyDescent="0.3">
      <c r="A308" t="s">
        <v>71</v>
      </c>
      <c r="B308" t="s">
        <v>707</v>
      </c>
      <c r="C308" t="s">
        <v>709</v>
      </c>
      <c r="D308" t="s">
        <v>660</v>
      </c>
      <c r="E308" s="77">
        <v>1</v>
      </c>
      <c r="F308" s="77">
        <v>1</v>
      </c>
      <c r="G308" s="77">
        <v>1</v>
      </c>
      <c r="H308" s="77">
        <v>1</v>
      </c>
      <c r="I308" s="77">
        <v>1</v>
      </c>
      <c r="J308" t="s">
        <v>646</v>
      </c>
      <c r="K308" t="s">
        <v>286</v>
      </c>
      <c r="L308" s="20"/>
      <c r="M308" s="20"/>
      <c r="N308" s="20"/>
      <c r="O308" s="20"/>
      <c r="P308" s="20"/>
      <c r="Q308" s="28">
        <f t="shared" si="4"/>
        <v>17.71</v>
      </c>
      <c r="R308" s="18"/>
      <c r="S308" s="18"/>
      <c r="T308" s="18"/>
      <c r="U308" s="18"/>
      <c r="V308" s="18"/>
      <c r="W3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8" s="17">
        <f>SUM(T_MAIN_ACCESSSW[[#This Row],[(Y)
TOTAL Excluding VAT - Y1
((A*J)*Q)+((A*R)*12))]:[(AC)
TOTAL Excluding VAT - Y5
((E*N*Q)+((E*V)*12))]])</f>
        <v>0</v>
      </c>
      <c r="AC308" s="21"/>
    </row>
    <row r="309" spans="1:29" x14ac:dyDescent="0.3">
      <c r="A309" t="s">
        <v>71</v>
      </c>
      <c r="B309" t="s">
        <v>710</v>
      </c>
      <c r="C309" t="s">
        <v>711</v>
      </c>
      <c r="D309" t="s">
        <v>660</v>
      </c>
      <c r="E309" s="77">
        <v>1</v>
      </c>
      <c r="F309" s="77">
        <v>1</v>
      </c>
      <c r="G309" s="77">
        <v>1</v>
      </c>
      <c r="H309" s="77">
        <v>1</v>
      </c>
      <c r="I309" s="77">
        <v>1</v>
      </c>
      <c r="J309" t="s">
        <v>646</v>
      </c>
      <c r="K309" t="s">
        <v>286</v>
      </c>
      <c r="L309" s="20"/>
      <c r="M309" s="20"/>
      <c r="N309" s="20"/>
      <c r="O309" s="20"/>
      <c r="P309" s="20"/>
      <c r="Q309" s="28">
        <f t="shared" si="4"/>
        <v>17.71</v>
      </c>
      <c r="R309" s="18"/>
      <c r="S309" s="18"/>
      <c r="T309" s="18"/>
      <c r="U309" s="18"/>
      <c r="V309" s="18"/>
      <c r="W3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09" s="17">
        <f>SUM(T_MAIN_ACCESSSW[[#This Row],[(Y)
TOTAL Excluding VAT - Y1
((A*J)*Q)+((A*R)*12))]:[(AC)
TOTAL Excluding VAT - Y5
((E*N*Q)+((E*V)*12))]])</f>
        <v>0</v>
      </c>
      <c r="AC309" s="21"/>
    </row>
    <row r="310" spans="1:29" x14ac:dyDescent="0.3">
      <c r="A310" t="s">
        <v>71</v>
      </c>
      <c r="B310" t="s">
        <v>710</v>
      </c>
      <c r="C310" t="s">
        <v>712</v>
      </c>
      <c r="D310" t="s">
        <v>660</v>
      </c>
      <c r="E310" s="77">
        <v>1</v>
      </c>
      <c r="F310" s="77">
        <v>1</v>
      </c>
      <c r="G310" s="77">
        <v>1</v>
      </c>
      <c r="H310" s="77">
        <v>1</v>
      </c>
      <c r="I310" s="77">
        <v>1</v>
      </c>
      <c r="J310" t="s">
        <v>646</v>
      </c>
      <c r="K310" t="s">
        <v>286</v>
      </c>
      <c r="L310" s="20"/>
      <c r="M310" s="20"/>
      <c r="N310" s="20"/>
      <c r="O310" s="20"/>
      <c r="P310" s="20"/>
      <c r="Q310" s="28">
        <f t="shared" si="4"/>
        <v>17.71</v>
      </c>
      <c r="R310" s="18"/>
      <c r="S310" s="18"/>
      <c r="T310" s="18"/>
      <c r="U310" s="18"/>
      <c r="V310" s="18"/>
      <c r="W3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0" s="17">
        <f>SUM(T_MAIN_ACCESSSW[[#This Row],[(Y)
TOTAL Excluding VAT - Y1
((A*J)*Q)+((A*R)*12))]:[(AC)
TOTAL Excluding VAT - Y5
((E*N*Q)+((E*V)*12))]])</f>
        <v>0</v>
      </c>
      <c r="AC310" s="21"/>
    </row>
    <row r="311" spans="1:29" x14ac:dyDescent="0.3">
      <c r="A311" t="s">
        <v>71</v>
      </c>
      <c r="B311" t="s">
        <v>713</v>
      </c>
      <c r="C311" t="s">
        <v>714</v>
      </c>
      <c r="D311" t="s">
        <v>660</v>
      </c>
      <c r="E311" s="77">
        <v>1</v>
      </c>
      <c r="F311" s="77">
        <v>1</v>
      </c>
      <c r="G311" s="77">
        <v>1</v>
      </c>
      <c r="H311" s="77">
        <v>1</v>
      </c>
      <c r="I311" s="77">
        <v>1</v>
      </c>
      <c r="J311" t="s">
        <v>646</v>
      </c>
      <c r="K311" t="s">
        <v>286</v>
      </c>
      <c r="L311" s="20"/>
      <c r="M311" s="20"/>
      <c r="N311" s="20"/>
      <c r="O311" s="20"/>
      <c r="P311" s="20"/>
      <c r="Q311" s="28">
        <f t="shared" si="4"/>
        <v>17.71</v>
      </c>
      <c r="R311" s="18"/>
      <c r="S311" s="18"/>
      <c r="T311" s="18"/>
      <c r="U311" s="18"/>
      <c r="V311" s="18"/>
      <c r="W3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1" s="17">
        <f>SUM(T_MAIN_ACCESSSW[[#This Row],[(Y)
TOTAL Excluding VAT - Y1
((A*J)*Q)+((A*R)*12))]:[(AC)
TOTAL Excluding VAT - Y5
((E*N*Q)+((E*V)*12))]])</f>
        <v>0</v>
      </c>
      <c r="AC311" s="21"/>
    </row>
    <row r="312" spans="1:29" x14ac:dyDescent="0.3">
      <c r="A312" t="s">
        <v>71</v>
      </c>
      <c r="B312" t="s">
        <v>713</v>
      </c>
      <c r="C312" t="s">
        <v>715</v>
      </c>
      <c r="D312" t="s">
        <v>660</v>
      </c>
      <c r="E312" s="77">
        <v>1</v>
      </c>
      <c r="F312" s="77">
        <v>1</v>
      </c>
      <c r="G312" s="77">
        <v>1</v>
      </c>
      <c r="H312" s="77">
        <v>1</v>
      </c>
      <c r="I312" s="77">
        <v>1</v>
      </c>
      <c r="J312" t="s">
        <v>646</v>
      </c>
      <c r="K312" t="s">
        <v>286</v>
      </c>
      <c r="L312" s="20"/>
      <c r="M312" s="20"/>
      <c r="N312" s="20"/>
      <c r="O312" s="20"/>
      <c r="P312" s="20"/>
      <c r="Q312" s="28">
        <f t="shared" si="4"/>
        <v>17.71</v>
      </c>
      <c r="R312" s="18"/>
      <c r="S312" s="18"/>
      <c r="T312" s="18"/>
      <c r="U312" s="18"/>
      <c r="V312" s="18"/>
      <c r="W3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2" s="17">
        <f>SUM(T_MAIN_ACCESSSW[[#This Row],[(Y)
TOTAL Excluding VAT - Y1
((A*J)*Q)+((A*R)*12))]:[(AC)
TOTAL Excluding VAT - Y5
((E*N*Q)+((E*V)*12))]])</f>
        <v>0</v>
      </c>
      <c r="AC312" s="21"/>
    </row>
    <row r="313" spans="1:29" x14ac:dyDescent="0.3">
      <c r="A313" t="s">
        <v>71</v>
      </c>
      <c r="B313" t="s">
        <v>716</v>
      </c>
      <c r="C313" t="s">
        <v>717</v>
      </c>
      <c r="D313" t="s">
        <v>660</v>
      </c>
      <c r="E313" s="77">
        <v>1</v>
      </c>
      <c r="F313" s="77">
        <v>1</v>
      </c>
      <c r="G313" s="77">
        <v>1</v>
      </c>
      <c r="H313" s="77">
        <v>1</v>
      </c>
      <c r="I313" s="77">
        <v>1</v>
      </c>
      <c r="J313" t="s">
        <v>646</v>
      </c>
      <c r="K313" t="s">
        <v>286</v>
      </c>
      <c r="L313" s="20"/>
      <c r="M313" s="20"/>
      <c r="N313" s="20"/>
      <c r="O313" s="20"/>
      <c r="P313" s="20"/>
      <c r="Q313" s="28">
        <f t="shared" si="4"/>
        <v>17.71</v>
      </c>
      <c r="R313" s="18"/>
      <c r="S313" s="18"/>
      <c r="T313" s="18"/>
      <c r="U313" s="18"/>
      <c r="V313" s="18"/>
      <c r="W3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3" s="17">
        <f>SUM(T_MAIN_ACCESSSW[[#This Row],[(Y)
TOTAL Excluding VAT - Y1
((A*J)*Q)+((A*R)*12))]:[(AC)
TOTAL Excluding VAT - Y5
((E*N*Q)+((E*V)*12))]])</f>
        <v>0</v>
      </c>
      <c r="AC313" s="21"/>
    </row>
    <row r="314" spans="1:29" x14ac:dyDescent="0.3">
      <c r="A314" t="s">
        <v>71</v>
      </c>
      <c r="B314" t="s">
        <v>716</v>
      </c>
      <c r="C314" t="s">
        <v>718</v>
      </c>
      <c r="D314" t="s">
        <v>660</v>
      </c>
      <c r="E314" s="77">
        <v>1</v>
      </c>
      <c r="F314" s="77">
        <v>1</v>
      </c>
      <c r="G314" s="77">
        <v>1</v>
      </c>
      <c r="H314" s="77">
        <v>1</v>
      </c>
      <c r="I314" s="77">
        <v>1</v>
      </c>
      <c r="J314" t="s">
        <v>646</v>
      </c>
      <c r="K314" t="s">
        <v>286</v>
      </c>
      <c r="L314" s="20"/>
      <c r="M314" s="20"/>
      <c r="N314" s="20"/>
      <c r="O314" s="20"/>
      <c r="P314" s="20"/>
      <c r="Q314" s="28">
        <f t="shared" si="4"/>
        <v>17.71</v>
      </c>
      <c r="R314" s="18"/>
      <c r="S314" s="18"/>
      <c r="T314" s="18"/>
      <c r="U314" s="18"/>
      <c r="V314" s="18"/>
      <c r="W3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4" s="17">
        <f>SUM(T_MAIN_ACCESSSW[[#This Row],[(Y)
TOTAL Excluding VAT - Y1
((A*J)*Q)+((A*R)*12))]:[(AC)
TOTAL Excluding VAT - Y5
((E*N*Q)+((E*V)*12))]])</f>
        <v>0</v>
      </c>
      <c r="AC314" s="21"/>
    </row>
    <row r="315" spans="1:29" x14ac:dyDescent="0.3">
      <c r="A315" t="s">
        <v>71</v>
      </c>
      <c r="B315" t="s">
        <v>719</v>
      </c>
      <c r="C315" t="s">
        <v>720</v>
      </c>
      <c r="D315" t="s">
        <v>660</v>
      </c>
      <c r="E315" s="77">
        <v>1</v>
      </c>
      <c r="F315" s="77">
        <v>1</v>
      </c>
      <c r="G315" s="77">
        <v>1</v>
      </c>
      <c r="H315" s="77">
        <v>1</v>
      </c>
      <c r="I315" s="77">
        <v>1</v>
      </c>
      <c r="J315" t="s">
        <v>646</v>
      </c>
      <c r="K315" t="s">
        <v>286</v>
      </c>
      <c r="L315" s="20"/>
      <c r="M315" s="20"/>
      <c r="N315" s="20"/>
      <c r="O315" s="20"/>
      <c r="P315" s="20"/>
      <c r="Q315" s="28">
        <f t="shared" si="4"/>
        <v>17.71</v>
      </c>
      <c r="R315" s="18"/>
      <c r="S315" s="18"/>
      <c r="T315" s="18"/>
      <c r="U315" s="18"/>
      <c r="V315" s="18"/>
      <c r="W3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5" s="17">
        <f>SUM(T_MAIN_ACCESSSW[[#This Row],[(Y)
TOTAL Excluding VAT - Y1
((A*J)*Q)+((A*R)*12))]:[(AC)
TOTAL Excluding VAT - Y5
((E*N*Q)+((E*V)*12))]])</f>
        <v>0</v>
      </c>
      <c r="AC315" s="21"/>
    </row>
    <row r="316" spans="1:29" x14ac:dyDescent="0.3">
      <c r="A316" t="s">
        <v>71</v>
      </c>
      <c r="B316" t="s">
        <v>721</v>
      </c>
      <c r="C316" t="s">
        <v>722</v>
      </c>
      <c r="D316" t="s">
        <v>660</v>
      </c>
      <c r="E316" s="77">
        <v>1</v>
      </c>
      <c r="F316" s="77">
        <v>1</v>
      </c>
      <c r="G316" s="77">
        <v>1</v>
      </c>
      <c r="H316" s="77">
        <v>1</v>
      </c>
      <c r="I316" s="77">
        <v>1</v>
      </c>
      <c r="J316" t="s">
        <v>646</v>
      </c>
      <c r="K316" t="s">
        <v>286</v>
      </c>
      <c r="L316" s="20"/>
      <c r="M316" s="20"/>
      <c r="N316" s="20"/>
      <c r="O316" s="20"/>
      <c r="P316" s="20"/>
      <c r="Q316" s="28">
        <f t="shared" si="4"/>
        <v>17.71</v>
      </c>
      <c r="R316" s="18"/>
      <c r="S316" s="18"/>
      <c r="T316" s="18"/>
      <c r="U316" s="18"/>
      <c r="V316" s="18"/>
      <c r="W3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6" s="17">
        <f>SUM(T_MAIN_ACCESSSW[[#This Row],[(Y)
TOTAL Excluding VAT - Y1
((A*J)*Q)+((A*R)*12))]:[(AC)
TOTAL Excluding VAT - Y5
((E*N*Q)+((E*V)*12))]])</f>
        <v>0</v>
      </c>
      <c r="AC316" s="21"/>
    </row>
    <row r="317" spans="1:29" x14ac:dyDescent="0.3">
      <c r="A317" t="s">
        <v>71</v>
      </c>
      <c r="B317" t="s">
        <v>721</v>
      </c>
      <c r="C317" t="s">
        <v>723</v>
      </c>
      <c r="D317" t="s">
        <v>660</v>
      </c>
      <c r="E317" s="77">
        <v>1</v>
      </c>
      <c r="F317" s="77">
        <v>1</v>
      </c>
      <c r="G317" s="77">
        <v>1</v>
      </c>
      <c r="H317" s="77">
        <v>1</v>
      </c>
      <c r="I317" s="77">
        <v>1</v>
      </c>
      <c r="J317" t="s">
        <v>646</v>
      </c>
      <c r="K317" t="s">
        <v>286</v>
      </c>
      <c r="L317" s="20"/>
      <c r="M317" s="20"/>
      <c r="N317" s="20"/>
      <c r="O317" s="20"/>
      <c r="P317" s="20"/>
      <c r="Q317" s="28">
        <f t="shared" si="4"/>
        <v>17.71</v>
      </c>
      <c r="R317" s="18"/>
      <c r="S317" s="18"/>
      <c r="T317" s="18"/>
      <c r="U317" s="18"/>
      <c r="V317" s="18"/>
      <c r="W3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7" s="17">
        <f>SUM(T_MAIN_ACCESSSW[[#This Row],[(Y)
TOTAL Excluding VAT - Y1
((A*J)*Q)+((A*R)*12))]:[(AC)
TOTAL Excluding VAT - Y5
((E*N*Q)+((E*V)*12))]])</f>
        <v>0</v>
      </c>
      <c r="AC317" s="21"/>
    </row>
    <row r="318" spans="1:29" x14ac:dyDescent="0.3">
      <c r="A318" t="s">
        <v>71</v>
      </c>
      <c r="B318" t="s">
        <v>724</v>
      </c>
      <c r="C318" t="s">
        <v>725</v>
      </c>
      <c r="D318" t="s">
        <v>660</v>
      </c>
      <c r="E318" s="77">
        <v>1</v>
      </c>
      <c r="F318" s="77">
        <v>1</v>
      </c>
      <c r="G318" s="77">
        <v>1</v>
      </c>
      <c r="H318" s="77">
        <v>1</v>
      </c>
      <c r="I318" s="77">
        <v>1</v>
      </c>
      <c r="J318" t="s">
        <v>646</v>
      </c>
      <c r="K318" t="s">
        <v>286</v>
      </c>
      <c r="L318" s="20"/>
      <c r="M318" s="20"/>
      <c r="N318" s="20"/>
      <c r="O318" s="20"/>
      <c r="P318" s="20"/>
      <c r="Q318" s="28">
        <f t="shared" si="4"/>
        <v>17.71</v>
      </c>
      <c r="R318" s="18"/>
      <c r="S318" s="18"/>
      <c r="T318" s="18"/>
      <c r="U318" s="18"/>
      <c r="V318" s="18"/>
      <c r="W3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8" s="17">
        <f>SUM(T_MAIN_ACCESSSW[[#This Row],[(Y)
TOTAL Excluding VAT - Y1
((A*J)*Q)+((A*R)*12))]:[(AC)
TOTAL Excluding VAT - Y5
((E*N*Q)+((E*V)*12))]])</f>
        <v>0</v>
      </c>
      <c r="AC318" s="21"/>
    </row>
    <row r="319" spans="1:29" x14ac:dyDescent="0.3">
      <c r="A319" t="s">
        <v>71</v>
      </c>
      <c r="B319" t="s">
        <v>726</v>
      </c>
      <c r="C319" t="s">
        <v>727</v>
      </c>
      <c r="D319" t="s">
        <v>660</v>
      </c>
      <c r="E319" s="77">
        <v>1</v>
      </c>
      <c r="F319" s="77">
        <v>1</v>
      </c>
      <c r="G319" s="77">
        <v>1</v>
      </c>
      <c r="H319" s="77">
        <v>1</v>
      </c>
      <c r="I319" s="77">
        <v>1</v>
      </c>
      <c r="J319" t="s">
        <v>646</v>
      </c>
      <c r="K319" t="s">
        <v>286</v>
      </c>
      <c r="L319" s="20"/>
      <c r="M319" s="20"/>
      <c r="N319" s="20"/>
      <c r="O319" s="20"/>
      <c r="P319" s="20"/>
      <c r="Q319" s="28">
        <f t="shared" si="4"/>
        <v>17.71</v>
      </c>
      <c r="R319" s="18"/>
      <c r="S319" s="18"/>
      <c r="T319" s="18"/>
      <c r="U319" s="18"/>
      <c r="V319" s="18"/>
      <c r="W3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19" s="17">
        <f>SUM(T_MAIN_ACCESSSW[[#This Row],[(Y)
TOTAL Excluding VAT - Y1
((A*J)*Q)+((A*R)*12))]:[(AC)
TOTAL Excluding VAT - Y5
((E*N*Q)+((E*V)*12))]])</f>
        <v>0</v>
      </c>
      <c r="AC319" s="21"/>
    </row>
    <row r="320" spans="1:29" x14ac:dyDescent="0.3">
      <c r="A320" t="s">
        <v>71</v>
      </c>
      <c r="B320" t="s">
        <v>726</v>
      </c>
      <c r="C320" t="s">
        <v>728</v>
      </c>
      <c r="D320" t="s">
        <v>660</v>
      </c>
      <c r="E320" s="77">
        <v>1</v>
      </c>
      <c r="F320" s="77">
        <v>1</v>
      </c>
      <c r="G320" s="77">
        <v>1</v>
      </c>
      <c r="H320" s="77">
        <v>1</v>
      </c>
      <c r="I320" s="77">
        <v>1</v>
      </c>
      <c r="J320" t="s">
        <v>646</v>
      </c>
      <c r="K320" t="s">
        <v>286</v>
      </c>
      <c r="L320" s="20"/>
      <c r="M320" s="20"/>
      <c r="N320" s="20"/>
      <c r="O320" s="20"/>
      <c r="P320" s="20"/>
      <c r="Q320" s="28">
        <f t="shared" si="4"/>
        <v>17.71</v>
      </c>
      <c r="R320" s="18"/>
      <c r="S320" s="18"/>
      <c r="T320" s="18"/>
      <c r="U320" s="18"/>
      <c r="V320" s="18"/>
      <c r="W3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0" s="17">
        <f>SUM(T_MAIN_ACCESSSW[[#This Row],[(Y)
TOTAL Excluding VAT - Y1
((A*J)*Q)+((A*R)*12))]:[(AC)
TOTAL Excluding VAT - Y5
((E*N*Q)+((E*V)*12))]])</f>
        <v>0</v>
      </c>
      <c r="AC320" s="21"/>
    </row>
    <row r="321" spans="1:29" x14ac:dyDescent="0.3">
      <c r="A321" t="s">
        <v>71</v>
      </c>
      <c r="B321" t="s">
        <v>729</v>
      </c>
      <c r="C321" t="s">
        <v>730</v>
      </c>
      <c r="D321" t="s">
        <v>660</v>
      </c>
      <c r="E321" s="77">
        <v>1</v>
      </c>
      <c r="F321" s="77">
        <v>1</v>
      </c>
      <c r="G321" s="77">
        <v>1</v>
      </c>
      <c r="H321" s="77">
        <v>1</v>
      </c>
      <c r="I321" s="77">
        <v>1</v>
      </c>
      <c r="J321" t="s">
        <v>646</v>
      </c>
      <c r="K321" t="s">
        <v>286</v>
      </c>
      <c r="L321" s="20"/>
      <c r="M321" s="20"/>
      <c r="N321" s="20"/>
      <c r="O321" s="20"/>
      <c r="P321" s="20"/>
      <c r="Q321" s="28">
        <f t="shared" si="4"/>
        <v>17.71</v>
      </c>
      <c r="R321" s="18"/>
      <c r="S321" s="18"/>
      <c r="T321" s="18"/>
      <c r="U321" s="18"/>
      <c r="V321" s="18"/>
      <c r="W3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1" s="17">
        <f>SUM(T_MAIN_ACCESSSW[[#This Row],[(Y)
TOTAL Excluding VAT - Y1
((A*J)*Q)+((A*R)*12))]:[(AC)
TOTAL Excluding VAT - Y5
((E*N*Q)+((E*V)*12))]])</f>
        <v>0</v>
      </c>
      <c r="AC321" s="21"/>
    </row>
    <row r="322" spans="1:29" x14ac:dyDescent="0.3">
      <c r="A322" t="s">
        <v>71</v>
      </c>
      <c r="B322" t="s">
        <v>731</v>
      </c>
      <c r="C322" t="s">
        <v>732</v>
      </c>
      <c r="D322" t="s">
        <v>660</v>
      </c>
      <c r="E322" s="77">
        <v>1</v>
      </c>
      <c r="F322" s="77">
        <v>1</v>
      </c>
      <c r="G322" s="77">
        <v>1</v>
      </c>
      <c r="H322" s="77">
        <v>1</v>
      </c>
      <c r="I322" s="77">
        <v>1</v>
      </c>
      <c r="J322" t="s">
        <v>646</v>
      </c>
      <c r="K322" t="s">
        <v>286</v>
      </c>
      <c r="L322" s="20"/>
      <c r="M322" s="20"/>
      <c r="N322" s="20"/>
      <c r="O322" s="20"/>
      <c r="P322" s="20"/>
      <c r="Q322" s="28">
        <f t="shared" si="4"/>
        <v>17.71</v>
      </c>
      <c r="R322" s="18"/>
      <c r="S322" s="18"/>
      <c r="T322" s="18"/>
      <c r="U322" s="18"/>
      <c r="V322" s="18"/>
      <c r="W3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2" s="17">
        <f>SUM(T_MAIN_ACCESSSW[[#This Row],[(Y)
TOTAL Excluding VAT - Y1
((A*J)*Q)+((A*R)*12))]:[(AC)
TOTAL Excluding VAT - Y5
((E*N*Q)+((E*V)*12))]])</f>
        <v>0</v>
      </c>
      <c r="AC322" s="21"/>
    </row>
    <row r="323" spans="1:29" x14ac:dyDescent="0.3">
      <c r="A323" t="s">
        <v>71</v>
      </c>
      <c r="B323" t="s">
        <v>733</v>
      </c>
      <c r="C323" t="s">
        <v>734</v>
      </c>
      <c r="D323" t="s">
        <v>660</v>
      </c>
      <c r="E323" s="77">
        <v>1</v>
      </c>
      <c r="F323" s="77">
        <v>1</v>
      </c>
      <c r="G323" s="77">
        <v>1</v>
      </c>
      <c r="H323" s="77">
        <v>1</v>
      </c>
      <c r="I323" s="77">
        <v>1</v>
      </c>
      <c r="J323" t="s">
        <v>646</v>
      </c>
      <c r="K323" t="s">
        <v>286</v>
      </c>
      <c r="L323" s="20"/>
      <c r="M323" s="20"/>
      <c r="N323" s="20"/>
      <c r="O323" s="20"/>
      <c r="P323" s="20"/>
      <c r="Q323" s="28">
        <f t="shared" si="4"/>
        <v>17.71</v>
      </c>
      <c r="R323" s="18"/>
      <c r="S323" s="18"/>
      <c r="T323" s="18"/>
      <c r="U323" s="18"/>
      <c r="V323" s="18"/>
      <c r="W3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3" s="17">
        <f>SUM(T_MAIN_ACCESSSW[[#This Row],[(Y)
TOTAL Excluding VAT - Y1
((A*J)*Q)+((A*R)*12))]:[(AC)
TOTAL Excluding VAT - Y5
((E*N*Q)+((E*V)*12))]])</f>
        <v>0</v>
      </c>
      <c r="AC323" s="21"/>
    </row>
    <row r="324" spans="1:29" x14ac:dyDescent="0.3">
      <c r="A324" t="s">
        <v>71</v>
      </c>
      <c r="B324" t="s">
        <v>735</v>
      </c>
      <c r="C324" t="s">
        <v>736</v>
      </c>
      <c r="D324" t="s">
        <v>660</v>
      </c>
      <c r="E324" s="77">
        <v>1</v>
      </c>
      <c r="F324" s="77">
        <v>1</v>
      </c>
      <c r="G324" s="77">
        <v>1</v>
      </c>
      <c r="H324" s="77">
        <v>1</v>
      </c>
      <c r="I324" s="77">
        <v>1</v>
      </c>
      <c r="J324" t="s">
        <v>646</v>
      </c>
      <c r="K324" t="s">
        <v>286</v>
      </c>
      <c r="L324" s="20"/>
      <c r="M324" s="20"/>
      <c r="N324" s="20"/>
      <c r="O324" s="20"/>
      <c r="P324" s="20"/>
      <c r="Q324" s="28">
        <f t="shared" si="4"/>
        <v>17.71</v>
      </c>
      <c r="R324" s="18"/>
      <c r="S324" s="18"/>
      <c r="T324" s="18"/>
      <c r="U324" s="18"/>
      <c r="V324" s="18"/>
      <c r="W3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4" s="17">
        <f>SUM(T_MAIN_ACCESSSW[[#This Row],[(Y)
TOTAL Excluding VAT - Y1
((A*J)*Q)+((A*R)*12))]:[(AC)
TOTAL Excluding VAT - Y5
((E*N*Q)+((E*V)*12))]])</f>
        <v>0</v>
      </c>
      <c r="AC324" s="21"/>
    </row>
    <row r="325" spans="1:29" x14ac:dyDescent="0.3">
      <c r="A325" t="s">
        <v>71</v>
      </c>
      <c r="B325" t="s">
        <v>737</v>
      </c>
      <c r="C325" t="s">
        <v>738</v>
      </c>
      <c r="D325" t="s">
        <v>660</v>
      </c>
      <c r="E325" s="77">
        <v>1</v>
      </c>
      <c r="F325" s="77">
        <v>1</v>
      </c>
      <c r="G325" s="77">
        <v>1</v>
      </c>
      <c r="H325" s="77">
        <v>1</v>
      </c>
      <c r="I325" s="77">
        <v>1</v>
      </c>
      <c r="J325" t="s">
        <v>646</v>
      </c>
      <c r="K325" t="s">
        <v>286</v>
      </c>
      <c r="L325" s="20"/>
      <c r="M325" s="20"/>
      <c r="N325" s="20"/>
      <c r="O325" s="20"/>
      <c r="P325" s="20"/>
      <c r="Q325" s="28">
        <f t="shared" si="4"/>
        <v>17.71</v>
      </c>
      <c r="R325" s="18"/>
      <c r="S325" s="18"/>
      <c r="T325" s="18"/>
      <c r="U325" s="18"/>
      <c r="V325" s="18"/>
      <c r="W3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5" s="17">
        <f>SUM(T_MAIN_ACCESSSW[[#This Row],[(Y)
TOTAL Excluding VAT - Y1
((A*J)*Q)+((A*R)*12))]:[(AC)
TOTAL Excluding VAT - Y5
((E*N*Q)+((E*V)*12))]])</f>
        <v>0</v>
      </c>
      <c r="AC325" s="21"/>
    </row>
    <row r="326" spans="1:29" x14ac:dyDescent="0.3">
      <c r="A326" t="s">
        <v>71</v>
      </c>
      <c r="B326" t="s">
        <v>737</v>
      </c>
      <c r="C326" t="s">
        <v>739</v>
      </c>
      <c r="D326" t="s">
        <v>660</v>
      </c>
      <c r="E326" s="77">
        <v>1</v>
      </c>
      <c r="F326" s="77">
        <v>1</v>
      </c>
      <c r="G326" s="77">
        <v>1</v>
      </c>
      <c r="H326" s="77">
        <v>1</v>
      </c>
      <c r="I326" s="77">
        <v>1</v>
      </c>
      <c r="J326" t="s">
        <v>646</v>
      </c>
      <c r="K326" t="s">
        <v>286</v>
      </c>
      <c r="L326" s="20"/>
      <c r="M326" s="20"/>
      <c r="N326" s="20"/>
      <c r="O326" s="20"/>
      <c r="P326" s="20"/>
      <c r="Q326" s="28">
        <f t="shared" si="4"/>
        <v>17.71</v>
      </c>
      <c r="R326" s="18"/>
      <c r="S326" s="18"/>
      <c r="T326" s="18"/>
      <c r="U326" s="18"/>
      <c r="V326" s="18"/>
      <c r="W3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6" s="17">
        <f>SUM(T_MAIN_ACCESSSW[[#This Row],[(Y)
TOTAL Excluding VAT - Y1
((A*J)*Q)+((A*R)*12))]:[(AC)
TOTAL Excluding VAT - Y5
((E*N*Q)+((E*V)*12))]])</f>
        <v>0</v>
      </c>
      <c r="AC326" s="21"/>
    </row>
    <row r="327" spans="1:29" x14ac:dyDescent="0.3">
      <c r="A327" t="s">
        <v>71</v>
      </c>
      <c r="B327" t="s">
        <v>740</v>
      </c>
      <c r="C327" t="s">
        <v>741</v>
      </c>
      <c r="D327" t="s">
        <v>660</v>
      </c>
      <c r="E327" s="77">
        <v>1</v>
      </c>
      <c r="F327" s="77">
        <v>1</v>
      </c>
      <c r="G327" s="77">
        <v>1</v>
      </c>
      <c r="H327" s="77">
        <v>1</v>
      </c>
      <c r="I327" s="77">
        <v>1</v>
      </c>
      <c r="J327" t="s">
        <v>646</v>
      </c>
      <c r="K327" t="s">
        <v>286</v>
      </c>
      <c r="L327" s="20"/>
      <c r="M327" s="20"/>
      <c r="N327" s="20"/>
      <c r="O327" s="20"/>
      <c r="P327" s="20"/>
      <c r="Q327" s="28">
        <f t="shared" si="4"/>
        <v>17.71</v>
      </c>
      <c r="R327" s="18"/>
      <c r="S327" s="18"/>
      <c r="T327" s="18"/>
      <c r="U327" s="18"/>
      <c r="V327" s="18"/>
      <c r="W3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7" s="17">
        <f>SUM(T_MAIN_ACCESSSW[[#This Row],[(Y)
TOTAL Excluding VAT - Y1
((A*J)*Q)+((A*R)*12))]:[(AC)
TOTAL Excluding VAT - Y5
((E*N*Q)+((E*V)*12))]])</f>
        <v>0</v>
      </c>
      <c r="AC327" s="21"/>
    </row>
    <row r="328" spans="1:29" x14ac:dyDescent="0.3">
      <c r="A328" t="s">
        <v>71</v>
      </c>
      <c r="B328" t="s">
        <v>740</v>
      </c>
      <c r="C328" t="s">
        <v>742</v>
      </c>
      <c r="D328" t="s">
        <v>660</v>
      </c>
      <c r="E328" s="77">
        <v>1</v>
      </c>
      <c r="F328" s="77">
        <v>1</v>
      </c>
      <c r="G328" s="77">
        <v>1</v>
      </c>
      <c r="H328" s="77">
        <v>1</v>
      </c>
      <c r="I328" s="77">
        <v>1</v>
      </c>
      <c r="J328" t="s">
        <v>646</v>
      </c>
      <c r="K328" t="s">
        <v>286</v>
      </c>
      <c r="L328" s="20"/>
      <c r="M328" s="20"/>
      <c r="N328" s="20"/>
      <c r="O328" s="20"/>
      <c r="P328" s="20"/>
      <c r="Q328" s="28">
        <f t="shared" si="4"/>
        <v>17.71</v>
      </c>
      <c r="R328" s="18"/>
      <c r="S328" s="18"/>
      <c r="T328" s="18"/>
      <c r="U328" s="18"/>
      <c r="V328" s="18"/>
      <c r="W3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8" s="17">
        <f>SUM(T_MAIN_ACCESSSW[[#This Row],[(Y)
TOTAL Excluding VAT - Y1
((A*J)*Q)+((A*R)*12))]:[(AC)
TOTAL Excluding VAT - Y5
((E*N*Q)+((E*V)*12))]])</f>
        <v>0</v>
      </c>
      <c r="AC328" s="21"/>
    </row>
    <row r="329" spans="1:29" x14ac:dyDescent="0.3">
      <c r="A329" t="s">
        <v>71</v>
      </c>
      <c r="B329" t="s">
        <v>743</v>
      </c>
      <c r="C329" t="s">
        <v>744</v>
      </c>
      <c r="D329" t="s">
        <v>660</v>
      </c>
      <c r="E329" s="77">
        <v>1</v>
      </c>
      <c r="F329" s="77">
        <v>1</v>
      </c>
      <c r="G329" s="77">
        <v>1</v>
      </c>
      <c r="H329" s="77">
        <v>1</v>
      </c>
      <c r="I329" s="77">
        <v>1</v>
      </c>
      <c r="J329" t="s">
        <v>646</v>
      </c>
      <c r="K329" t="s">
        <v>286</v>
      </c>
      <c r="L329" s="20"/>
      <c r="M329" s="20"/>
      <c r="N329" s="20"/>
      <c r="O329" s="20"/>
      <c r="P329" s="20"/>
      <c r="Q329" s="28">
        <f t="shared" si="4"/>
        <v>17.71</v>
      </c>
      <c r="R329" s="18"/>
      <c r="S329" s="18"/>
      <c r="T329" s="18"/>
      <c r="U329" s="18"/>
      <c r="V329" s="18"/>
      <c r="W3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29" s="17">
        <f>SUM(T_MAIN_ACCESSSW[[#This Row],[(Y)
TOTAL Excluding VAT - Y1
((A*J)*Q)+((A*R)*12))]:[(AC)
TOTAL Excluding VAT - Y5
((E*N*Q)+((E*V)*12))]])</f>
        <v>0</v>
      </c>
      <c r="AC329" s="21"/>
    </row>
    <row r="330" spans="1:29" x14ac:dyDescent="0.3">
      <c r="A330" t="s">
        <v>71</v>
      </c>
      <c r="B330" t="s">
        <v>743</v>
      </c>
      <c r="C330" t="s">
        <v>745</v>
      </c>
      <c r="D330" t="s">
        <v>660</v>
      </c>
      <c r="E330" s="77">
        <v>1</v>
      </c>
      <c r="F330" s="77">
        <v>1</v>
      </c>
      <c r="G330" s="77">
        <v>1</v>
      </c>
      <c r="H330" s="77">
        <v>1</v>
      </c>
      <c r="I330" s="77">
        <v>1</v>
      </c>
      <c r="J330" t="s">
        <v>646</v>
      </c>
      <c r="K330" t="s">
        <v>286</v>
      </c>
      <c r="L330" s="20"/>
      <c r="M330" s="20"/>
      <c r="N330" s="20"/>
      <c r="O330" s="20"/>
      <c r="P330" s="20"/>
      <c r="Q330" s="28">
        <f t="shared" si="4"/>
        <v>17.71</v>
      </c>
      <c r="R330" s="18"/>
      <c r="S330" s="18"/>
      <c r="T330" s="18"/>
      <c r="U330" s="18"/>
      <c r="V330" s="18"/>
      <c r="W3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0" s="17">
        <f>SUM(T_MAIN_ACCESSSW[[#This Row],[(Y)
TOTAL Excluding VAT - Y1
((A*J)*Q)+((A*R)*12))]:[(AC)
TOTAL Excluding VAT - Y5
((E*N*Q)+((E*V)*12))]])</f>
        <v>0</v>
      </c>
      <c r="AC330" s="21"/>
    </row>
    <row r="331" spans="1:29" x14ac:dyDescent="0.3">
      <c r="A331" t="s">
        <v>71</v>
      </c>
      <c r="B331" t="s">
        <v>746</v>
      </c>
      <c r="C331" t="s">
        <v>747</v>
      </c>
      <c r="D331" t="s">
        <v>660</v>
      </c>
      <c r="E331" s="77">
        <v>1</v>
      </c>
      <c r="F331" s="77">
        <v>1</v>
      </c>
      <c r="G331" s="77">
        <v>1</v>
      </c>
      <c r="H331" s="77">
        <v>1</v>
      </c>
      <c r="I331" s="77">
        <v>1</v>
      </c>
      <c r="J331" t="s">
        <v>646</v>
      </c>
      <c r="K331" t="s">
        <v>286</v>
      </c>
      <c r="L331" s="20"/>
      <c r="M331" s="20"/>
      <c r="N331" s="20"/>
      <c r="O331" s="20"/>
      <c r="P331" s="20"/>
      <c r="Q331" s="28">
        <f t="shared" si="4"/>
        <v>17.71</v>
      </c>
      <c r="R331" s="18"/>
      <c r="S331" s="18"/>
      <c r="T331" s="18"/>
      <c r="U331" s="18"/>
      <c r="V331" s="18"/>
      <c r="W3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1" s="17">
        <f>SUM(T_MAIN_ACCESSSW[[#This Row],[(Y)
TOTAL Excluding VAT - Y1
((A*J)*Q)+((A*R)*12))]:[(AC)
TOTAL Excluding VAT - Y5
((E*N*Q)+((E*V)*12))]])</f>
        <v>0</v>
      </c>
      <c r="AC331" s="21"/>
    </row>
    <row r="332" spans="1:29" x14ac:dyDescent="0.3">
      <c r="A332" t="s">
        <v>71</v>
      </c>
      <c r="B332" t="s">
        <v>746</v>
      </c>
      <c r="C332" t="s">
        <v>748</v>
      </c>
      <c r="D332" t="s">
        <v>660</v>
      </c>
      <c r="E332" s="77">
        <v>1</v>
      </c>
      <c r="F332" s="77">
        <v>1</v>
      </c>
      <c r="G332" s="77">
        <v>1</v>
      </c>
      <c r="H332" s="77">
        <v>1</v>
      </c>
      <c r="I332" s="77">
        <v>1</v>
      </c>
      <c r="J332" t="s">
        <v>646</v>
      </c>
      <c r="K332" t="s">
        <v>286</v>
      </c>
      <c r="L332" s="20"/>
      <c r="M332" s="20"/>
      <c r="N332" s="20"/>
      <c r="O332" s="20"/>
      <c r="P332" s="20"/>
      <c r="Q332" s="28">
        <f t="shared" ref="Q332:Q395" si="5">Exchange_Rate</f>
        <v>17.71</v>
      </c>
      <c r="R332" s="18"/>
      <c r="S332" s="18"/>
      <c r="T332" s="18"/>
      <c r="U332" s="18"/>
      <c r="V332" s="18"/>
      <c r="W3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2" s="17">
        <f>SUM(T_MAIN_ACCESSSW[[#This Row],[(Y)
TOTAL Excluding VAT - Y1
((A*J)*Q)+((A*R)*12))]:[(AC)
TOTAL Excluding VAT - Y5
((E*N*Q)+((E*V)*12))]])</f>
        <v>0</v>
      </c>
      <c r="AC332" s="21"/>
    </row>
    <row r="333" spans="1:29" x14ac:dyDescent="0.3">
      <c r="A333" t="s">
        <v>71</v>
      </c>
      <c r="B333" t="s">
        <v>746</v>
      </c>
      <c r="C333" t="s">
        <v>749</v>
      </c>
      <c r="D333" t="s">
        <v>660</v>
      </c>
      <c r="E333" s="77">
        <v>1</v>
      </c>
      <c r="F333" s="77">
        <v>1</v>
      </c>
      <c r="G333" s="77">
        <v>1</v>
      </c>
      <c r="H333" s="77">
        <v>1</v>
      </c>
      <c r="I333" s="77">
        <v>1</v>
      </c>
      <c r="J333" t="s">
        <v>646</v>
      </c>
      <c r="K333" t="s">
        <v>286</v>
      </c>
      <c r="L333" s="20"/>
      <c r="M333" s="20"/>
      <c r="N333" s="20"/>
      <c r="O333" s="20"/>
      <c r="P333" s="20"/>
      <c r="Q333" s="28">
        <f t="shared" si="5"/>
        <v>17.71</v>
      </c>
      <c r="R333" s="18"/>
      <c r="S333" s="18"/>
      <c r="T333" s="18"/>
      <c r="U333" s="18"/>
      <c r="V333" s="18"/>
      <c r="W3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3" s="17">
        <f>SUM(T_MAIN_ACCESSSW[[#This Row],[(Y)
TOTAL Excluding VAT - Y1
((A*J)*Q)+((A*R)*12))]:[(AC)
TOTAL Excluding VAT - Y5
((E*N*Q)+((E*V)*12))]])</f>
        <v>0</v>
      </c>
      <c r="AC333" s="21"/>
    </row>
    <row r="334" spans="1:29" x14ac:dyDescent="0.3">
      <c r="A334" t="s">
        <v>71</v>
      </c>
      <c r="B334" t="s">
        <v>750</v>
      </c>
      <c r="C334" t="s">
        <v>751</v>
      </c>
      <c r="D334" t="s">
        <v>660</v>
      </c>
      <c r="E334" s="77">
        <v>1</v>
      </c>
      <c r="F334" s="77">
        <v>1</v>
      </c>
      <c r="G334" s="77">
        <v>1</v>
      </c>
      <c r="H334" s="77">
        <v>1</v>
      </c>
      <c r="I334" s="77">
        <v>1</v>
      </c>
      <c r="J334" t="s">
        <v>646</v>
      </c>
      <c r="K334" t="s">
        <v>286</v>
      </c>
      <c r="L334" s="20"/>
      <c r="M334" s="20"/>
      <c r="N334" s="20"/>
      <c r="O334" s="20"/>
      <c r="P334" s="20"/>
      <c r="Q334" s="28">
        <f t="shared" si="5"/>
        <v>17.71</v>
      </c>
      <c r="R334" s="18"/>
      <c r="S334" s="18"/>
      <c r="T334" s="18"/>
      <c r="U334" s="18"/>
      <c r="V334" s="18"/>
      <c r="W3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4" s="17">
        <f>SUM(T_MAIN_ACCESSSW[[#This Row],[(Y)
TOTAL Excluding VAT - Y1
((A*J)*Q)+((A*R)*12))]:[(AC)
TOTAL Excluding VAT - Y5
((E*N*Q)+((E*V)*12))]])</f>
        <v>0</v>
      </c>
      <c r="AC334" s="21"/>
    </row>
    <row r="335" spans="1:29" x14ac:dyDescent="0.3">
      <c r="A335" t="s">
        <v>67</v>
      </c>
      <c r="B335" t="s">
        <v>752</v>
      </c>
      <c r="C335" t="s">
        <v>753</v>
      </c>
      <c r="D335" t="s">
        <v>660</v>
      </c>
      <c r="E335" s="77">
        <v>1</v>
      </c>
      <c r="F335" s="77">
        <v>1</v>
      </c>
      <c r="G335" s="77">
        <v>1</v>
      </c>
      <c r="H335" s="77">
        <v>1</v>
      </c>
      <c r="I335" s="77">
        <v>1</v>
      </c>
      <c r="J335" t="s">
        <v>646</v>
      </c>
      <c r="K335" t="s">
        <v>286</v>
      </c>
      <c r="L335" s="20"/>
      <c r="M335" s="20"/>
      <c r="N335" s="20"/>
      <c r="O335" s="20"/>
      <c r="P335" s="20"/>
      <c r="Q335" s="28">
        <f t="shared" si="5"/>
        <v>17.71</v>
      </c>
      <c r="R335" s="18"/>
      <c r="S335" s="18"/>
      <c r="T335" s="18"/>
      <c r="U335" s="18"/>
      <c r="V335" s="18"/>
      <c r="W3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5" s="17">
        <f>SUM(T_MAIN_ACCESSSW[[#This Row],[(Y)
TOTAL Excluding VAT - Y1
((A*J)*Q)+((A*R)*12))]:[(AC)
TOTAL Excluding VAT - Y5
((E*N*Q)+((E*V)*12))]])</f>
        <v>0</v>
      </c>
      <c r="AC335" s="21"/>
    </row>
    <row r="336" spans="1:29" x14ac:dyDescent="0.3">
      <c r="A336" t="s">
        <v>67</v>
      </c>
      <c r="B336" t="s">
        <v>752</v>
      </c>
      <c r="C336" t="s">
        <v>754</v>
      </c>
      <c r="D336" t="s">
        <v>660</v>
      </c>
      <c r="E336" s="77">
        <v>1</v>
      </c>
      <c r="F336" s="77">
        <v>1</v>
      </c>
      <c r="G336" s="77">
        <v>1</v>
      </c>
      <c r="H336" s="77">
        <v>1</v>
      </c>
      <c r="I336" s="77">
        <v>1</v>
      </c>
      <c r="J336" t="s">
        <v>646</v>
      </c>
      <c r="K336" t="s">
        <v>286</v>
      </c>
      <c r="L336" s="20"/>
      <c r="M336" s="20"/>
      <c r="N336" s="20"/>
      <c r="O336" s="20"/>
      <c r="P336" s="20"/>
      <c r="Q336" s="28">
        <f t="shared" si="5"/>
        <v>17.71</v>
      </c>
      <c r="R336" s="18"/>
      <c r="S336" s="18"/>
      <c r="T336" s="18"/>
      <c r="U336" s="18"/>
      <c r="V336" s="18"/>
      <c r="W3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6" s="17">
        <f>SUM(T_MAIN_ACCESSSW[[#This Row],[(Y)
TOTAL Excluding VAT - Y1
((A*J)*Q)+((A*R)*12))]:[(AC)
TOTAL Excluding VAT - Y5
((E*N*Q)+((E*V)*12))]])</f>
        <v>0</v>
      </c>
      <c r="AC336" s="21"/>
    </row>
    <row r="337" spans="1:29" x14ac:dyDescent="0.3">
      <c r="A337" t="s">
        <v>67</v>
      </c>
      <c r="B337" t="s">
        <v>755</v>
      </c>
      <c r="C337" t="s">
        <v>756</v>
      </c>
      <c r="D337" t="s">
        <v>660</v>
      </c>
      <c r="E337" s="77">
        <v>1</v>
      </c>
      <c r="F337" s="77">
        <v>1</v>
      </c>
      <c r="G337" s="77">
        <v>1</v>
      </c>
      <c r="H337" s="77">
        <v>1</v>
      </c>
      <c r="I337" s="77">
        <v>1</v>
      </c>
      <c r="J337" t="s">
        <v>646</v>
      </c>
      <c r="K337" t="s">
        <v>286</v>
      </c>
      <c r="L337" s="20"/>
      <c r="M337" s="20"/>
      <c r="N337" s="20"/>
      <c r="O337" s="20"/>
      <c r="P337" s="20"/>
      <c r="Q337" s="28">
        <f t="shared" si="5"/>
        <v>17.71</v>
      </c>
      <c r="R337" s="18"/>
      <c r="S337" s="18"/>
      <c r="T337" s="18"/>
      <c r="U337" s="18"/>
      <c r="V337" s="18"/>
      <c r="W3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7" s="17">
        <f>SUM(T_MAIN_ACCESSSW[[#This Row],[(Y)
TOTAL Excluding VAT - Y1
((A*J)*Q)+((A*R)*12))]:[(AC)
TOTAL Excluding VAT - Y5
((E*N*Q)+((E*V)*12))]])</f>
        <v>0</v>
      </c>
      <c r="AC337" s="21"/>
    </row>
    <row r="338" spans="1:29" x14ac:dyDescent="0.3">
      <c r="A338" t="s">
        <v>67</v>
      </c>
      <c r="B338" t="s">
        <v>755</v>
      </c>
      <c r="C338" t="s">
        <v>757</v>
      </c>
      <c r="D338" t="s">
        <v>660</v>
      </c>
      <c r="E338" s="77">
        <v>1</v>
      </c>
      <c r="F338" s="77">
        <v>1</v>
      </c>
      <c r="G338" s="77">
        <v>1</v>
      </c>
      <c r="H338" s="77">
        <v>1</v>
      </c>
      <c r="I338" s="77">
        <v>1</v>
      </c>
      <c r="J338" t="s">
        <v>646</v>
      </c>
      <c r="K338" t="s">
        <v>286</v>
      </c>
      <c r="L338" s="20"/>
      <c r="M338" s="20"/>
      <c r="N338" s="20"/>
      <c r="O338" s="20"/>
      <c r="P338" s="20"/>
      <c r="Q338" s="28">
        <f t="shared" si="5"/>
        <v>17.71</v>
      </c>
      <c r="R338" s="18"/>
      <c r="S338" s="18"/>
      <c r="T338" s="18"/>
      <c r="U338" s="18"/>
      <c r="V338" s="18"/>
      <c r="W3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8" s="17">
        <f>SUM(T_MAIN_ACCESSSW[[#This Row],[(Y)
TOTAL Excluding VAT - Y1
((A*J)*Q)+((A*R)*12))]:[(AC)
TOTAL Excluding VAT - Y5
((E*N*Q)+((E*V)*12))]])</f>
        <v>0</v>
      </c>
      <c r="AC338" s="21"/>
    </row>
    <row r="339" spans="1:29" x14ac:dyDescent="0.3">
      <c r="A339" t="s">
        <v>67</v>
      </c>
      <c r="B339" t="s">
        <v>755</v>
      </c>
      <c r="C339" t="s">
        <v>758</v>
      </c>
      <c r="D339" t="s">
        <v>660</v>
      </c>
      <c r="E339" s="77">
        <v>1</v>
      </c>
      <c r="F339" s="77">
        <v>1</v>
      </c>
      <c r="G339" s="77">
        <v>1</v>
      </c>
      <c r="H339" s="77">
        <v>1</v>
      </c>
      <c r="I339" s="77">
        <v>1</v>
      </c>
      <c r="J339" t="s">
        <v>646</v>
      </c>
      <c r="K339" t="s">
        <v>286</v>
      </c>
      <c r="L339" s="20"/>
      <c r="M339" s="20"/>
      <c r="N339" s="20"/>
      <c r="O339" s="20"/>
      <c r="P339" s="20"/>
      <c r="Q339" s="28">
        <f t="shared" si="5"/>
        <v>17.71</v>
      </c>
      <c r="R339" s="18"/>
      <c r="S339" s="18"/>
      <c r="T339" s="18"/>
      <c r="U339" s="18"/>
      <c r="V339" s="18"/>
      <c r="W3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39" s="17">
        <f>SUM(T_MAIN_ACCESSSW[[#This Row],[(Y)
TOTAL Excluding VAT - Y1
((A*J)*Q)+((A*R)*12))]:[(AC)
TOTAL Excluding VAT - Y5
((E*N*Q)+((E*V)*12))]])</f>
        <v>0</v>
      </c>
      <c r="AC339" s="21"/>
    </row>
    <row r="340" spans="1:29" x14ac:dyDescent="0.3">
      <c r="A340" t="s">
        <v>67</v>
      </c>
      <c r="B340" t="s">
        <v>755</v>
      </c>
      <c r="C340" t="s">
        <v>759</v>
      </c>
      <c r="D340" t="s">
        <v>660</v>
      </c>
      <c r="E340" s="77">
        <v>1</v>
      </c>
      <c r="F340" s="77">
        <v>1</v>
      </c>
      <c r="G340" s="77">
        <v>1</v>
      </c>
      <c r="H340" s="77">
        <v>1</v>
      </c>
      <c r="I340" s="77">
        <v>1</v>
      </c>
      <c r="J340" t="s">
        <v>646</v>
      </c>
      <c r="K340" t="s">
        <v>286</v>
      </c>
      <c r="L340" s="20"/>
      <c r="M340" s="20"/>
      <c r="N340" s="20"/>
      <c r="O340" s="20"/>
      <c r="P340" s="20"/>
      <c r="Q340" s="28">
        <f t="shared" si="5"/>
        <v>17.71</v>
      </c>
      <c r="R340" s="18"/>
      <c r="S340" s="18"/>
      <c r="T340" s="18"/>
      <c r="U340" s="18"/>
      <c r="V340" s="18"/>
      <c r="W3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0" s="17">
        <f>SUM(T_MAIN_ACCESSSW[[#This Row],[(Y)
TOTAL Excluding VAT - Y1
((A*J)*Q)+((A*R)*12))]:[(AC)
TOTAL Excluding VAT - Y5
((E*N*Q)+((E*V)*12))]])</f>
        <v>0</v>
      </c>
      <c r="AC340" s="21"/>
    </row>
    <row r="341" spans="1:29" x14ac:dyDescent="0.3">
      <c r="A341" t="s">
        <v>67</v>
      </c>
      <c r="B341" t="s">
        <v>760</v>
      </c>
      <c r="C341" t="s">
        <v>761</v>
      </c>
      <c r="D341" t="s">
        <v>660</v>
      </c>
      <c r="E341" s="77">
        <v>1</v>
      </c>
      <c r="F341" s="77">
        <v>1</v>
      </c>
      <c r="G341" s="77">
        <v>1</v>
      </c>
      <c r="H341" s="77">
        <v>1</v>
      </c>
      <c r="I341" s="77">
        <v>1</v>
      </c>
      <c r="J341" t="s">
        <v>646</v>
      </c>
      <c r="K341" t="s">
        <v>286</v>
      </c>
      <c r="L341" s="20"/>
      <c r="M341" s="20"/>
      <c r="N341" s="20"/>
      <c r="O341" s="20"/>
      <c r="P341" s="20"/>
      <c r="Q341" s="28">
        <f t="shared" si="5"/>
        <v>17.71</v>
      </c>
      <c r="R341" s="18"/>
      <c r="S341" s="18"/>
      <c r="T341" s="18"/>
      <c r="U341" s="18"/>
      <c r="V341" s="18"/>
      <c r="W3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1" s="17">
        <f>SUM(T_MAIN_ACCESSSW[[#This Row],[(Y)
TOTAL Excluding VAT - Y1
((A*J)*Q)+((A*R)*12))]:[(AC)
TOTAL Excluding VAT - Y5
((E*N*Q)+((E*V)*12))]])</f>
        <v>0</v>
      </c>
      <c r="AC341" s="21"/>
    </row>
    <row r="342" spans="1:29" x14ac:dyDescent="0.3">
      <c r="A342" t="s">
        <v>67</v>
      </c>
      <c r="B342" t="s">
        <v>760</v>
      </c>
      <c r="C342" t="s">
        <v>762</v>
      </c>
      <c r="D342" t="s">
        <v>660</v>
      </c>
      <c r="E342" s="77">
        <v>1</v>
      </c>
      <c r="F342" s="77">
        <v>1</v>
      </c>
      <c r="G342" s="77">
        <v>1</v>
      </c>
      <c r="H342" s="77">
        <v>1</v>
      </c>
      <c r="I342" s="77">
        <v>1</v>
      </c>
      <c r="J342" t="s">
        <v>646</v>
      </c>
      <c r="K342" t="s">
        <v>286</v>
      </c>
      <c r="L342" s="20"/>
      <c r="M342" s="20"/>
      <c r="N342" s="20"/>
      <c r="O342" s="20"/>
      <c r="P342" s="20"/>
      <c r="Q342" s="28">
        <f t="shared" si="5"/>
        <v>17.71</v>
      </c>
      <c r="R342" s="18"/>
      <c r="S342" s="18"/>
      <c r="T342" s="18"/>
      <c r="U342" s="18"/>
      <c r="V342" s="18"/>
      <c r="W3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2" s="17">
        <f>SUM(T_MAIN_ACCESSSW[[#This Row],[(Y)
TOTAL Excluding VAT - Y1
((A*J)*Q)+((A*R)*12))]:[(AC)
TOTAL Excluding VAT - Y5
((E*N*Q)+((E*V)*12))]])</f>
        <v>0</v>
      </c>
      <c r="AC342" s="21"/>
    </row>
    <row r="343" spans="1:29" x14ac:dyDescent="0.3">
      <c r="A343" t="s">
        <v>67</v>
      </c>
      <c r="B343" t="s">
        <v>760</v>
      </c>
      <c r="C343" t="s">
        <v>763</v>
      </c>
      <c r="D343" t="s">
        <v>660</v>
      </c>
      <c r="E343" s="77">
        <v>1</v>
      </c>
      <c r="F343" s="77">
        <v>1</v>
      </c>
      <c r="G343" s="77">
        <v>1</v>
      </c>
      <c r="H343" s="77">
        <v>1</v>
      </c>
      <c r="I343" s="77">
        <v>1</v>
      </c>
      <c r="J343" t="s">
        <v>646</v>
      </c>
      <c r="K343" t="s">
        <v>286</v>
      </c>
      <c r="L343" s="20"/>
      <c r="M343" s="20"/>
      <c r="N343" s="20"/>
      <c r="O343" s="20"/>
      <c r="P343" s="20"/>
      <c r="Q343" s="28">
        <f t="shared" si="5"/>
        <v>17.71</v>
      </c>
      <c r="R343" s="18"/>
      <c r="S343" s="18"/>
      <c r="T343" s="18"/>
      <c r="U343" s="18"/>
      <c r="V343" s="18"/>
      <c r="W3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3" s="17">
        <f>SUM(T_MAIN_ACCESSSW[[#This Row],[(Y)
TOTAL Excluding VAT - Y1
((A*J)*Q)+((A*R)*12))]:[(AC)
TOTAL Excluding VAT - Y5
((E*N*Q)+((E*V)*12))]])</f>
        <v>0</v>
      </c>
      <c r="AC343" s="21"/>
    </row>
    <row r="344" spans="1:29" x14ac:dyDescent="0.3">
      <c r="A344" t="s">
        <v>67</v>
      </c>
      <c r="B344" t="s">
        <v>764</v>
      </c>
      <c r="C344" t="s">
        <v>765</v>
      </c>
      <c r="D344" t="s">
        <v>660</v>
      </c>
      <c r="E344" s="77">
        <v>1</v>
      </c>
      <c r="F344" s="77">
        <v>1</v>
      </c>
      <c r="G344" s="77">
        <v>1</v>
      </c>
      <c r="H344" s="77">
        <v>1</v>
      </c>
      <c r="I344" s="77">
        <v>1</v>
      </c>
      <c r="J344" t="s">
        <v>646</v>
      </c>
      <c r="K344" t="s">
        <v>286</v>
      </c>
      <c r="L344" s="20"/>
      <c r="M344" s="20"/>
      <c r="N344" s="20"/>
      <c r="O344" s="20"/>
      <c r="P344" s="20"/>
      <c r="Q344" s="28">
        <f t="shared" si="5"/>
        <v>17.71</v>
      </c>
      <c r="R344" s="18"/>
      <c r="S344" s="18"/>
      <c r="T344" s="18"/>
      <c r="U344" s="18"/>
      <c r="V344" s="18"/>
      <c r="W3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4" s="17">
        <f>SUM(T_MAIN_ACCESSSW[[#This Row],[(Y)
TOTAL Excluding VAT - Y1
((A*J)*Q)+((A*R)*12))]:[(AC)
TOTAL Excluding VAT - Y5
((E*N*Q)+((E*V)*12))]])</f>
        <v>0</v>
      </c>
      <c r="AC344" s="21"/>
    </row>
    <row r="345" spans="1:29" x14ac:dyDescent="0.3">
      <c r="A345" t="s">
        <v>67</v>
      </c>
      <c r="B345" t="s">
        <v>764</v>
      </c>
      <c r="C345" t="s">
        <v>766</v>
      </c>
      <c r="D345" t="s">
        <v>660</v>
      </c>
      <c r="E345" s="77">
        <v>1</v>
      </c>
      <c r="F345" s="77">
        <v>1</v>
      </c>
      <c r="G345" s="77">
        <v>1</v>
      </c>
      <c r="H345" s="77">
        <v>1</v>
      </c>
      <c r="I345" s="77">
        <v>1</v>
      </c>
      <c r="J345" t="s">
        <v>646</v>
      </c>
      <c r="K345" t="s">
        <v>286</v>
      </c>
      <c r="L345" s="20"/>
      <c r="M345" s="20"/>
      <c r="N345" s="20"/>
      <c r="O345" s="20"/>
      <c r="P345" s="20"/>
      <c r="Q345" s="28">
        <f t="shared" si="5"/>
        <v>17.71</v>
      </c>
      <c r="R345" s="18"/>
      <c r="S345" s="18"/>
      <c r="T345" s="18"/>
      <c r="U345" s="18"/>
      <c r="V345" s="18"/>
      <c r="W3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5" s="17">
        <f>SUM(T_MAIN_ACCESSSW[[#This Row],[(Y)
TOTAL Excluding VAT - Y1
((A*J)*Q)+((A*R)*12))]:[(AC)
TOTAL Excluding VAT - Y5
((E*N*Q)+((E*V)*12))]])</f>
        <v>0</v>
      </c>
      <c r="AC345" s="21"/>
    </row>
    <row r="346" spans="1:29" x14ac:dyDescent="0.3">
      <c r="A346" t="s">
        <v>67</v>
      </c>
      <c r="B346" t="s">
        <v>767</v>
      </c>
      <c r="C346" t="s">
        <v>768</v>
      </c>
      <c r="D346" t="s">
        <v>660</v>
      </c>
      <c r="E346" s="77">
        <v>1</v>
      </c>
      <c r="F346" s="77">
        <v>1</v>
      </c>
      <c r="G346" s="77">
        <v>1</v>
      </c>
      <c r="H346" s="77">
        <v>1</v>
      </c>
      <c r="I346" s="77">
        <v>1</v>
      </c>
      <c r="J346" t="s">
        <v>646</v>
      </c>
      <c r="K346" t="s">
        <v>286</v>
      </c>
      <c r="L346" s="20"/>
      <c r="M346" s="20"/>
      <c r="N346" s="20"/>
      <c r="O346" s="20"/>
      <c r="P346" s="20"/>
      <c r="Q346" s="28">
        <f t="shared" si="5"/>
        <v>17.71</v>
      </c>
      <c r="R346" s="18"/>
      <c r="S346" s="18"/>
      <c r="T346" s="18"/>
      <c r="U346" s="18"/>
      <c r="V346" s="18"/>
      <c r="W3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6" s="17">
        <f>SUM(T_MAIN_ACCESSSW[[#This Row],[(Y)
TOTAL Excluding VAT - Y1
((A*J)*Q)+((A*R)*12))]:[(AC)
TOTAL Excluding VAT - Y5
((E*N*Q)+((E*V)*12))]])</f>
        <v>0</v>
      </c>
      <c r="AC346" s="21"/>
    </row>
    <row r="347" spans="1:29" x14ac:dyDescent="0.3">
      <c r="A347" t="s">
        <v>67</v>
      </c>
      <c r="B347" t="s">
        <v>767</v>
      </c>
      <c r="C347" t="s">
        <v>769</v>
      </c>
      <c r="D347" t="s">
        <v>660</v>
      </c>
      <c r="E347" s="77">
        <v>1</v>
      </c>
      <c r="F347" s="77">
        <v>1</v>
      </c>
      <c r="G347" s="77">
        <v>1</v>
      </c>
      <c r="H347" s="77">
        <v>1</v>
      </c>
      <c r="I347" s="77">
        <v>1</v>
      </c>
      <c r="J347" t="s">
        <v>646</v>
      </c>
      <c r="K347" t="s">
        <v>286</v>
      </c>
      <c r="L347" s="20"/>
      <c r="M347" s="20"/>
      <c r="N347" s="20"/>
      <c r="O347" s="20"/>
      <c r="P347" s="20"/>
      <c r="Q347" s="28">
        <f t="shared" si="5"/>
        <v>17.71</v>
      </c>
      <c r="R347" s="18"/>
      <c r="S347" s="18"/>
      <c r="T347" s="18"/>
      <c r="U347" s="18"/>
      <c r="V347" s="18"/>
      <c r="W3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7" s="17">
        <f>SUM(T_MAIN_ACCESSSW[[#This Row],[(Y)
TOTAL Excluding VAT - Y1
((A*J)*Q)+((A*R)*12))]:[(AC)
TOTAL Excluding VAT - Y5
((E*N*Q)+((E*V)*12))]])</f>
        <v>0</v>
      </c>
      <c r="AC347" s="21"/>
    </row>
    <row r="348" spans="1:29" x14ac:dyDescent="0.3">
      <c r="A348" t="s">
        <v>67</v>
      </c>
      <c r="B348" t="s">
        <v>767</v>
      </c>
      <c r="C348" t="s">
        <v>770</v>
      </c>
      <c r="D348" t="s">
        <v>660</v>
      </c>
      <c r="E348" s="77">
        <v>1</v>
      </c>
      <c r="F348" s="77">
        <v>1</v>
      </c>
      <c r="G348" s="77">
        <v>1</v>
      </c>
      <c r="H348" s="77">
        <v>1</v>
      </c>
      <c r="I348" s="77">
        <v>1</v>
      </c>
      <c r="J348" t="s">
        <v>646</v>
      </c>
      <c r="K348" t="s">
        <v>286</v>
      </c>
      <c r="L348" s="20"/>
      <c r="M348" s="20"/>
      <c r="N348" s="20"/>
      <c r="O348" s="20"/>
      <c r="P348" s="20"/>
      <c r="Q348" s="28">
        <f t="shared" si="5"/>
        <v>17.71</v>
      </c>
      <c r="R348" s="18"/>
      <c r="S348" s="18"/>
      <c r="T348" s="18"/>
      <c r="U348" s="18"/>
      <c r="V348" s="18"/>
      <c r="W3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8" s="17">
        <f>SUM(T_MAIN_ACCESSSW[[#This Row],[(Y)
TOTAL Excluding VAT - Y1
((A*J)*Q)+((A*R)*12))]:[(AC)
TOTAL Excluding VAT - Y5
((E*N*Q)+((E*V)*12))]])</f>
        <v>0</v>
      </c>
      <c r="AC348" s="21"/>
    </row>
    <row r="349" spans="1:29" x14ac:dyDescent="0.3">
      <c r="A349" t="s">
        <v>67</v>
      </c>
      <c r="B349" t="s">
        <v>771</v>
      </c>
      <c r="C349" t="s">
        <v>772</v>
      </c>
      <c r="D349" t="s">
        <v>660</v>
      </c>
      <c r="E349" s="77">
        <v>1</v>
      </c>
      <c r="F349" s="77">
        <v>1</v>
      </c>
      <c r="G349" s="77">
        <v>1</v>
      </c>
      <c r="H349" s="77">
        <v>1</v>
      </c>
      <c r="I349" s="77">
        <v>1</v>
      </c>
      <c r="J349" t="s">
        <v>646</v>
      </c>
      <c r="K349" t="s">
        <v>286</v>
      </c>
      <c r="L349" s="20"/>
      <c r="M349" s="20"/>
      <c r="N349" s="20"/>
      <c r="O349" s="20"/>
      <c r="P349" s="20"/>
      <c r="Q349" s="28">
        <f t="shared" si="5"/>
        <v>17.71</v>
      </c>
      <c r="R349" s="18"/>
      <c r="S349" s="18"/>
      <c r="T349" s="18"/>
      <c r="U349" s="18"/>
      <c r="V349" s="18"/>
      <c r="W3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49" s="17">
        <f>SUM(T_MAIN_ACCESSSW[[#This Row],[(Y)
TOTAL Excluding VAT - Y1
((A*J)*Q)+((A*R)*12))]:[(AC)
TOTAL Excluding VAT - Y5
((E*N*Q)+((E*V)*12))]])</f>
        <v>0</v>
      </c>
      <c r="AC349" s="21"/>
    </row>
    <row r="350" spans="1:29" x14ac:dyDescent="0.3">
      <c r="A350" t="s">
        <v>67</v>
      </c>
      <c r="B350" t="s">
        <v>771</v>
      </c>
      <c r="C350" t="s">
        <v>773</v>
      </c>
      <c r="D350" t="s">
        <v>660</v>
      </c>
      <c r="E350" s="77">
        <v>1</v>
      </c>
      <c r="F350" s="77">
        <v>1</v>
      </c>
      <c r="G350" s="77">
        <v>1</v>
      </c>
      <c r="H350" s="77">
        <v>1</v>
      </c>
      <c r="I350" s="77">
        <v>1</v>
      </c>
      <c r="J350" t="s">
        <v>646</v>
      </c>
      <c r="K350" t="s">
        <v>286</v>
      </c>
      <c r="L350" s="20"/>
      <c r="M350" s="20"/>
      <c r="N350" s="20"/>
      <c r="O350" s="20"/>
      <c r="P350" s="20"/>
      <c r="Q350" s="28">
        <f t="shared" si="5"/>
        <v>17.71</v>
      </c>
      <c r="R350" s="18"/>
      <c r="S350" s="18"/>
      <c r="T350" s="18"/>
      <c r="U350" s="18"/>
      <c r="V350" s="18"/>
      <c r="W3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0" s="17">
        <f>SUM(T_MAIN_ACCESSSW[[#This Row],[(Y)
TOTAL Excluding VAT - Y1
((A*J)*Q)+((A*R)*12))]:[(AC)
TOTAL Excluding VAT - Y5
((E*N*Q)+((E*V)*12))]])</f>
        <v>0</v>
      </c>
      <c r="AC350" s="21"/>
    </row>
    <row r="351" spans="1:29" x14ac:dyDescent="0.3">
      <c r="A351" t="s">
        <v>67</v>
      </c>
      <c r="B351" t="s">
        <v>774</v>
      </c>
      <c r="C351" t="s">
        <v>775</v>
      </c>
      <c r="D351" t="s">
        <v>660</v>
      </c>
      <c r="E351" s="77">
        <v>1</v>
      </c>
      <c r="F351" s="77">
        <v>1</v>
      </c>
      <c r="G351" s="77">
        <v>1</v>
      </c>
      <c r="H351" s="77">
        <v>1</v>
      </c>
      <c r="I351" s="77">
        <v>1</v>
      </c>
      <c r="J351" t="s">
        <v>646</v>
      </c>
      <c r="K351" t="s">
        <v>286</v>
      </c>
      <c r="L351" s="20"/>
      <c r="M351" s="20"/>
      <c r="N351" s="20"/>
      <c r="O351" s="20"/>
      <c r="P351" s="20"/>
      <c r="Q351" s="28">
        <f t="shared" si="5"/>
        <v>17.71</v>
      </c>
      <c r="R351" s="18"/>
      <c r="S351" s="18"/>
      <c r="T351" s="18"/>
      <c r="U351" s="18"/>
      <c r="V351" s="18"/>
      <c r="W3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1" s="17">
        <f>SUM(T_MAIN_ACCESSSW[[#This Row],[(Y)
TOTAL Excluding VAT - Y1
((A*J)*Q)+((A*R)*12))]:[(AC)
TOTAL Excluding VAT - Y5
((E*N*Q)+((E*V)*12))]])</f>
        <v>0</v>
      </c>
      <c r="AC351" s="21"/>
    </row>
    <row r="352" spans="1:29" x14ac:dyDescent="0.3">
      <c r="A352" t="s">
        <v>67</v>
      </c>
      <c r="B352" t="s">
        <v>776</v>
      </c>
      <c r="C352" t="s">
        <v>777</v>
      </c>
      <c r="D352" t="s">
        <v>660</v>
      </c>
      <c r="E352" s="77">
        <v>1</v>
      </c>
      <c r="F352" s="77">
        <v>1</v>
      </c>
      <c r="G352" s="77">
        <v>1</v>
      </c>
      <c r="H352" s="77">
        <v>1</v>
      </c>
      <c r="I352" s="77">
        <v>1</v>
      </c>
      <c r="J352" t="s">
        <v>646</v>
      </c>
      <c r="K352" t="s">
        <v>286</v>
      </c>
      <c r="L352" s="20"/>
      <c r="M352" s="20"/>
      <c r="N352" s="20"/>
      <c r="O352" s="20"/>
      <c r="P352" s="20"/>
      <c r="Q352" s="28">
        <f t="shared" si="5"/>
        <v>17.71</v>
      </c>
      <c r="R352" s="18"/>
      <c r="S352" s="18"/>
      <c r="T352" s="18"/>
      <c r="U352" s="18"/>
      <c r="V352" s="18"/>
      <c r="W3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2" s="17">
        <f>SUM(T_MAIN_ACCESSSW[[#This Row],[(Y)
TOTAL Excluding VAT - Y1
((A*J)*Q)+((A*R)*12))]:[(AC)
TOTAL Excluding VAT - Y5
((E*N*Q)+((E*V)*12))]])</f>
        <v>0</v>
      </c>
      <c r="AC352" s="21"/>
    </row>
    <row r="353" spans="1:29" x14ac:dyDescent="0.3">
      <c r="A353" t="s">
        <v>67</v>
      </c>
      <c r="B353" t="s">
        <v>776</v>
      </c>
      <c r="C353" t="s">
        <v>778</v>
      </c>
      <c r="D353" t="s">
        <v>660</v>
      </c>
      <c r="E353" s="77">
        <v>1</v>
      </c>
      <c r="F353" s="77">
        <v>1</v>
      </c>
      <c r="G353" s="77">
        <v>1</v>
      </c>
      <c r="H353" s="77">
        <v>1</v>
      </c>
      <c r="I353" s="77">
        <v>1</v>
      </c>
      <c r="J353" t="s">
        <v>646</v>
      </c>
      <c r="K353" t="s">
        <v>286</v>
      </c>
      <c r="L353" s="20"/>
      <c r="M353" s="20"/>
      <c r="N353" s="20"/>
      <c r="O353" s="20"/>
      <c r="P353" s="20"/>
      <c r="Q353" s="28">
        <f t="shared" si="5"/>
        <v>17.71</v>
      </c>
      <c r="R353" s="18"/>
      <c r="S353" s="18"/>
      <c r="T353" s="18"/>
      <c r="U353" s="18"/>
      <c r="V353" s="18"/>
      <c r="W3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3" s="17">
        <f>SUM(T_MAIN_ACCESSSW[[#This Row],[(Y)
TOTAL Excluding VAT - Y1
((A*J)*Q)+((A*R)*12))]:[(AC)
TOTAL Excluding VAT - Y5
((E*N*Q)+((E*V)*12))]])</f>
        <v>0</v>
      </c>
      <c r="AC353" s="21"/>
    </row>
    <row r="354" spans="1:29" x14ac:dyDescent="0.3">
      <c r="A354" t="s">
        <v>67</v>
      </c>
      <c r="B354" t="s">
        <v>779</v>
      </c>
      <c r="C354" t="s">
        <v>780</v>
      </c>
      <c r="D354" t="s">
        <v>660</v>
      </c>
      <c r="E354" s="77">
        <v>1</v>
      </c>
      <c r="F354" s="77">
        <v>1</v>
      </c>
      <c r="G354" s="77">
        <v>1</v>
      </c>
      <c r="H354" s="77">
        <v>1</v>
      </c>
      <c r="I354" s="77">
        <v>1</v>
      </c>
      <c r="J354" t="s">
        <v>646</v>
      </c>
      <c r="K354" t="s">
        <v>286</v>
      </c>
      <c r="L354" s="20"/>
      <c r="M354" s="20"/>
      <c r="N354" s="20"/>
      <c r="O354" s="20"/>
      <c r="P354" s="20"/>
      <c r="Q354" s="28">
        <f t="shared" si="5"/>
        <v>17.71</v>
      </c>
      <c r="R354" s="18"/>
      <c r="S354" s="18"/>
      <c r="T354" s="18"/>
      <c r="U354" s="18"/>
      <c r="V354" s="18"/>
      <c r="W3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4" s="17">
        <f>SUM(T_MAIN_ACCESSSW[[#This Row],[(Y)
TOTAL Excluding VAT - Y1
((A*J)*Q)+((A*R)*12))]:[(AC)
TOTAL Excluding VAT - Y5
((E*N*Q)+((E*V)*12))]])</f>
        <v>0</v>
      </c>
      <c r="AC354" s="21"/>
    </row>
    <row r="355" spans="1:29" x14ac:dyDescent="0.3">
      <c r="A355" t="s">
        <v>67</v>
      </c>
      <c r="B355" t="s">
        <v>779</v>
      </c>
      <c r="C355" t="s">
        <v>781</v>
      </c>
      <c r="D355" t="s">
        <v>660</v>
      </c>
      <c r="E355" s="77">
        <v>1</v>
      </c>
      <c r="F355" s="77">
        <v>1</v>
      </c>
      <c r="G355" s="77">
        <v>1</v>
      </c>
      <c r="H355" s="77">
        <v>1</v>
      </c>
      <c r="I355" s="77">
        <v>1</v>
      </c>
      <c r="J355" t="s">
        <v>646</v>
      </c>
      <c r="K355" t="s">
        <v>286</v>
      </c>
      <c r="L355" s="20"/>
      <c r="M355" s="20"/>
      <c r="N355" s="20"/>
      <c r="O355" s="20"/>
      <c r="P355" s="20"/>
      <c r="Q355" s="28">
        <f t="shared" si="5"/>
        <v>17.71</v>
      </c>
      <c r="R355" s="18"/>
      <c r="S355" s="18"/>
      <c r="T355" s="18"/>
      <c r="U355" s="18"/>
      <c r="V355" s="18"/>
      <c r="W3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5" s="17">
        <f>SUM(T_MAIN_ACCESSSW[[#This Row],[(Y)
TOTAL Excluding VAT - Y1
((A*J)*Q)+((A*R)*12))]:[(AC)
TOTAL Excluding VAT - Y5
((E*N*Q)+((E*V)*12))]])</f>
        <v>0</v>
      </c>
      <c r="AC355" s="21"/>
    </row>
    <row r="356" spans="1:29" x14ac:dyDescent="0.3">
      <c r="A356" t="s">
        <v>67</v>
      </c>
      <c r="B356" t="s">
        <v>782</v>
      </c>
      <c r="C356" t="s">
        <v>783</v>
      </c>
      <c r="D356" t="s">
        <v>660</v>
      </c>
      <c r="E356" s="77">
        <v>1</v>
      </c>
      <c r="F356" s="77">
        <v>1</v>
      </c>
      <c r="G356" s="77">
        <v>1</v>
      </c>
      <c r="H356" s="77">
        <v>1</v>
      </c>
      <c r="I356" s="77">
        <v>1</v>
      </c>
      <c r="J356" t="s">
        <v>646</v>
      </c>
      <c r="K356" t="s">
        <v>286</v>
      </c>
      <c r="L356" s="20"/>
      <c r="M356" s="20"/>
      <c r="N356" s="20"/>
      <c r="O356" s="20"/>
      <c r="P356" s="20"/>
      <c r="Q356" s="28">
        <f t="shared" si="5"/>
        <v>17.71</v>
      </c>
      <c r="R356" s="18"/>
      <c r="S356" s="18"/>
      <c r="T356" s="18"/>
      <c r="U356" s="18"/>
      <c r="V356" s="18"/>
      <c r="W3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6" s="17">
        <f>SUM(T_MAIN_ACCESSSW[[#This Row],[(Y)
TOTAL Excluding VAT - Y1
((A*J)*Q)+((A*R)*12))]:[(AC)
TOTAL Excluding VAT - Y5
((E*N*Q)+((E*V)*12))]])</f>
        <v>0</v>
      </c>
      <c r="AC356" s="21"/>
    </row>
    <row r="357" spans="1:29" x14ac:dyDescent="0.3">
      <c r="A357" t="s">
        <v>67</v>
      </c>
      <c r="B357" t="s">
        <v>782</v>
      </c>
      <c r="C357" t="s">
        <v>784</v>
      </c>
      <c r="D357" t="s">
        <v>660</v>
      </c>
      <c r="E357" s="77">
        <v>1</v>
      </c>
      <c r="F357" s="77">
        <v>1</v>
      </c>
      <c r="G357" s="77">
        <v>1</v>
      </c>
      <c r="H357" s="77">
        <v>1</v>
      </c>
      <c r="I357" s="77">
        <v>1</v>
      </c>
      <c r="J357" t="s">
        <v>646</v>
      </c>
      <c r="K357" t="s">
        <v>286</v>
      </c>
      <c r="L357" s="20"/>
      <c r="M357" s="20"/>
      <c r="N357" s="20"/>
      <c r="O357" s="20"/>
      <c r="P357" s="20"/>
      <c r="Q357" s="28">
        <f t="shared" si="5"/>
        <v>17.71</v>
      </c>
      <c r="R357" s="18"/>
      <c r="S357" s="18"/>
      <c r="T357" s="18"/>
      <c r="U357" s="18"/>
      <c r="V357" s="18"/>
      <c r="W3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7" s="17">
        <f>SUM(T_MAIN_ACCESSSW[[#This Row],[(Y)
TOTAL Excluding VAT - Y1
((A*J)*Q)+((A*R)*12))]:[(AC)
TOTAL Excluding VAT - Y5
((E*N*Q)+((E*V)*12))]])</f>
        <v>0</v>
      </c>
      <c r="AC357" s="21"/>
    </row>
    <row r="358" spans="1:29" x14ac:dyDescent="0.3">
      <c r="A358" t="s">
        <v>67</v>
      </c>
      <c r="B358" t="s">
        <v>782</v>
      </c>
      <c r="C358" t="s">
        <v>785</v>
      </c>
      <c r="D358" t="s">
        <v>660</v>
      </c>
      <c r="E358" s="77">
        <v>1</v>
      </c>
      <c r="F358" s="77">
        <v>1</v>
      </c>
      <c r="G358" s="77">
        <v>1</v>
      </c>
      <c r="H358" s="77">
        <v>1</v>
      </c>
      <c r="I358" s="77">
        <v>1</v>
      </c>
      <c r="J358" t="s">
        <v>646</v>
      </c>
      <c r="K358" t="s">
        <v>286</v>
      </c>
      <c r="L358" s="20"/>
      <c r="M358" s="20"/>
      <c r="N358" s="20"/>
      <c r="O358" s="20"/>
      <c r="P358" s="20"/>
      <c r="Q358" s="28">
        <f t="shared" si="5"/>
        <v>17.71</v>
      </c>
      <c r="R358" s="18"/>
      <c r="S358" s="18"/>
      <c r="T358" s="18"/>
      <c r="U358" s="18"/>
      <c r="V358" s="18"/>
      <c r="W3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8" s="17">
        <f>SUM(T_MAIN_ACCESSSW[[#This Row],[(Y)
TOTAL Excluding VAT - Y1
((A*J)*Q)+((A*R)*12))]:[(AC)
TOTAL Excluding VAT - Y5
((E*N*Q)+((E*V)*12))]])</f>
        <v>0</v>
      </c>
      <c r="AC358" s="21"/>
    </row>
    <row r="359" spans="1:29" x14ac:dyDescent="0.3">
      <c r="A359" t="s">
        <v>67</v>
      </c>
      <c r="B359" t="s">
        <v>782</v>
      </c>
      <c r="C359" t="s">
        <v>786</v>
      </c>
      <c r="D359" t="s">
        <v>660</v>
      </c>
      <c r="E359" s="77">
        <v>1</v>
      </c>
      <c r="F359" s="77">
        <v>1</v>
      </c>
      <c r="G359" s="77">
        <v>1</v>
      </c>
      <c r="H359" s="77">
        <v>1</v>
      </c>
      <c r="I359" s="77">
        <v>1</v>
      </c>
      <c r="J359" t="s">
        <v>646</v>
      </c>
      <c r="K359" t="s">
        <v>286</v>
      </c>
      <c r="L359" s="20"/>
      <c r="M359" s="20"/>
      <c r="N359" s="20"/>
      <c r="O359" s="20"/>
      <c r="P359" s="20"/>
      <c r="Q359" s="28">
        <f t="shared" si="5"/>
        <v>17.71</v>
      </c>
      <c r="R359" s="18"/>
      <c r="S359" s="18"/>
      <c r="T359" s="18"/>
      <c r="U359" s="18"/>
      <c r="V359" s="18"/>
      <c r="W3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59" s="17">
        <f>SUM(T_MAIN_ACCESSSW[[#This Row],[(Y)
TOTAL Excluding VAT - Y1
((A*J)*Q)+((A*R)*12))]:[(AC)
TOTAL Excluding VAT - Y5
((E*N*Q)+((E*V)*12))]])</f>
        <v>0</v>
      </c>
      <c r="AC359" s="21"/>
    </row>
    <row r="360" spans="1:29" x14ac:dyDescent="0.3">
      <c r="A360" t="s">
        <v>67</v>
      </c>
      <c r="B360" t="s">
        <v>787</v>
      </c>
      <c r="C360" t="s">
        <v>788</v>
      </c>
      <c r="D360" t="s">
        <v>660</v>
      </c>
      <c r="E360" s="77">
        <v>1</v>
      </c>
      <c r="F360" s="77">
        <v>1</v>
      </c>
      <c r="G360" s="77">
        <v>1</v>
      </c>
      <c r="H360" s="77">
        <v>1</v>
      </c>
      <c r="I360" s="77">
        <v>1</v>
      </c>
      <c r="J360" t="s">
        <v>646</v>
      </c>
      <c r="K360" t="s">
        <v>286</v>
      </c>
      <c r="L360" s="20"/>
      <c r="M360" s="20"/>
      <c r="N360" s="20"/>
      <c r="O360" s="20"/>
      <c r="P360" s="20"/>
      <c r="Q360" s="28">
        <f t="shared" si="5"/>
        <v>17.71</v>
      </c>
      <c r="R360" s="18"/>
      <c r="S360" s="18"/>
      <c r="T360" s="18"/>
      <c r="U360" s="18"/>
      <c r="V360" s="18"/>
      <c r="W3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0" s="17">
        <f>SUM(T_MAIN_ACCESSSW[[#This Row],[(Y)
TOTAL Excluding VAT - Y1
((A*J)*Q)+((A*R)*12))]:[(AC)
TOTAL Excluding VAT - Y5
((E*N*Q)+((E*V)*12))]])</f>
        <v>0</v>
      </c>
      <c r="AC360" s="21"/>
    </row>
    <row r="361" spans="1:29" x14ac:dyDescent="0.3">
      <c r="A361" t="s">
        <v>67</v>
      </c>
      <c r="B361" t="s">
        <v>787</v>
      </c>
      <c r="C361" t="s">
        <v>789</v>
      </c>
      <c r="D361" t="s">
        <v>660</v>
      </c>
      <c r="E361" s="77">
        <v>1</v>
      </c>
      <c r="F361" s="77">
        <v>1</v>
      </c>
      <c r="G361" s="77">
        <v>1</v>
      </c>
      <c r="H361" s="77">
        <v>1</v>
      </c>
      <c r="I361" s="77">
        <v>1</v>
      </c>
      <c r="J361" t="s">
        <v>646</v>
      </c>
      <c r="K361" t="s">
        <v>286</v>
      </c>
      <c r="L361" s="20"/>
      <c r="M361" s="20"/>
      <c r="N361" s="20"/>
      <c r="O361" s="20"/>
      <c r="P361" s="20"/>
      <c r="Q361" s="28">
        <f t="shared" si="5"/>
        <v>17.71</v>
      </c>
      <c r="R361" s="18"/>
      <c r="S361" s="18"/>
      <c r="T361" s="18"/>
      <c r="U361" s="18"/>
      <c r="V361" s="18"/>
      <c r="W3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1" s="17">
        <f>SUM(T_MAIN_ACCESSSW[[#This Row],[(Y)
TOTAL Excluding VAT - Y1
((A*J)*Q)+((A*R)*12))]:[(AC)
TOTAL Excluding VAT - Y5
((E*N*Q)+((E*V)*12))]])</f>
        <v>0</v>
      </c>
      <c r="AC361" s="21"/>
    </row>
    <row r="362" spans="1:29" x14ac:dyDescent="0.3">
      <c r="A362" t="s">
        <v>67</v>
      </c>
      <c r="B362" t="s">
        <v>787</v>
      </c>
      <c r="C362" t="s">
        <v>790</v>
      </c>
      <c r="D362" t="s">
        <v>660</v>
      </c>
      <c r="E362" s="77">
        <v>1</v>
      </c>
      <c r="F362" s="77">
        <v>1</v>
      </c>
      <c r="G362" s="77">
        <v>1</v>
      </c>
      <c r="H362" s="77">
        <v>1</v>
      </c>
      <c r="I362" s="77">
        <v>1</v>
      </c>
      <c r="J362" t="s">
        <v>646</v>
      </c>
      <c r="K362" t="s">
        <v>286</v>
      </c>
      <c r="L362" s="20"/>
      <c r="M362" s="20"/>
      <c r="N362" s="20"/>
      <c r="O362" s="20"/>
      <c r="P362" s="20"/>
      <c r="Q362" s="28">
        <f t="shared" si="5"/>
        <v>17.71</v>
      </c>
      <c r="R362" s="18"/>
      <c r="S362" s="18"/>
      <c r="T362" s="18"/>
      <c r="U362" s="18"/>
      <c r="V362" s="18"/>
      <c r="W3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2" s="17">
        <f>SUM(T_MAIN_ACCESSSW[[#This Row],[(Y)
TOTAL Excluding VAT - Y1
((A*J)*Q)+((A*R)*12))]:[(AC)
TOTAL Excluding VAT - Y5
((E*N*Q)+((E*V)*12))]])</f>
        <v>0</v>
      </c>
      <c r="AC362" s="21"/>
    </row>
    <row r="363" spans="1:29" x14ac:dyDescent="0.3">
      <c r="A363" t="s">
        <v>67</v>
      </c>
      <c r="B363" t="s">
        <v>787</v>
      </c>
      <c r="C363" t="s">
        <v>791</v>
      </c>
      <c r="D363" t="s">
        <v>660</v>
      </c>
      <c r="E363" s="77">
        <v>1</v>
      </c>
      <c r="F363" s="77">
        <v>1</v>
      </c>
      <c r="G363" s="77">
        <v>1</v>
      </c>
      <c r="H363" s="77">
        <v>1</v>
      </c>
      <c r="I363" s="77">
        <v>1</v>
      </c>
      <c r="J363" t="s">
        <v>646</v>
      </c>
      <c r="K363" t="s">
        <v>286</v>
      </c>
      <c r="L363" s="20"/>
      <c r="M363" s="20"/>
      <c r="N363" s="20"/>
      <c r="O363" s="20"/>
      <c r="P363" s="20"/>
      <c r="Q363" s="28">
        <f t="shared" si="5"/>
        <v>17.71</v>
      </c>
      <c r="R363" s="18"/>
      <c r="S363" s="18"/>
      <c r="T363" s="18"/>
      <c r="U363" s="18"/>
      <c r="V363" s="18"/>
      <c r="W3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3" s="17">
        <f>SUM(T_MAIN_ACCESSSW[[#This Row],[(Y)
TOTAL Excluding VAT - Y1
((A*J)*Q)+((A*R)*12))]:[(AC)
TOTAL Excluding VAT - Y5
((E*N*Q)+((E*V)*12))]])</f>
        <v>0</v>
      </c>
      <c r="AC363" s="21"/>
    </row>
    <row r="364" spans="1:29" x14ac:dyDescent="0.3">
      <c r="A364" t="s">
        <v>67</v>
      </c>
      <c r="B364" t="s">
        <v>787</v>
      </c>
      <c r="C364" t="s">
        <v>792</v>
      </c>
      <c r="D364" t="s">
        <v>660</v>
      </c>
      <c r="E364" s="77">
        <v>1</v>
      </c>
      <c r="F364" s="77">
        <v>1</v>
      </c>
      <c r="G364" s="77">
        <v>1</v>
      </c>
      <c r="H364" s="77">
        <v>1</v>
      </c>
      <c r="I364" s="77">
        <v>1</v>
      </c>
      <c r="J364" t="s">
        <v>646</v>
      </c>
      <c r="K364" t="s">
        <v>286</v>
      </c>
      <c r="L364" s="20"/>
      <c r="M364" s="20"/>
      <c r="N364" s="20"/>
      <c r="O364" s="20"/>
      <c r="P364" s="20"/>
      <c r="Q364" s="28">
        <f t="shared" si="5"/>
        <v>17.71</v>
      </c>
      <c r="R364" s="18"/>
      <c r="S364" s="18"/>
      <c r="T364" s="18"/>
      <c r="U364" s="18"/>
      <c r="V364" s="18"/>
      <c r="W3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4" s="17">
        <f>SUM(T_MAIN_ACCESSSW[[#This Row],[(Y)
TOTAL Excluding VAT - Y1
((A*J)*Q)+((A*R)*12))]:[(AC)
TOTAL Excluding VAT - Y5
((E*N*Q)+((E*V)*12))]])</f>
        <v>0</v>
      </c>
      <c r="AC364" s="21"/>
    </row>
    <row r="365" spans="1:29" x14ac:dyDescent="0.3">
      <c r="A365" t="s">
        <v>67</v>
      </c>
      <c r="B365" t="s">
        <v>793</v>
      </c>
      <c r="C365" t="s">
        <v>794</v>
      </c>
      <c r="D365" t="s">
        <v>660</v>
      </c>
      <c r="E365" s="77">
        <v>1</v>
      </c>
      <c r="F365" s="77">
        <v>1</v>
      </c>
      <c r="G365" s="77">
        <v>1</v>
      </c>
      <c r="H365" s="77">
        <v>1</v>
      </c>
      <c r="I365" s="77">
        <v>1</v>
      </c>
      <c r="J365" t="s">
        <v>646</v>
      </c>
      <c r="K365" t="s">
        <v>286</v>
      </c>
      <c r="L365" s="20"/>
      <c r="M365" s="20"/>
      <c r="N365" s="20"/>
      <c r="O365" s="20"/>
      <c r="P365" s="20"/>
      <c r="Q365" s="28">
        <f t="shared" si="5"/>
        <v>17.71</v>
      </c>
      <c r="R365" s="18"/>
      <c r="S365" s="18"/>
      <c r="T365" s="18"/>
      <c r="U365" s="18"/>
      <c r="V365" s="18"/>
      <c r="W3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5" s="17">
        <f>SUM(T_MAIN_ACCESSSW[[#This Row],[(Y)
TOTAL Excluding VAT - Y1
((A*J)*Q)+((A*R)*12))]:[(AC)
TOTAL Excluding VAT - Y5
((E*N*Q)+((E*V)*12))]])</f>
        <v>0</v>
      </c>
      <c r="AC365" s="21"/>
    </row>
    <row r="366" spans="1:29" x14ac:dyDescent="0.3">
      <c r="A366" t="s">
        <v>67</v>
      </c>
      <c r="B366" t="s">
        <v>793</v>
      </c>
      <c r="C366" t="s">
        <v>795</v>
      </c>
      <c r="D366" t="s">
        <v>660</v>
      </c>
      <c r="E366" s="77">
        <v>1</v>
      </c>
      <c r="F366" s="77">
        <v>1</v>
      </c>
      <c r="G366" s="77">
        <v>1</v>
      </c>
      <c r="H366" s="77">
        <v>1</v>
      </c>
      <c r="I366" s="77">
        <v>1</v>
      </c>
      <c r="J366" t="s">
        <v>646</v>
      </c>
      <c r="K366" t="s">
        <v>286</v>
      </c>
      <c r="L366" s="20"/>
      <c r="M366" s="20"/>
      <c r="N366" s="20"/>
      <c r="O366" s="20"/>
      <c r="P366" s="20"/>
      <c r="Q366" s="28">
        <f t="shared" si="5"/>
        <v>17.71</v>
      </c>
      <c r="R366" s="18"/>
      <c r="S366" s="18"/>
      <c r="T366" s="18"/>
      <c r="U366" s="18"/>
      <c r="V366" s="18"/>
      <c r="W3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6" s="17">
        <f>SUM(T_MAIN_ACCESSSW[[#This Row],[(Y)
TOTAL Excluding VAT - Y1
((A*J)*Q)+((A*R)*12))]:[(AC)
TOTAL Excluding VAT - Y5
((E*N*Q)+((E*V)*12))]])</f>
        <v>0</v>
      </c>
      <c r="AC366" s="21"/>
    </row>
    <row r="367" spans="1:29" x14ac:dyDescent="0.3">
      <c r="A367" t="s">
        <v>67</v>
      </c>
      <c r="B367" t="s">
        <v>793</v>
      </c>
      <c r="C367" t="s">
        <v>796</v>
      </c>
      <c r="D367" t="s">
        <v>660</v>
      </c>
      <c r="E367" s="77">
        <v>1</v>
      </c>
      <c r="F367" s="77">
        <v>1</v>
      </c>
      <c r="G367" s="77">
        <v>1</v>
      </c>
      <c r="H367" s="77">
        <v>1</v>
      </c>
      <c r="I367" s="77">
        <v>1</v>
      </c>
      <c r="J367" t="s">
        <v>646</v>
      </c>
      <c r="K367" t="s">
        <v>286</v>
      </c>
      <c r="L367" s="20"/>
      <c r="M367" s="20"/>
      <c r="N367" s="20"/>
      <c r="O367" s="20"/>
      <c r="P367" s="20"/>
      <c r="Q367" s="28">
        <f t="shared" si="5"/>
        <v>17.71</v>
      </c>
      <c r="R367" s="18"/>
      <c r="S367" s="18"/>
      <c r="T367" s="18"/>
      <c r="U367" s="18"/>
      <c r="V367" s="18"/>
      <c r="W3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7" s="17">
        <f>SUM(T_MAIN_ACCESSSW[[#This Row],[(Y)
TOTAL Excluding VAT - Y1
((A*J)*Q)+((A*R)*12))]:[(AC)
TOTAL Excluding VAT - Y5
((E*N*Q)+((E*V)*12))]])</f>
        <v>0</v>
      </c>
      <c r="AC367" s="21"/>
    </row>
    <row r="368" spans="1:29" x14ac:dyDescent="0.3">
      <c r="A368" t="s">
        <v>67</v>
      </c>
      <c r="B368" t="s">
        <v>793</v>
      </c>
      <c r="C368" t="s">
        <v>797</v>
      </c>
      <c r="D368" t="s">
        <v>660</v>
      </c>
      <c r="E368" s="77">
        <v>1</v>
      </c>
      <c r="F368" s="77">
        <v>1</v>
      </c>
      <c r="G368" s="77">
        <v>1</v>
      </c>
      <c r="H368" s="77">
        <v>1</v>
      </c>
      <c r="I368" s="77">
        <v>1</v>
      </c>
      <c r="J368" t="s">
        <v>646</v>
      </c>
      <c r="K368" t="s">
        <v>286</v>
      </c>
      <c r="L368" s="20"/>
      <c r="M368" s="20"/>
      <c r="N368" s="20"/>
      <c r="O368" s="20"/>
      <c r="P368" s="20"/>
      <c r="Q368" s="28">
        <f t="shared" si="5"/>
        <v>17.71</v>
      </c>
      <c r="R368" s="18"/>
      <c r="S368" s="18"/>
      <c r="T368" s="18"/>
      <c r="U368" s="18"/>
      <c r="V368" s="18"/>
      <c r="W3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8" s="17">
        <f>SUM(T_MAIN_ACCESSSW[[#This Row],[(Y)
TOTAL Excluding VAT - Y1
((A*J)*Q)+((A*R)*12))]:[(AC)
TOTAL Excluding VAT - Y5
((E*N*Q)+((E*V)*12))]])</f>
        <v>0</v>
      </c>
      <c r="AC368" s="21"/>
    </row>
    <row r="369" spans="1:29" x14ac:dyDescent="0.3">
      <c r="A369" t="s">
        <v>67</v>
      </c>
      <c r="B369" t="s">
        <v>798</v>
      </c>
      <c r="C369" t="s">
        <v>799</v>
      </c>
      <c r="D369" t="s">
        <v>660</v>
      </c>
      <c r="E369" s="77">
        <v>1</v>
      </c>
      <c r="F369" s="77">
        <v>1</v>
      </c>
      <c r="G369" s="77">
        <v>1</v>
      </c>
      <c r="H369" s="77">
        <v>1</v>
      </c>
      <c r="I369" s="77">
        <v>1</v>
      </c>
      <c r="J369" t="s">
        <v>646</v>
      </c>
      <c r="K369" t="s">
        <v>286</v>
      </c>
      <c r="L369" s="20"/>
      <c r="M369" s="20"/>
      <c r="N369" s="20"/>
      <c r="O369" s="20"/>
      <c r="P369" s="20"/>
      <c r="Q369" s="28">
        <f t="shared" si="5"/>
        <v>17.71</v>
      </c>
      <c r="R369" s="18"/>
      <c r="S369" s="18"/>
      <c r="T369" s="18"/>
      <c r="U369" s="18"/>
      <c r="V369" s="18"/>
      <c r="W3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69" s="17">
        <f>SUM(T_MAIN_ACCESSSW[[#This Row],[(Y)
TOTAL Excluding VAT - Y1
((A*J)*Q)+((A*R)*12))]:[(AC)
TOTAL Excluding VAT - Y5
((E*N*Q)+((E*V)*12))]])</f>
        <v>0</v>
      </c>
      <c r="AC369" s="21"/>
    </row>
    <row r="370" spans="1:29" x14ac:dyDescent="0.3">
      <c r="A370" t="s">
        <v>67</v>
      </c>
      <c r="B370" t="s">
        <v>800</v>
      </c>
      <c r="C370" t="s">
        <v>801</v>
      </c>
      <c r="D370" t="s">
        <v>660</v>
      </c>
      <c r="E370" s="77">
        <v>1</v>
      </c>
      <c r="F370" s="77">
        <v>1</v>
      </c>
      <c r="G370" s="77">
        <v>1</v>
      </c>
      <c r="H370" s="77">
        <v>1</v>
      </c>
      <c r="I370" s="77">
        <v>1</v>
      </c>
      <c r="J370" t="s">
        <v>646</v>
      </c>
      <c r="K370" t="s">
        <v>286</v>
      </c>
      <c r="L370" s="20"/>
      <c r="M370" s="20"/>
      <c r="N370" s="20"/>
      <c r="O370" s="20"/>
      <c r="P370" s="20"/>
      <c r="Q370" s="28">
        <f t="shared" si="5"/>
        <v>17.71</v>
      </c>
      <c r="R370" s="18"/>
      <c r="S370" s="18"/>
      <c r="T370" s="18"/>
      <c r="U370" s="18"/>
      <c r="V370" s="18"/>
      <c r="W3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0" s="17">
        <f>SUM(T_MAIN_ACCESSSW[[#This Row],[(Y)
TOTAL Excluding VAT - Y1
((A*J)*Q)+((A*R)*12))]:[(AC)
TOTAL Excluding VAT - Y5
((E*N*Q)+((E*V)*12))]])</f>
        <v>0</v>
      </c>
      <c r="AC370" s="21"/>
    </row>
    <row r="371" spans="1:29" x14ac:dyDescent="0.3">
      <c r="A371" t="s">
        <v>67</v>
      </c>
      <c r="B371" t="s">
        <v>800</v>
      </c>
      <c r="C371" t="s">
        <v>802</v>
      </c>
      <c r="D371" t="s">
        <v>660</v>
      </c>
      <c r="E371" s="77">
        <v>1</v>
      </c>
      <c r="F371" s="77">
        <v>1</v>
      </c>
      <c r="G371" s="77">
        <v>1</v>
      </c>
      <c r="H371" s="77">
        <v>1</v>
      </c>
      <c r="I371" s="77">
        <v>1</v>
      </c>
      <c r="J371" t="s">
        <v>646</v>
      </c>
      <c r="K371" t="s">
        <v>286</v>
      </c>
      <c r="L371" s="20"/>
      <c r="M371" s="20"/>
      <c r="N371" s="20"/>
      <c r="O371" s="20"/>
      <c r="P371" s="20"/>
      <c r="Q371" s="28">
        <f t="shared" si="5"/>
        <v>17.71</v>
      </c>
      <c r="R371" s="18"/>
      <c r="S371" s="18"/>
      <c r="T371" s="18"/>
      <c r="U371" s="18"/>
      <c r="V371" s="18"/>
      <c r="W3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1" s="17">
        <f>SUM(T_MAIN_ACCESSSW[[#This Row],[(Y)
TOTAL Excluding VAT - Y1
((A*J)*Q)+((A*R)*12))]:[(AC)
TOTAL Excluding VAT - Y5
((E*N*Q)+((E*V)*12))]])</f>
        <v>0</v>
      </c>
      <c r="AC371" s="21"/>
    </row>
    <row r="372" spans="1:29" x14ac:dyDescent="0.3">
      <c r="A372" t="s">
        <v>67</v>
      </c>
      <c r="B372" t="s">
        <v>800</v>
      </c>
      <c r="C372" t="s">
        <v>803</v>
      </c>
      <c r="D372" t="s">
        <v>660</v>
      </c>
      <c r="E372" s="77">
        <v>1</v>
      </c>
      <c r="F372" s="77">
        <v>1</v>
      </c>
      <c r="G372" s="77">
        <v>1</v>
      </c>
      <c r="H372" s="77">
        <v>1</v>
      </c>
      <c r="I372" s="77">
        <v>1</v>
      </c>
      <c r="J372" t="s">
        <v>646</v>
      </c>
      <c r="K372" t="s">
        <v>286</v>
      </c>
      <c r="L372" s="20"/>
      <c r="M372" s="20"/>
      <c r="N372" s="20"/>
      <c r="O372" s="20"/>
      <c r="P372" s="20"/>
      <c r="Q372" s="28">
        <f t="shared" si="5"/>
        <v>17.71</v>
      </c>
      <c r="R372" s="18"/>
      <c r="S372" s="18"/>
      <c r="T372" s="18"/>
      <c r="U372" s="18"/>
      <c r="V372" s="18"/>
      <c r="W3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2" s="17">
        <f>SUM(T_MAIN_ACCESSSW[[#This Row],[(Y)
TOTAL Excluding VAT - Y1
((A*J)*Q)+((A*R)*12))]:[(AC)
TOTAL Excluding VAT - Y5
((E*N*Q)+((E*V)*12))]])</f>
        <v>0</v>
      </c>
      <c r="AC372" s="21"/>
    </row>
    <row r="373" spans="1:29" x14ac:dyDescent="0.3">
      <c r="A373" t="s">
        <v>67</v>
      </c>
      <c r="B373" t="s">
        <v>804</v>
      </c>
      <c r="C373" t="s">
        <v>805</v>
      </c>
      <c r="D373" t="s">
        <v>660</v>
      </c>
      <c r="E373" s="77">
        <v>1</v>
      </c>
      <c r="F373" s="77">
        <v>1</v>
      </c>
      <c r="G373" s="77">
        <v>1</v>
      </c>
      <c r="H373" s="77">
        <v>1</v>
      </c>
      <c r="I373" s="77">
        <v>1</v>
      </c>
      <c r="J373" t="s">
        <v>646</v>
      </c>
      <c r="K373" t="s">
        <v>286</v>
      </c>
      <c r="L373" s="20"/>
      <c r="M373" s="20"/>
      <c r="N373" s="20"/>
      <c r="O373" s="20"/>
      <c r="P373" s="20"/>
      <c r="Q373" s="28">
        <f t="shared" si="5"/>
        <v>17.71</v>
      </c>
      <c r="R373" s="18"/>
      <c r="S373" s="18"/>
      <c r="T373" s="18"/>
      <c r="U373" s="18"/>
      <c r="V373" s="18"/>
      <c r="W3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3" s="17">
        <f>SUM(T_MAIN_ACCESSSW[[#This Row],[(Y)
TOTAL Excluding VAT - Y1
((A*J)*Q)+((A*R)*12))]:[(AC)
TOTAL Excluding VAT - Y5
((E*N*Q)+((E*V)*12))]])</f>
        <v>0</v>
      </c>
      <c r="AC373" s="21"/>
    </row>
    <row r="374" spans="1:29" x14ac:dyDescent="0.3">
      <c r="A374" t="s">
        <v>67</v>
      </c>
      <c r="B374" t="s">
        <v>804</v>
      </c>
      <c r="C374" t="s">
        <v>806</v>
      </c>
      <c r="D374" t="s">
        <v>660</v>
      </c>
      <c r="E374" s="77">
        <v>1</v>
      </c>
      <c r="F374" s="77">
        <v>1</v>
      </c>
      <c r="G374" s="77">
        <v>1</v>
      </c>
      <c r="H374" s="77">
        <v>1</v>
      </c>
      <c r="I374" s="77">
        <v>1</v>
      </c>
      <c r="J374" t="s">
        <v>646</v>
      </c>
      <c r="K374" t="s">
        <v>286</v>
      </c>
      <c r="L374" s="20"/>
      <c r="M374" s="20"/>
      <c r="N374" s="20"/>
      <c r="O374" s="20"/>
      <c r="P374" s="20"/>
      <c r="Q374" s="28">
        <f t="shared" si="5"/>
        <v>17.71</v>
      </c>
      <c r="R374" s="18"/>
      <c r="S374" s="18"/>
      <c r="T374" s="18"/>
      <c r="U374" s="18"/>
      <c r="V374" s="18"/>
      <c r="W3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4" s="17">
        <f>SUM(T_MAIN_ACCESSSW[[#This Row],[(Y)
TOTAL Excluding VAT - Y1
((A*J)*Q)+((A*R)*12))]:[(AC)
TOTAL Excluding VAT - Y5
((E*N*Q)+((E*V)*12))]])</f>
        <v>0</v>
      </c>
      <c r="AC374" s="21"/>
    </row>
    <row r="375" spans="1:29" x14ac:dyDescent="0.3">
      <c r="A375" t="s">
        <v>67</v>
      </c>
      <c r="B375" t="s">
        <v>804</v>
      </c>
      <c r="C375" t="s">
        <v>807</v>
      </c>
      <c r="D375" t="s">
        <v>660</v>
      </c>
      <c r="E375" s="77">
        <v>1</v>
      </c>
      <c r="F375" s="77">
        <v>1</v>
      </c>
      <c r="G375" s="77">
        <v>1</v>
      </c>
      <c r="H375" s="77">
        <v>1</v>
      </c>
      <c r="I375" s="77">
        <v>1</v>
      </c>
      <c r="J375" t="s">
        <v>646</v>
      </c>
      <c r="K375" t="s">
        <v>286</v>
      </c>
      <c r="L375" s="20"/>
      <c r="M375" s="20"/>
      <c r="N375" s="20"/>
      <c r="O375" s="20"/>
      <c r="P375" s="20"/>
      <c r="Q375" s="28">
        <f t="shared" si="5"/>
        <v>17.71</v>
      </c>
      <c r="R375" s="18"/>
      <c r="S375" s="18"/>
      <c r="T375" s="18"/>
      <c r="U375" s="18"/>
      <c r="V375" s="18"/>
      <c r="W3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5" s="17">
        <f>SUM(T_MAIN_ACCESSSW[[#This Row],[(Y)
TOTAL Excluding VAT - Y1
((A*J)*Q)+((A*R)*12))]:[(AC)
TOTAL Excluding VAT - Y5
((E*N*Q)+((E*V)*12))]])</f>
        <v>0</v>
      </c>
      <c r="AC375" s="21"/>
    </row>
    <row r="376" spans="1:29" x14ac:dyDescent="0.3">
      <c r="A376" t="s">
        <v>67</v>
      </c>
      <c r="B376" t="s">
        <v>804</v>
      </c>
      <c r="C376" t="s">
        <v>808</v>
      </c>
      <c r="D376" t="s">
        <v>660</v>
      </c>
      <c r="E376" s="77">
        <v>1</v>
      </c>
      <c r="F376" s="77">
        <v>1</v>
      </c>
      <c r="G376" s="77">
        <v>1</v>
      </c>
      <c r="H376" s="77">
        <v>1</v>
      </c>
      <c r="I376" s="77">
        <v>1</v>
      </c>
      <c r="J376" t="s">
        <v>646</v>
      </c>
      <c r="K376" t="s">
        <v>286</v>
      </c>
      <c r="L376" s="20"/>
      <c r="M376" s="20"/>
      <c r="N376" s="20"/>
      <c r="O376" s="20"/>
      <c r="P376" s="20"/>
      <c r="Q376" s="28">
        <f t="shared" si="5"/>
        <v>17.71</v>
      </c>
      <c r="R376" s="18"/>
      <c r="S376" s="18"/>
      <c r="T376" s="18"/>
      <c r="U376" s="18"/>
      <c r="V376" s="18"/>
      <c r="W3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6" s="17">
        <f>SUM(T_MAIN_ACCESSSW[[#This Row],[(Y)
TOTAL Excluding VAT - Y1
((A*J)*Q)+((A*R)*12))]:[(AC)
TOTAL Excluding VAT - Y5
((E*N*Q)+((E*V)*12))]])</f>
        <v>0</v>
      </c>
      <c r="AC376" s="21"/>
    </row>
    <row r="377" spans="1:29" x14ac:dyDescent="0.3">
      <c r="A377" t="s">
        <v>67</v>
      </c>
      <c r="B377" t="s">
        <v>809</v>
      </c>
      <c r="C377" t="s">
        <v>810</v>
      </c>
      <c r="D377" t="s">
        <v>660</v>
      </c>
      <c r="E377" s="77">
        <v>1</v>
      </c>
      <c r="F377" s="77">
        <v>1</v>
      </c>
      <c r="G377" s="77">
        <v>1</v>
      </c>
      <c r="H377" s="77">
        <v>1</v>
      </c>
      <c r="I377" s="77">
        <v>1</v>
      </c>
      <c r="J377" t="s">
        <v>646</v>
      </c>
      <c r="K377" t="s">
        <v>286</v>
      </c>
      <c r="L377" s="20"/>
      <c r="M377" s="20"/>
      <c r="N377" s="20"/>
      <c r="O377" s="20"/>
      <c r="P377" s="20"/>
      <c r="Q377" s="28">
        <f t="shared" si="5"/>
        <v>17.71</v>
      </c>
      <c r="R377" s="18"/>
      <c r="S377" s="18"/>
      <c r="T377" s="18"/>
      <c r="U377" s="18"/>
      <c r="V377" s="18"/>
      <c r="W3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7" s="17">
        <f>SUM(T_MAIN_ACCESSSW[[#This Row],[(Y)
TOTAL Excluding VAT - Y1
((A*J)*Q)+((A*R)*12))]:[(AC)
TOTAL Excluding VAT - Y5
((E*N*Q)+((E*V)*12))]])</f>
        <v>0</v>
      </c>
      <c r="AC377" s="21"/>
    </row>
    <row r="378" spans="1:29" x14ac:dyDescent="0.3">
      <c r="A378" t="s">
        <v>67</v>
      </c>
      <c r="B378" t="s">
        <v>809</v>
      </c>
      <c r="C378" t="s">
        <v>811</v>
      </c>
      <c r="D378" t="s">
        <v>660</v>
      </c>
      <c r="E378" s="77">
        <v>1</v>
      </c>
      <c r="F378" s="77">
        <v>1</v>
      </c>
      <c r="G378" s="77">
        <v>1</v>
      </c>
      <c r="H378" s="77">
        <v>1</v>
      </c>
      <c r="I378" s="77">
        <v>1</v>
      </c>
      <c r="J378" t="s">
        <v>646</v>
      </c>
      <c r="K378" t="s">
        <v>286</v>
      </c>
      <c r="L378" s="20"/>
      <c r="M378" s="20"/>
      <c r="N378" s="20"/>
      <c r="O378" s="20"/>
      <c r="P378" s="20"/>
      <c r="Q378" s="28">
        <f t="shared" si="5"/>
        <v>17.71</v>
      </c>
      <c r="R378" s="18"/>
      <c r="S378" s="18"/>
      <c r="T378" s="18"/>
      <c r="U378" s="18"/>
      <c r="V378" s="18"/>
      <c r="W3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8" s="17">
        <f>SUM(T_MAIN_ACCESSSW[[#This Row],[(Y)
TOTAL Excluding VAT - Y1
((A*J)*Q)+((A*R)*12))]:[(AC)
TOTAL Excluding VAT - Y5
((E*N*Q)+((E*V)*12))]])</f>
        <v>0</v>
      </c>
      <c r="AC378" s="21"/>
    </row>
    <row r="379" spans="1:29" x14ac:dyDescent="0.3">
      <c r="A379" t="s">
        <v>67</v>
      </c>
      <c r="B379" t="s">
        <v>809</v>
      </c>
      <c r="C379" t="s">
        <v>812</v>
      </c>
      <c r="D379" t="s">
        <v>660</v>
      </c>
      <c r="E379" s="77">
        <v>1</v>
      </c>
      <c r="F379" s="77">
        <v>1</v>
      </c>
      <c r="G379" s="77">
        <v>1</v>
      </c>
      <c r="H379" s="77">
        <v>1</v>
      </c>
      <c r="I379" s="77">
        <v>1</v>
      </c>
      <c r="J379" t="s">
        <v>646</v>
      </c>
      <c r="K379" t="s">
        <v>286</v>
      </c>
      <c r="L379" s="20"/>
      <c r="M379" s="20"/>
      <c r="N379" s="20"/>
      <c r="O379" s="20"/>
      <c r="P379" s="20"/>
      <c r="Q379" s="28">
        <f t="shared" si="5"/>
        <v>17.71</v>
      </c>
      <c r="R379" s="18"/>
      <c r="S379" s="18"/>
      <c r="T379" s="18"/>
      <c r="U379" s="18"/>
      <c r="V379" s="18"/>
      <c r="W3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79" s="17">
        <f>SUM(T_MAIN_ACCESSSW[[#This Row],[(Y)
TOTAL Excluding VAT - Y1
((A*J)*Q)+((A*R)*12))]:[(AC)
TOTAL Excluding VAT - Y5
((E*N*Q)+((E*V)*12))]])</f>
        <v>0</v>
      </c>
      <c r="AC379" s="21"/>
    </row>
    <row r="380" spans="1:29" x14ac:dyDescent="0.3">
      <c r="A380" t="s">
        <v>67</v>
      </c>
      <c r="B380" t="s">
        <v>813</v>
      </c>
      <c r="C380" t="s">
        <v>814</v>
      </c>
      <c r="D380" t="s">
        <v>660</v>
      </c>
      <c r="E380" s="77">
        <v>1</v>
      </c>
      <c r="F380" s="77">
        <v>1</v>
      </c>
      <c r="G380" s="77">
        <v>1</v>
      </c>
      <c r="H380" s="77">
        <v>1</v>
      </c>
      <c r="I380" s="77">
        <v>1</v>
      </c>
      <c r="J380" t="s">
        <v>646</v>
      </c>
      <c r="K380" t="s">
        <v>286</v>
      </c>
      <c r="L380" s="20"/>
      <c r="M380" s="20"/>
      <c r="N380" s="20"/>
      <c r="O380" s="20"/>
      <c r="P380" s="20"/>
      <c r="Q380" s="28">
        <f t="shared" si="5"/>
        <v>17.71</v>
      </c>
      <c r="R380" s="18"/>
      <c r="S380" s="18"/>
      <c r="T380" s="18"/>
      <c r="U380" s="18"/>
      <c r="V380" s="18"/>
      <c r="W3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0" s="17">
        <f>SUM(T_MAIN_ACCESSSW[[#This Row],[(Y)
TOTAL Excluding VAT - Y1
((A*J)*Q)+((A*R)*12))]:[(AC)
TOTAL Excluding VAT - Y5
((E*N*Q)+((E*V)*12))]])</f>
        <v>0</v>
      </c>
      <c r="AC380" s="21"/>
    </row>
    <row r="381" spans="1:29" x14ac:dyDescent="0.3">
      <c r="A381" t="s">
        <v>67</v>
      </c>
      <c r="B381" t="s">
        <v>813</v>
      </c>
      <c r="C381" t="s">
        <v>815</v>
      </c>
      <c r="D381" t="s">
        <v>660</v>
      </c>
      <c r="E381" s="77">
        <v>1</v>
      </c>
      <c r="F381" s="77">
        <v>1</v>
      </c>
      <c r="G381" s="77">
        <v>1</v>
      </c>
      <c r="H381" s="77">
        <v>1</v>
      </c>
      <c r="I381" s="77">
        <v>1</v>
      </c>
      <c r="J381" t="s">
        <v>646</v>
      </c>
      <c r="K381" t="s">
        <v>286</v>
      </c>
      <c r="L381" s="20"/>
      <c r="M381" s="20"/>
      <c r="N381" s="20"/>
      <c r="O381" s="20"/>
      <c r="P381" s="20"/>
      <c r="Q381" s="28">
        <f t="shared" si="5"/>
        <v>17.71</v>
      </c>
      <c r="R381" s="18"/>
      <c r="S381" s="18"/>
      <c r="T381" s="18"/>
      <c r="U381" s="18"/>
      <c r="V381" s="18"/>
      <c r="W3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1" s="17">
        <f>SUM(T_MAIN_ACCESSSW[[#This Row],[(Y)
TOTAL Excluding VAT - Y1
((A*J)*Q)+((A*R)*12))]:[(AC)
TOTAL Excluding VAT - Y5
((E*N*Q)+((E*V)*12))]])</f>
        <v>0</v>
      </c>
      <c r="AC381" s="21"/>
    </row>
    <row r="382" spans="1:29" x14ac:dyDescent="0.3">
      <c r="A382" t="s">
        <v>67</v>
      </c>
      <c r="B382" t="s">
        <v>816</v>
      </c>
      <c r="C382" t="s">
        <v>817</v>
      </c>
      <c r="D382" t="s">
        <v>660</v>
      </c>
      <c r="E382" s="77">
        <v>1</v>
      </c>
      <c r="F382" s="77">
        <v>1</v>
      </c>
      <c r="G382" s="77">
        <v>1</v>
      </c>
      <c r="H382" s="77">
        <v>1</v>
      </c>
      <c r="I382" s="77">
        <v>1</v>
      </c>
      <c r="J382" t="s">
        <v>646</v>
      </c>
      <c r="K382" t="s">
        <v>286</v>
      </c>
      <c r="L382" s="20"/>
      <c r="M382" s="20"/>
      <c r="N382" s="20"/>
      <c r="O382" s="20"/>
      <c r="P382" s="20"/>
      <c r="Q382" s="28">
        <f t="shared" si="5"/>
        <v>17.71</v>
      </c>
      <c r="R382" s="18"/>
      <c r="S382" s="18"/>
      <c r="T382" s="18"/>
      <c r="U382" s="18"/>
      <c r="V382" s="18"/>
      <c r="W3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2" s="17">
        <f>SUM(T_MAIN_ACCESSSW[[#This Row],[(Y)
TOTAL Excluding VAT - Y1
((A*J)*Q)+((A*R)*12))]:[(AC)
TOTAL Excluding VAT - Y5
((E*N*Q)+((E*V)*12))]])</f>
        <v>0</v>
      </c>
      <c r="AC382" s="21"/>
    </row>
    <row r="383" spans="1:29" x14ac:dyDescent="0.3">
      <c r="A383" t="s">
        <v>67</v>
      </c>
      <c r="B383" t="s">
        <v>818</v>
      </c>
      <c r="C383" t="s">
        <v>819</v>
      </c>
      <c r="D383" t="s">
        <v>660</v>
      </c>
      <c r="E383" s="77">
        <v>1</v>
      </c>
      <c r="F383" s="77">
        <v>1</v>
      </c>
      <c r="G383" s="77">
        <v>1</v>
      </c>
      <c r="H383" s="77">
        <v>1</v>
      </c>
      <c r="I383" s="77">
        <v>1</v>
      </c>
      <c r="J383" t="s">
        <v>646</v>
      </c>
      <c r="K383" t="s">
        <v>286</v>
      </c>
      <c r="L383" s="20"/>
      <c r="M383" s="20"/>
      <c r="N383" s="20"/>
      <c r="O383" s="20"/>
      <c r="P383" s="20"/>
      <c r="Q383" s="28">
        <f t="shared" si="5"/>
        <v>17.71</v>
      </c>
      <c r="R383" s="18"/>
      <c r="S383" s="18"/>
      <c r="T383" s="18"/>
      <c r="U383" s="18"/>
      <c r="V383" s="18"/>
      <c r="W3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3" s="17">
        <f>SUM(T_MAIN_ACCESSSW[[#This Row],[(Y)
TOTAL Excluding VAT - Y1
((A*J)*Q)+((A*R)*12))]:[(AC)
TOTAL Excluding VAT - Y5
((E*N*Q)+((E*V)*12))]])</f>
        <v>0</v>
      </c>
      <c r="AC383" s="21"/>
    </row>
    <row r="384" spans="1:29" x14ac:dyDescent="0.3">
      <c r="A384" t="s">
        <v>67</v>
      </c>
      <c r="B384" t="s">
        <v>818</v>
      </c>
      <c r="C384" t="s">
        <v>820</v>
      </c>
      <c r="D384" t="s">
        <v>660</v>
      </c>
      <c r="E384" s="77">
        <v>1</v>
      </c>
      <c r="F384" s="77">
        <v>1</v>
      </c>
      <c r="G384" s="77">
        <v>1</v>
      </c>
      <c r="H384" s="77">
        <v>1</v>
      </c>
      <c r="I384" s="77">
        <v>1</v>
      </c>
      <c r="J384" t="s">
        <v>646</v>
      </c>
      <c r="K384" t="s">
        <v>286</v>
      </c>
      <c r="L384" s="20"/>
      <c r="M384" s="20"/>
      <c r="N384" s="20"/>
      <c r="O384" s="20"/>
      <c r="P384" s="20"/>
      <c r="Q384" s="28">
        <f t="shared" si="5"/>
        <v>17.71</v>
      </c>
      <c r="R384" s="18"/>
      <c r="S384" s="18"/>
      <c r="T384" s="18"/>
      <c r="U384" s="18"/>
      <c r="V384" s="18"/>
      <c r="W3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4" s="17">
        <f>SUM(T_MAIN_ACCESSSW[[#This Row],[(Y)
TOTAL Excluding VAT - Y1
((A*J)*Q)+((A*R)*12))]:[(AC)
TOTAL Excluding VAT - Y5
((E*N*Q)+((E*V)*12))]])</f>
        <v>0</v>
      </c>
      <c r="AC384" s="21"/>
    </row>
    <row r="385" spans="1:29" x14ac:dyDescent="0.3">
      <c r="A385" t="s">
        <v>67</v>
      </c>
      <c r="B385" t="s">
        <v>818</v>
      </c>
      <c r="C385" t="s">
        <v>821</v>
      </c>
      <c r="D385" t="s">
        <v>660</v>
      </c>
      <c r="E385" s="77">
        <v>1</v>
      </c>
      <c r="F385" s="77">
        <v>1</v>
      </c>
      <c r="G385" s="77">
        <v>1</v>
      </c>
      <c r="H385" s="77">
        <v>1</v>
      </c>
      <c r="I385" s="77">
        <v>1</v>
      </c>
      <c r="J385" t="s">
        <v>646</v>
      </c>
      <c r="K385" t="s">
        <v>286</v>
      </c>
      <c r="L385" s="20"/>
      <c r="M385" s="20"/>
      <c r="N385" s="20"/>
      <c r="O385" s="20"/>
      <c r="P385" s="20"/>
      <c r="Q385" s="28">
        <f t="shared" si="5"/>
        <v>17.71</v>
      </c>
      <c r="R385" s="18"/>
      <c r="S385" s="18"/>
      <c r="T385" s="18"/>
      <c r="U385" s="18"/>
      <c r="V385" s="18"/>
      <c r="W3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5" s="17">
        <f>SUM(T_MAIN_ACCESSSW[[#This Row],[(Y)
TOTAL Excluding VAT - Y1
((A*J)*Q)+((A*R)*12))]:[(AC)
TOTAL Excluding VAT - Y5
((E*N*Q)+((E*V)*12))]])</f>
        <v>0</v>
      </c>
      <c r="AC385" s="21"/>
    </row>
    <row r="386" spans="1:29" x14ac:dyDescent="0.3">
      <c r="A386" t="s">
        <v>67</v>
      </c>
      <c r="B386" t="s">
        <v>822</v>
      </c>
      <c r="C386" t="s">
        <v>823</v>
      </c>
      <c r="D386" t="s">
        <v>660</v>
      </c>
      <c r="E386" s="77">
        <v>1</v>
      </c>
      <c r="F386" s="77">
        <v>1</v>
      </c>
      <c r="G386" s="77">
        <v>1</v>
      </c>
      <c r="H386" s="77">
        <v>1</v>
      </c>
      <c r="I386" s="77">
        <v>1</v>
      </c>
      <c r="J386" t="s">
        <v>646</v>
      </c>
      <c r="K386" t="s">
        <v>286</v>
      </c>
      <c r="L386" s="20"/>
      <c r="M386" s="20"/>
      <c r="N386" s="20"/>
      <c r="O386" s="20"/>
      <c r="P386" s="20"/>
      <c r="Q386" s="28">
        <f t="shared" si="5"/>
        <v>17.71</v>
      </c>
      <c r="R386" s="18"/>
      <c r="S386" s="18"/>
      <c r="T386" s="18"/>
      <c r="U386" s="18"/>
      <c r="V386" s="18"/>
      <c r="W3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6" s="17">
        <f>SUM(T_MAIN_ACCESSSW[[#This Row],[(Y)
TOTAL Excluding VAT - Y1
((A*J)*Q)+((A*R)*12))]:[(AC)
TOTAL Excluding VAT - Y5
((E*N*Q)+((E*V)*12))]])</f>
        <v>0</v>
      </c>
      <c r="AC386" s="21"/>
    </row>
    <row r="387" spans="1:29" x14ac:dyDescent="0.3">
      <c r="A387" t="s">
        <v>67</v>
      </c>
      <c r="B387" t="s">
        <v>824</v>
      </c>
      <c r="C387" t="s">
        <v>825</v>
      </c>
      <c r="D387" t="s">
        <v>660</v>
      </c>
      <c r="E387" s="77">
        <v>1</v>
      </c>
      <c r="F387" s="77">
        <v>1</v>
      </c>
      <c r="G387" s="77">
        <v>1</v>
      </c>
      <c r="H387" s="77">
        <v>1</v>
      </c>
      <c r="I387" s="77">
        <v>1</v>
      </c>
      <c r="J387" t="s">
        <v>646</v>
      </c>
      <c r="K387" t="s">
        <v>286</v>
      </c>
      <c r="L387" s="20"/>
      <c r="M387" s="20"/>
      <c r="N387" s="20"/>
      <c r="O387" s="20"/>
      <c r="P387" s="20"/>
      <c r="Q387" s="28">
        <f t="shared" si="5"/>
        <v>17.71</v>
      </c>
      <c r="R387" s="18"/>
      <c r="S387" s="18"/>
      <c r="T387" s="18"/>
      <c r="U387" s="18"/>
      <c r="V387" s="18"/>
      <c r="W3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7" s="17">
        <f>SUM(T_MAIN_ACCESSSW[[#This Row],[(Y)
TOTAL Excluding VAT - Y1
((A*J)*Q)+((A*R)*12))]:[(AC)
TOTAL Excluding VAT - Y5
((E*N*Q)+((E*V)*12))]])</f>
        <v>0</v>
      </c>
      <c r="AC387" s="21"/>
    </row>
    <row r="388" spans="1:29" x14ac:dyDescent="0.3">
      <c r="A388" t="s">
        <v>67</v>
      </c>
      <c r="B388" t="s">
        <v>826</v>
      </c>
      <c r="C388" t="s">
        <v>827</v>
      </c>
      <c r="D388" t="s">
        <v>660</v>
      </c>
      <c r="E388" s="77">
        <v>1</v>
      </c>
      <c r="F388" s="77">
        <v>1</v>
      </c>
      <c r="G388" s="77">
        <v>1</v>
      </c>
      <c r="H388" s="77">
        <v>1</v>
      </c>
      <c r="I388" s="77">
        <v>1</v>
      </c>
      <c r="J388" t="s">
        <v>646</v>
      </c>
      <c r="K388" t="s">
        <v>286</v>
      </c>
      <c r="L388" s="20"/>
      <c r="M388" s="20"/>
      <c r="N388" s="20"/>
      <c r="O388" s="20"/>
      <c r="P388" s="20"/>
      <c r="Q388" s="28">
        <f t="shared" si="5"/>
        <v>17.71</v>
      </c>
      <c r="R388" s="18"/>
      <c r="S388" s="18"/>
      <c r="T388" s="18"/>
      <c r="U388" s="18"/>
      <c r="V388" s="18"/>
      <c r="W3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8" s="17">
        <f>SUM(T_MAIN_ACCESSSW[[#This Row],[(Y)
TOTAL Excluding VAT - Y1
((A*J)*Q)+((A*R)*12))]:[(AC)
TOTAL Excluding VAT - Y5
((E*N*Q)+((E*V)*12))]])</f>
        <v>0</v>
      </c>
      <c r="AC388" s="21"/>
    </row>
    <row r="389" spans="1:29" x14ac:dyDescent="0.3">
      <c r="A389" t="s">
        <v>67</v>
      </c>
      <c r="B389" t="s">
        <v>828</v>
      </c>
      <c r="C389" t="s">
        <v>829</v>
      </c>
      <c r="D389" t="s">
        <v>660</v>
      </c>
      <c r="E389" s="77">
        <v>1</v>
      </c>
      <c r="F389" s="77">
        <v>1</v>
      </c>
      <c r="G389" s="77">
        <v>1</v>
      </c>
      <c r="H389" s="77">
        <v>1</v>
      </c>
      <c r="I389" s="77">
        <v>1</v>
      </c>
      <c r="J389" t="s">
        <v>646</v>
      </c>
      <c r="K389" t="s">
        <v>286</v>
      </c>
      <c r="L389" s="20"/>
      <c r="M389" s="20"/>
      <c r="N389" s="20"/>
      <c r="O389" s="20"/>
      <c r="P389" s="20"/>
      <c r="Q389" s="28">
        <f t="shared" si="5"/>
        <v>17.71</v>
      </c>
      <c r="R389" s="18"/>
      <c r="S389" s="18"/>
      <c r="T389" s="18"/>
      <c r="U389" s="18"/>
      <c r="V389" s="18"/>
      <c r="W3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89" s="17">
        <f>SUM(T_MAIN_ACCESSSW[[#This Row],[(Y)
TOTAL Excluding VAT - Y1
((A*J)*Q)+((A*R)*12))]:[(AC)
TOTAL Excluding VAT - Y5
((E*N*Q)+((E*V)*12))]])</f>
        <v>0</v>
      </c>
      <c r="AC389" s="21"/>
    </row>
    <row r="390" spans="1:29" x14ac:dyDescent="0.3">
      <c r="A390" t="s">
        <v>67</v>
      </c>
      <c r="B390" t="s">
        <v>830</v>
      </c>
      <c r="C390" t="s">
        <v>831</v>
      </c>
      <c r="D390" t="s">
        <v>660</v>
      </c>
      <c r="E390" s="77">
        <v>1</v>
      </c>
      <c r="F390" s="77">
        <v>1</v>
      </c>
      <c r="G390" s="77">
        <v>1</v>
      </c>
      <c r="H390" s="77">
        <v>1</v>
      </c>
      <c r="I390" s="77">
        <v>1</v>
      </c>
      <c r="J390" t="s">
        <v>646</v>
      </c>
      <c r="K390" t="s">
        <v>286</v>
      </c>
      <c r="L390" s="20"/>
      <c r="M390" s="20"/>
      <c r="N390" s="20"/>
      <c r="O390" s="20"/>
      <c r="P390" s="20"/>
      <c r="Q390" s="28">
        <f t="shared" si="5"/>
        <v>17.71</v>
      </c>
      <c r="R390" s="18"/>
      <c r="S390" s="18"/>
      <c r="T390" s="18"/>
      <c r="U390" s="18"/>
      <c r="V390" s="18"/>
      <c r="W3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0" s="17">
        <f>SUM(T_MAIN_ACCESSSW[[#This Row],[(Y)
TOTAL Excluding VAT - Y1
((A*J)*Q)+((A*R)*12))]:[(AC)
TOTAL Excluding VAT - Y5
((E*N*Q)+((E*V)*12))]])</f>
        <v>0</v>
      </c>
      <c r="AC390" s="21"/>
    </row>
    <row r="391" spans="1:29" x14ac:dyDescent="0.3">
      <c r="A391" t="s">
        <v>67</v>
      </c>
      <c r="B391" t="s">
        <v>832</v>
      </c>
      <c r="C391" t="s">
        <v>833</v>
      </c>
      <c r="D391" t="s">
        <v>660</v>
      </c>
      <c r="E391" s="77">
        <v>1</v>
      </c>
      <c r="F391" s="77">
        <v>1</v>
      </c>
      <c r="G391" s="77">
        <v>1</v>
      </c>
      <c r="H391" s="77">
        <v>1</v>
      </c>
      <c r="I391" s="77">
        <v>1</v>
      </c>
      <c r="J391" t="s">
        <v>646</v>
      </c>
      <c r="K391" t="s">
        <v>286</v>
      </c>
      <c r="L391" s="20"/>
      <c r="M391" s="20"/>
      <c r="N391" s="20"/>
      <c r="O391" s="20"/>
      <c r="P391" s="20"/>
      <c r="Q391" s="28">
        <f t="shared" si="5"/>
        <v>17.71</v>
      </c>
      <c r="R391" s="18"/>
      <c r="S391" s="18"/>
      <c r="T391" s="18"/>
      <c r="U391" s="18"/>
      <c r="V391" s="18"/>
      <c r="W3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1" s="17">
        <f>SUM(T_MAIN_ACCESSSW[[#This Row],[(Y)
TOTAL Excluding VAT - Y1
((A*J)*Q)+((A*R)*12))]:[(AC)
TOTAL Excluding VAT - Y5
((E*N*Q)+((E*V)*12))]])</f>
        <v>0</v>
      </c>
      <c r="AC391" s="21"/>
    </row>
    <row r="392" spans="1:29" x14ac:dyDescent="0.3">
      <c r="A392" t="s">
        <v>67</v>
      </c>
      <c r="B392" t="s">
        <v>834</v>
      </c>
      <c r="C392" t="s">
        <v>835</v>
      </c>
      <c r="D392" t="s">
        <v>836</v>
      </c>
      <c r="E392" s="77">
        <v>1</v>
      </c>
      <c r="F392" s="77">
        <v>1</v>
      </c>
      <c r="G392" s="77">
        <v>1</v>
      </c>
      <c r="H392" s="77">
        <v>1</v>
      </c>
      <c r="I392" s="77">
        <v>1</v>
      </c>
      <c r="J392" t="s">
        <v>646</v>
      </c>
      <c r="K392" t="s">
        <v>286</v>
      </c>
      <c r="L392" s="20"/>
      <c r="M392" s="20"/>
      <c r="N392" s="20"/>
      <c r="O392" s="20"/>
      <c r="P392" s="20"/>
      <c r="Q392" s="28">
        <f t="shared" si="5"/>
        <v>17.71</v>
      </c>
      <c r="R392" s="18"/>
      <c r="S392" s="18"/>
      <c r="T392" s="18"/>
      <c r="U392" s="18"/>
      <c r="V392" s="18"/>
      <c r="W3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2" s="17">
        <f>SUM(T_MAIN_ACCESSSW[[#This Row],[(Y)
TOTAL Excluding VAT - Y1
((A*J)*Q)+((A*R)*12))]:[(AC)
TOTAL Excluding VAT - Y5
((E*N*Q)+((E*V)*12))]])</f>
        <v>0</v>
      </c>
      <c r="AC392" s="21"/>
    </row>
    <row r="393" spans="1:29" x14ac:dyDescent="0.3">
      <c r="A393" t="s">
        <v>67</v>
      </c>
      <c r="B393" t="s">
        <v>837</v>
      </c>
      <c r="C393" t="s">
        <v>838</v>
      </c>
      <c r="D393" t="s">
        <v>836</v>
      </c>
      <c r="E393" s="77">
        <v>1</v>
      </c>
      <c r="F393" s="77">
        <v>1</v>
      </c>
      <c r="G393" s="77">
        <v>1</v>
      </c>
      <c r="H393" s="77">
        <v>1</v>
      </c>
      <c r="I393" s="77">
        <v>1</v>
      </c>
      <c r="J393" t="s">
        <v>646</v>
      </c>
      <c r="K393" t="s">
        <v>286</v>
      </c>
      <c r="L393" s="20"/>
      <c r="M393" s="20"/>
      <c r="N393" s="20"/>
      <c r="O393" s="20"/>
      <c r="P393" s="20"/>
      <c r="Q393" s="28">
        <f t="shared" si="5"/>
        <v>17.71</v>
      </c>
      <c r="R393" s="18"/>
      <c r="S393" s="18"/>
      <c r="T393" s="18"/>
      <c r="U393" s="18"/>
      <c r="V393" s="18"/>
      <c r="W3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3" s="17">
        <f>SUM(T_MAIN_ACCESSSW[[#This Row],[(Y)
TOTAL Excluding VAT - Y1
((A*J)*Q)+((A*R)*12))]:[(AC)
TOTAL Excluding VAT - Y5
((E*N*Q)+((E*V)*12))]])</f>
        <v>0</v>
      </c>
      <c r="AC393" s="21"/>
    </row>
    <row r="394" spans="1:29" x14ac:dyDescent="0.3">
      <c r="A394" t="s">
        <v>67</v>
      </c>
      <c r="B394" t="s">
        <v>839</v>
      </c>
      <c r="C394" t="s">
        <v>840</v>
      </c>
      <c r="D394" t="s">
        <v>836</v>
      </c>
      <c r="E394" s="77">
        <v>1</v>
      </c>
      <c r="F394" s="77">
        <v>1</v>
      </c>
      <c r="G394" s="77">
        <v>1</v>
      </c>
      <c r="H394" s="77">
        <v>1</v>
      </c>
      <c r="I394" s="77">
        <v>1</v>
      </c>
      <c r="J394" t="s">
        <v>646</v>
      </c>
      <c r="K394" t="s">
        <v>286</v>
      </c>
      <c r="L394" s="20"/>
      <c r="M394" s="20"/>
      <c r="N394" s="20"/>
      <c r="O394" s="20"/>
      <c r="P394" s="20"/>
      <c r="Q394" s="28">
        <f t="shared" si="5"/>
        <v>17.71</v>
      </c>
      <c r="R394" s="18"/>
      <c r="S394" s="18"/>
      <c r="T394" s="18"/>
      <c r="U394" s="18"/>
      <c r="V394" s="18"/>
      <c r="W3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4" s="17">
        <f>SUM(T_MAIN_ACCESSSW[[#This Row],[(Y)
TOTAL Excluding VAT - Y1
((A*J)*Q)+((A*R)*12))]:[(AC)
TOTAL Excluding VAT - Y5
((E*N*Q)+((E*V)*12))]])</f>
        <v>0</v>
      </c>
      <c r="AC394" s="21"/>
    </row>
    <row r="395" spans="1:29" x14ac:dyDescent="0.3">
      <c r="A395" t="s">
        <v>69</v>
      </c>
      <c r="B395" t="s">
        <v>841</v>
      </c>
      <c r="C395" t="s">
        <v>842</v>
      </c>
      <c r="D395" t="s">
        <v>843</v>
      </c>
      <c r="E395" s="77">
        <v>1</v>
      </c>
      <c r="F395" s="77">
        <v>1</v>
      </c>
      <c r="G395" s="77">
        <v>1</v>
      </c>
      <c r="H395" s="77">
        <v>1</v>
      </c>
      <c r="I395" s="77">
        <v>1</v>
      </c>
      <c r="J395" t="s">
        <v>646</v>
      </c>
      <c r="K395" t="s">
        <v>286</v>
      </c>
      <c r="L395" s="20"/>
      <c r="M395" s="20"/>
      <c r="N395" s="20"/>
      <c r="O395" s="20"/>
      <c r="P395" s="20"/>
      <c r="Q395" s="28">
        <f t="shared" si="5"/>
        <v>17.71</v>
      </c>
      <c r="R395" s="18"/>
      <c r="S395" s="18"/>
      <c r="T395" s="18"/>
      <c r="U395" s="18"/>
      <c r="V395" s="18"/>
      <c r="W3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5" s="17">
        <f>SUM(T_MAIN_ACCESSSW[[#This Row],[(Y)
TOTAL Excluding VAT - Y1
((A*J)*Q)+((A*R)*12))]:[(AC)
TOTAL Excluding VAT - Y5
((E*N*Q)+((E*V)*12))]])</f>
        <v>0</v>
      </c>
      <c r="AC395" s="21"/>
    </row>
    <row r="396" spans="1:29" x14ac:dyDescent="0.3">
      <c r="A396" t="s">
        <v>69</v>
      </c>
      <c r="B396" t="s">
        <v>841</v>
      </c>
      <c r="C396" t="s">
        <v>844</v>
      </c>
      <c r="D396" t="s">
        <v>843</v>
      </c>
      <c r="E396" s="77">
        <v>1</v>
      </c>
      <c r="F396" s="77">
        <v>1</v>
      </c>
      <c r="G396" s="77">
        <v>1</v>
      </c>
      <c r="H396" s="77">
        <v>1</v>
      </c>
      <c r="I396" s="77">
        <v>1</v>
      </c>
      <c r="J396" t="s">
        <v>646</v>
      </c>
      <c r="K396" t="s">
        <v>286</v>
      </c>
      <c r="L396" s="20"/>
      <c r="M396" s="20"/>
      <c r="N396" s="20"/>
      <c r="O396" s="20"/>
      <c r="P396" s="20"/>
      <c r="Q396" s="28">
        <f t="shared" ref="Q396:Q459" si="6">Exchange_Rate</f>
        <v>17.71</v>
      </c>
      <c r="R396" s="18"/>
      <c r="S396" s="18"/>
      <c r="T396" s="18"/>
      <c r="U396" s="18"/>
      <c r="V396" s="18"/>
      <c r="W3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6" s="17">
        <f>SUM(T_MAIN_ACCESSSW[[#This Row],[(Y)
TOTAL Excluding VAT - Y1
((A*J)*Q)+((A*R)*12))]:[(AC)
TOTAL Excluding VAT - Y5
((E*N*Q)+((E*V)*12))]])</f>
        <v>0</v>
      </c>
      <c r="AC396" s="21"/>
    </row>
    <row r="397" spans="1:29" x14ac:dyDescent="0.3">
      <c r="A397" t="s">
        <v>69</v>
      </c>
      <c r="B397" t="s">
        <v>841</v>
      </c>
      <c r="C397" t="s">
        <v>845</v>
      </c>
      <c r="D397" t="s">
        <v>843</v>
      </c>
      <c r="E397" s="77">
        <v>1</v>
      </c>
      <c r="F397" s="77">
        <v>1</v>
      </c>
      <c r="G397" s="77">
        <v>1</v>
      </c>
      <c r="H397" s="77">
        <v>1</v>
      </c>
      <c r="I397" s="77">
        <v>1</v>
      </c>
      <c r="J397" t="s">
        <v>646</v>
      </c>
      <c r="K397" t="s">
        <v>286</v>
      </c>
      <c r="L397" s="20"/>
      <c r="M397" s="20"/>
      <c r="N397" s="20"/>
      <c r="O397" s="20"/>
      <c r="P397" s="20"/>
      <c r="Q397" s="28">
        <f t="shared" si="6"/>
        <v>17.71</v>
      </c>
      <c r="R397" s="18"/>
      <c r="S397" s="18"/>
      <c r="T397" s="18"/>
      <c r="U397" s="18"/>
      <c r="V397" s="18"/>
      <c r="W3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7" s="17">
        <f>SUM(T_MAIN_ACCESSSW[[#This Row],[(Y)
TOTAL Excluding VAT - Y1
((A*J)*Q)+((A*R)*12))]:[(AC)
TOTAL Excluding VAT - Y5
((E*N*Q)+((E*V)*12))]])</f>
        <v>0</v>
      </c>
      <c r="AC397" s="21"/>
    </row>
    <row r="398" spans="1:29" x14ac:dyDescent="0.3">
      <c r="A398" t="s">
        <v>69</v>
      </c>
      <c r="B398" t="s">
        <v>658</v>
      </c>
      <c r="C398" t="s">
        <v>846</v>
      </c>
      <c r="D398" t="s">
        <v>843</v>
      </c>
      <c r="E398" s="77">
        <v>1</v>
      </c>
      <c r="F398" s="77">
        <v>1</v>
      </c>
      <c r="G398" s="77">
        <v>1</v>
      </c>
      <c r="H398" s="77">
        <v>1</v>
      </c>
      <c r="I398" s="77">
        <v>1</v>
      </c>
      <c r="J398" t="s">
        <v>646</v>
      </c>
      <c r="K398" t="s">
        <v>286</v>
      </c>
      <c r="L398" s="20"/>
      <c r="M398" s="20"/>
      <c r="N398" s="20"/>
      <c r="O398" s="20"/>
      <c r="P398" s="20"/>
      <c r="Q398" s="28">
        <f t="shared" si="6"/>
        <v>17.71</v>
      </c>
      <c r="R398" s="18"/>
      <c r="S398" s="18"/>
      <c r="T398" s="18"/>
      <c r="U398" s="18"/>
      <c r="V398" s="18"/>
      <c r="W3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8" s="17">
        <f>SUM(T_MAIN_ACCESSSW[[#This Row],[(Y)
TOTAL Excluding VAT - Y1
((A*J)*Q)+((A*R)*12))]:[(AC)
TOTAL Excluding VAT - Y5
((E*N*Q)+((E*V)*12))]])</f>
        <v>0</v>
      </c>
      <c r="AC398" s="21"/>
    </row>
    <row r="399" spans="1:29" x14ac:dyDescent="0.3">
      <c r="A399" t="s">
        <v>69</v>
      </c>
      <c r="B399" t="s">
        <v>658</v>
      </c>
      <c r="C399" t="s">
        <v>847</v>
      </c>
      <c r="D399" t="s">
        <v>843</v>
      </c>
      <c r="E399" s="77">
        <v>1</v>
      </c>
      <c r="F399" s="77">
        <v>1</v>
      </c>
      <c r="G399" s="77">
        <v>1</v>
      </c>
      <c r="H399" s="77">
        <v>1</v>
      </c>
      <c r="I399" s="77">
        <v>1</v>
      </c>
      <c r="J399" t="s">
        <v>646</v>
      </c>
      <c r="K399" t="s">
        <v>286</v>
      </c>
      <c r="L399" s="20"/>
      <c r="M399" s="20"/>
      <c r="N399" s="20"/>
      <c r="O399" s="20"/>
      <c r="P399" s="20"/>
      <c r="Q399" s="28">
        <f t="shared" si="6"/>
        <v>17.71</v>
      </c>
      <c r="R399" s="18"/>
      <c r="S399" s="18"/>
      <c r="T399" s="18"/>
      <c r="U399" s="18"/>
      <c r="V399" s="18"/>
      <c r="W3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3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3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3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3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399" s="17">
        <f>SUM(T_MAIN_ACCESSSW[[#This Row],[(Y)
TOTAL Excluding VAT - Y1
((A*J)*Q)+((A*R)*12))]:[(AC)
TOTAL Excluding VAT - Y5
((E*N*Q)+((E*V)*12))]])</f>
        <v>0</v>
      </c>
      <c r="AC399" s="21"/>
    </row>
    <row r="400" spans="1:29" x14ac:dyDescent="0.3">
      <c r="A400" t="s">
        <v>69</v>
      </c>
      <c r="B400" t="s">
        <v>848</v>
      </c>
      <c r="C400" t="s">
        <v>849</v>
      </c>
      <c r="D400" t="s">
        <v>843</v>
      </c>
      <c r="E400" s="77">
        <v>1</v>
      </c>
      <c r="F400" s="77">
        <v>1</v>
      </c>
      <c r="G400" s="77">
        <v>1</v>
      </c>
      <c r="H400" s="77">
        <v>1</v>
      </c>
      <c r="I400" s="77">
        <v>1</v>
      </c>
      <c r="J400" t="s">
        <v>646</v>
      </c>
      <c r="K400" t="s">
        <v>286</v>
      </c>
      <c r="L400" s="20"/>
      <c r="M400" s="20"/>
      <c r="N400" s="20"/>
      <c r="O400" s="20"/>
      <c r="P400" s="20"/>
      <c r="Q400" s="28">
        <f t="shared" si="6"/>
        <v>17.71</v>
      </c>
      <c r="R400" s="18"/>
      <c r="S400" s="18"/>
      <c r="T400" s="18"/>
      <c r="U400" s="18"/>
      <c r="V400" s="18"/>
      <c r="W4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0" s="17">
        <f>SUM(T_MAIN_ACCESSSW[[#This Row],[(Y)
TOTAL Excluding VAT - Y1
((A*J)*Q)+((A*R)*12))]:[(AC)
TOTAL Excluding VAT - Y5
((E*N*Q)+((E*V)*12))]])</f>
        <v>0</v>
      </c>
      <c r="AC400" s="21"/>
    </row>
    <row r="401" spans="1:29" x14ac:dyDescent="0.3">
      <c r="A401" t="s">
        <v>69</v>
      </c>
      <c r="B401" t="s">
        <v>848</v>
      </c>
      <c r="C401" t="s">
        <v>850</v>
      </c>
      <c r="D401" t="s">
        <v>843</v>
      </c>
      <c r="E401" s="77">
        <v>1</v>
      </c>
      <c r="F401" s="77">
        <v>1</v>
      </c>
      <c r="G401" s="77">
        <v>1</v>
      </c>
      <c r="H401" s="77">
        <v>1</v>
      </c>
      <c r="I401" s="77">
        <v>1</v>
      </c>
      <c r="J401" t="s">
        <v>646</v>
      </c>
      <c r="K401" t="s">
        <v>286</v>
      </c>
      <c r="L401" s="20"/>
      <c r="M401" s="20"/>
      <c r="N401" s="20"/>
      <c r="O401" s="20"/>
      <c r="P401" s="20"/>
      <c r="Q401" s="28">
        <f t="shared" si="6"/>
        <v>17.71</v>
      </c>
      <c r="R401" s="18"/>
      <c r="S401" s="18"/>
      <c r="T401" s="18"/>
      <c r="U401" s="18"/>
      <c r="V401" s="18"/>
      <c r="W4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1" s="17">
        <f>SUM(T_MAIN_ACCESSSW[[#This Row],[(Y)
TOTAL Excluding VAT - Y1
((A*J)*Q)+((A*R)*12))]:[(AC)
TOTAL Excluding VAT - Y5
((E*N*Q)+((E*V)*12))]])</f>
        <v>0</v>
      </c>
      <c r="AC401" s="21"/>
    </row>
    <row r="402" spans="1:29" x14ac:dyDescent="0.3">
      <c r="A402" t="s">
        <v>69</v>
      </c>
      <c r="B402" t="s">
        <v>851</v>
      </c>
      <c r="C402" t="s">
        <v>852</v>
      </c>
      <c r="D402" t="s">
        <v>843</v>
      </c>
      <c r="E402" s="77">
        <v>1</v>
      </c>
      <c r="F402" s="77">
        <v>1</v>
      </c>
      <c r="G402" s="77">
        <v>1</v>
      </c>
      <c r="H402" s="77">
        <v>1</v>
      </c>
      <c r="I402" s="77">
        <v>1</v>
      </c>
      <c r="J402" t="s">
        <v>646</v>
      </c>
      <c r="K402" t="s">
        <v>286</v>
      </c>
      <c r="L402" s="20"/>
      <c r="M402" s="20"/>
      <c r="N402" s="20"/>
      <c r="O402" s="20"/>
      <c r="P402" s="20"/>
      <c r="Q402" s="28">
        <f t="shared" si="6"/>
        <v>17.71</v>
      </c>
      <c r="R402" s="18"/>
      <c r="S402" s="18"/>
      <c r="T402" s="18"/>
      <c r="U402" s="18"/>
      <c r="V402" s="18"/>
      <c r="W4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2" s="17">
        <f>SUM(T_MAIN_ACCESSSW[[#This Row],[(Y)
TOTAL Excluding VAT - Y1
((A*J)*Q)+((A*R)*12))]:[(AC)
TOTAL Excluding VAT - Y5
((E*N*Q)+((E*V)*12))]])</f>
        <v>0</v>
      </c>
      <c r="AC402" s="21"/>
    </row>
    <row r="403" spans="1:29" x14ac:dyDescent="0.3">
      <c r="A403" t="s">
        <v>69</v>
      </c>
      <c r="B403" t="s">
        <v>851</v>
      </c>
      <c r="C403" t="s">
        <v>853</v>
      </c>
      <c r="D403" t="s">
        <v>843</v>
      </c>
      <c r="E403" s="77">
        <v>1</v>
      </c>
      <c r="F403" s="77">
        <v>1</v>
      </c>
      <c r="G403" s="77">
        <v>1</v>
      </c>
      <c r="H403" s="77">
        <v>1</v>
      </c>
      <c r="I403" s="77">
        <v>1</v>
      </c>
      <c r="J403" t="s">
        <v>646</v>
      </c>
      <c r="K403" t="s">
        <v>286</v>
      </c>
      <c r="L403" s="20"/>
      <c r="M403" s="20"/>
      <c r="N403" s="20"/>
      <c r="O403" s="20"/>
      <c r="P403" s="20"/>
      <c r="Q403" s="28">
        <f t="shared" si="6"/>
        <v>17.71</v>
      </c>
      <c r="R403" s="18"/>
      <c r="S403" s="18"/>
      <c r="T403" s="18"/>
      <c r="U403" s="18"/>
      <c r="V403" s="18"/>
      <c r="W4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3" s="17">
        <f>SUM(T_MAIN_ACCESSSW[[#This Row],[(Y)
TOTAL Excluding VAT - Y1
((A*J)*Q)+((A*R)*12))]:[(AC)
TOTAL Excluding VAT - Y5
((E*N*Q)+((E*V)*12))]])</f>
        <v>0</v>
      </c>
      <c r="AC403" s="21"/>
    </row>
    <row r="404" spans="1:29" x14ac:dyDescent="0.3">
      <c r="A404" t="s">
        <v>69</v>
      </c>
      <c r="B404" t="s">
        <v>854</v>
      </c>
      <c r="C404" t="s">
        <v>855</v>
      </c>
      <c r="D404" t="s">
        <v>843</v>
      </c>
      <c r="E404" s="77">
        <v>1</v>
      </c>
      <c r="F404" s="77">
        <v>1</v>
      </c>
      <c r="G404" s="77">
        <v>1</v>
      </c>
      <c r="H404" s="77">
        <v>1</v>
      </c>
      <c r="I404" s="77">
        <v>1</v>
      </c>
      <c r="J404" t="s">
        <v>646</v>
      </c>
      <c r="K404" t="s">
        <v>286</v>
      </c>
      <c r="L404" s="20"/>
      <c r="M404" s="20"/>
      <c r="N404" s="20"/>
      <c r="O404" s="20"/>
      <c r="P404" s="20"/>
      <c r="Q404" s="28">
        <f t="shared" si="6"/>
        <v>17.71</v>
      </c>
      <c r="R404" s="18"/>
      <c r="S404" s="18"/>
      <c r="T404" s="18"/>
      <c r="U404" s="18"/>
      <c r="V404" s="18"/>
      <c r="W4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4" s="17">
        <f>SUM(T_MAIN_ACCESSSW[[#This Row],[(Y)
TOTAL Excluding VAT - Y1
((A*J)*Q)+((A*R)*12))]:[(AC)
TOTAL Excluding VAT - Y5
((E*N*Q)+((E*V)*12))]])</f>
        <v>0</v>
      </c>
      <c r="AC404" s="21"/>
    </row>
    <row r="405" spans="1:29" x14ac:dyDescent="0.3">
      <c r="A405" t="s">
        <v>69</v>
      </c>
      <c r="B405" t="s">
        <v>856</v>
      </c>
      <c r="C405" t="s">
        <v>857</v>
      </c>
      <c r="D405" t="s">
        <v>843</v>
      </c>
      <c r="E405" s="77">
        <v>1</v>
      </c>
      <c r="F405" s="77">
        <v>1</v>
      </c>
      <c r="G405" s="77">
        <v>1</v>
      </c>
      <c r="H405" s="77">
        <v>1</v>
      </c>
      <c r="I405" s="77">
        <v>1</v>
      </c>
      <c r="J405" t="s">
        <v>646</v>
      </c>
      <c r="K405" t="s">
        <v>286</v>
      </c>
      <c r="L405" s="20"/>
      <c r="M405" s="20"/>
      <c r="N405" s="20"/>
      <c r="O405" s="20"/>
      <c r="P405" s="20"/>
      <c r="Q405" s="28">
        <f t="shared" si="6"/>
        <v>17.71</v>
      </c>
      <c r="R405" s="18"/>
      <c r="S405" s="18"/>
      <c r="T405" s="18"/>
      <c r="U405" s="18"/>
      <c r="V405" s="18"/>
      <c r="W4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5" s="17">
        <f>SUM(T_MAIN_ACCESSSW[[#This Row],[(Y)
TOTAL Excluding VAT - Y1
((A*J)*Q)+((A*R)*12))]:[(AC)
TOTAL Excluding VAT - Y5
((E*N*Q)+((E*V)*12))]])</f>
        <v>0</v>
      </c>
      <c r="AC405" s="21"/>
    </row>
    <row r="406" spans="1:29" x14ac:dyDescent="0.3">
      <c r="A406" t="s">
        <v>69</v>
      </c>
      <c r="B406" t="s">
        <v>856</v>
      </c>
      <c r="C406" t="s">
        <v>858</v>
      </c>
      <c r="D406" t="s">
        <v>843</v>
      </c>
      <c r="E406" s="77">
        <v>1</v>
      </c>
      <c r="F406" s="77">
        <v>1</v>
      </c>
      <c r="G406" s="77">
        <v>1</v>
      </c>
      <c r="H406" s="77">
        <v>1</v>
      </c>
      <c r="I406" s="77">
        <v>1</v>
      </c>
      <c r="J406" t="s">
        <v>646</v>
      </c>
      <c r="K406" t="s">
        <v>286</v>
      </c>
      <c r="L406" s="20"/>
      <c r="M406" s="20"/>
      <c r="N406" s="20"/>
      <c r="O406" s="20"/>
      <c r="P406" s="20"/>
      <c r="Q406" s="28">
        <f t="shared" si="6"/>
        <v>17.71</v>
      </c>
      <c r="R406" s="18"/>
      <c r="S406" s="18"/>
      <c r="T406" s="18"/>
      <c r="U406" s="18"/>
      <c r="V406" s="18"/>
      <c r="W4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6" s="17">
        <f>SUM(T_MAIN_ACCESSSW[[#This Row],[(Y)
TOTAL Excluding VAT - Y1
((A*J)*Q)+((A*R)*12))]:[(AC)
TOTAL Excluding VAT - Y5
((E*N*Q)+((E*V)*12))]])</f>
        <v>0</v>
      </c>
      <c r="AC406" s="21"/>
    </row>
    <row r="407" spans="1:29" x14ac:dyDescent="0.3">
      <c r="A407" t="s">
        <v>69</v>
      </c>
      <c r="B407" t="s">
        <v>856</v>
      </c>
      <c r="C407" t="s">
        <v>859</v>
      </c>
      <c r="D407" t="s">
        <v>843</v>
      </c>
      <c r="E407" s="77">
        <v>1</v>
      </c>
      <c r="F407" s="77">
        <v>1</v>
      </c>
      <c r="G407" s="77">
        <v>1</v>
      </c>
      <c r="H407" s="77">
        <v>1</v>
      </c>
      <c r="I407" s="77">
        <v>1</v>
      </c>
      <c r="J407" t="s">
        <v>646</v>
      </c>
      <c r="K407" t="s">
        <v>286</v>
      </c>
      <c r="L407" s="20"/>
      <c r="M407" s="20"/>
      <c r="N407" s="20"/>
      <c r="O407" s="20"/>
      <c r="P407" s="20"/>
      <c r="Q407" s="28">
        <f t="shared" si="6"/>
        <v>17.71</v>
      </c>
      <c r="R407" s="18"/>
      <c r="S407" s="18"/>
      <c r="T407" s="18"/>
      <c r="U407" s="18"/>
      <c r="V407" s="18"/>
      <c r="W4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7" s="17">
        <f>SUM(T_MAIN_ACCESSSW[[#This Row],[(Y)
TOTAL Excluding VAT - Y1
((A*J)*Q)+((A*R)*12))]:[(AC)
TOTAL Excluding VAT - Y5
((E*N*Q)+((E*V)*12))]])</f>
        <v>0</v>
      </c>
      <c r="AC407" s="21"/>
    </row>
    <row r="408" spans="1:29" x14ac:dyDescent="0.3">
      <c r="A408" t="s">
        <v>69</v>
      </c>
      <c r="B408" t="s">
        <v>674</v>
      </c>
      <c r="C408" t="s">
        <v>860</v>
      </c>
      <c r="D408" t="s">
        <v>843</v>
      </c>
      <c r="E408" s="77">
        <v>1</v>
      </c>
      <c r="F408" s="77">
        <v>1</v>
      </c>
      <c r="G408" s="77">
        <v>1</v>
      </c>
      <c r="H408" s="77">
        <v>1</v>
      </c>
      <c r="I408" s="77">
        <v>1</v>
      </c>
      <c r="J408" t="s">
        <v>646</v>
      </c>
      <c r="K408" t="s">
        <v>286</v>
      </c>
      <c r="L408" s="20"/>
      <c r="M408" s="20"/>
      <c r="N408" s="20"/>
      <c r="O408" s="20"/>
      <c r="P408" s="20"/>
      <c r="Q408" s="28">
        <f t="shared" si="6"/>
        <v>17.71</v>
      </c>
      <c r="R408" s="18"/>
      <c r="S408" s="18"/>
      <c r="T408" s="18"/>
      <c r="U408" s="18"/>
      <c r="V408" s="18"/>
      <c r="W4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8" s="17">
        <f>SUM(T_MAIN_ACCESSSW[[#This Row],[(Y)
TOTAL Excluding VAT - Y1
((A*J)*Q)+((A*R)*12))]:[(AC)
TOTAL Excluding VAT - Y5
((E*N*Q)+((E*V)*12))]])</f>
        <v>0</v>
      </c>
      <c r="AC408" s="21"/>
    </row>
    <row r="409" spans="1:29" x14ac:dyDescent="0.3">
      <c r="A409" t="s">
        <v>69</v>
      </c>
      <c r="B409" t="s">
        <v>861</v>
      </c>
      <c r="C409" t="s">
        <v>862</v>
      </c>
      <c r="D409" t="s">
        <v>843</v>
      </c>
      <c r="E409" s="77">
        <v>1</v>
      </c>
      <c r="F409" s="77">
        <v>1</v>
      </c>
      <c r="G409" s="77">
        <v>1</v>
      </c>
      <c r="H409" s="77">
        <v>1</v>
      </c>
      <c r="I409" s="77">
        <v>1</v>
      </c>
      <c r="J409" t="s">
        <v>646</v>
      </c>
      <c r="K409" t="s">
        <v>286</v>
      </c>
      <c r="L409" s="20"/>
      <c r="M409" s="20"/>
      <c r="N409" s="20"/>
      <c r="O409" s="20"/>
      <c r="P409" s="20"/>
      <c r="Q409" s="28">
        <f t="shared" si="6"/>
        <v>17.71</v>
      </c>
      <c r="R409" s="18"/>
      <c r="S409" s="18"/>
      <c r="T409" s="18"/>
      <c r="U409" s="18"/>
      <c r="V409" s="18"/>
      <c r="W4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09" s="17">
        <f>SUM(T_MAIN_ACCESSSW[[#This Row],[(Y)
TOTAL Excluding VAT - Y1
((A*J)*Q)+((A*R)*12))]:[(AC)
TOTAL Excluding VAT - Y5
((E*N*Q)+((E*V)*12))]])</f>
        <v>0</v>
      </c>
      <c r="AC409" s="21"/>
    </row>
    <row r="410" spans="1:29" x14ac:dyDescent="0.3">
      <c r="A410" t="s">
        <v>69</v>
      </c>
      <c r="B410" t="s">
        <v>863</v>
      </c>
      <c r="C410" t="s">
        <v>864</v>
      </c>
      <c r="D410" t="s">
        <v>843</v>
      </c>
      <c r="E410" s="77">
        <v>1</v>
      </c>
      <c r="F410" s="77">
        <v>1</v>
      </c>
      <c r="G410" s="77">
        <v>1</v>
      </c>
      <c r="H410" s="77">
        <v>1</v>
      </c>
      <c r="I410" s="77">
        <v>1</v>
      </c>
      <c r="J410" t="s">
        <v>646</v>
      </c>
      <c r="K410" t="s">
        <v>286</v>
      </c>
      <c r="L410" s="20"/>
      <c r="M410" s="20"/>
      <c r="N410" s="20"/>
      <c r="O410" s="20"/>
      <c r="P410" s="20"/>
      <c r="Q410" s="28">
        <f t="shared" si="6"/>
        <v>17.71</v>
      </c>
      <c r="R410" s="18"/>
      <c r="S410" s="18"/>
      <c r="T410" s="18"/>
      <c r="U410" s="18"/>
      <c r="V410" s="18"/>
      <c r="W4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0" s="17">
        <f>SUM(T_MAIN_ACCESSSW[[#This Row],[(Y)
TOTAL Excluding VAT - Y1
((A*J)*Q)+((A*R)*12))]:[(AC)
TOTAL Excluding VAT - Y5
((E*N*Q)+((E*V)*12))]])</f>
        <v>0</v>
      </c>
      <c r="AC410" s="21"/>
    </row>
    <row r="411" spans="1:29" x14ac:dyDescent="0.3">
      <c r="A411" t="s">
        <v>69</v>
      </c>
      <c r="B411" t="s">
        <v>863</v>
      </c>
      <c r="C411" t="s">
        <v>865</v>
      </c>
      <c r="D411" t="s">
        <v>843</v>
      </c>
      <c r="E411" s="77">
        <v>1</v>
      </c>
      <c r="F411" s="77">
        <v>1</v>
      </c>
      <c r="G411" s="77">
        <v>1</v>
      </c>
      <c r="H411" s="77">
        <v>1</v>
      </c>
      <c r="I411" s="77">
        <v>1</v>
      </c>
      <c r="J411" t="s">
        <v>646</v>
      </c>
      <c r="K411" t="s">
        <v>286</v>
      </c>
      <c r="L411" s="20"/>
      <c r="M411" s="20"/>
      <c r="N411" s="20"/>
      <c r="O411" s="20"/>
      <c r="P411" s="20"/>
      <c r="Q411" s="28">
        <f t="shared" si="6"/>
        <v>17.71</v>
      </c>
      <c r="R411" s="18"/>
      <c r="S411" s="18"/>
      <c r="T411" s="18"/>
      <c r="U411" s="18"/>
      <c r="V411" s="18"/>
      <c r="W4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1" s="17">
        <f>SUM(T_MAIN_ACCESSSW[[#This Row],[(Y)
TOTAL Excluding VAT - Y1
((A*J)*Q)+((A*R)*12))]:[(AC)
TOTAL Excluding VAT - Y5
((E*N*Q)+((E*V)*12))]])</f>
        <v>0</v>
      </c>
      <c r="AC411" s="21"/>
    </row>
    <row r="412" spans="1:29" x14ac:dyDescent="0.3">
      <c r="A412" t="s">
        <v>69</v>
      </c>
      <c r="B412" t="s">
        <v>866</v>
      </c>
      <c r="C412" t="s">
        <v>867</v>
      </c>
      <c r="D412" t="s">
        <v>843</v>
      </c>
      <c r="E412" s="77">
        <v>1</v>
      </c>
      <c r="F412" s="77">
        <v>1</v>
      </c>
      <c r="G412" s="77">
        <v>1</v>
      </c>
      <c r="H412" s="77">
        <v>1</v>
      </c>
      <c r="I412" s="77">
        <v>1</v>
      </c>
      <c r="J412" t="s">
        <v>646</v>
      </c>
      <c r="K412" t="s">
        <v>286</v>
      </c>
      <c r="L412" s="20"/>
      <c r="M412" s="20"/>
      <c r="N412" s="20"/>
      <c r="O412" s="20"/>
      <c r="P412" s="20"/>
      <c r="Q412" s="28">
        <f t="shared" si="6"/>
        <v>17.71</v>
      </c>
      <c r="R412" s="18"/>
      <c r="S412" s="18"/>
      <c r="T412" s="18"/>
      <c r="U412" s="18"/>
      <c r="V412" s="18"/>
      <c r="W4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2" s="17">
        <f>SUM(T_MAIN_ACCESSSW[[#This Row],[(Y)
TOTAL Excluding VAT - Y1
((A*J)*Q)+((A*R)*12))]:[(AC)
TOTAL Excluding VAT - Y5
((E*N*Q)+((E*V)*12))]])</f>
        <v>0</v>
      </c>
      <c r="AC412" s="21"/>
    </row>
    <row r="413" spans="1:29" x14ac:dyDescent="0.3">
      <c r="A413" t="s">
        <v>69</v>
      </c>
      <c r="B413" t="s">
        <v>868</v>
      </c>
      <c r="C413" t="s">
        <v>869</v>
      </c>
      <c r="D413" t="s">
        <v>843</v>
      </c>
      <c r="E413" s="77">
        <v>1</v>
      </c>
      <c r="F413" s="77">
        <v>1</v>
      </c>
      <c r="G413" s="77">
        <v>1</v>
      </c>
      <c r="H413" s="77">
        <v>1</v>
      </c>
      <c r="I413" s="77">
        <v>1</v>
      </c>
      <c r="J413" t="s">
        <v>646</v>
      </c>
      <c r="K413" t="s">
        <v>286</v>
      </c>
      <c r="L413" s="20"/>
      <c r="M413" s="20"/>
      <c r="N413" s="20"/>
      <c r="O413" s="20"/>
      <c r="P413" s="20"/>
      <c r="Q413" s="28">
        <f t="shared" si="6"/>
        <v>17.71</v>
      </c>
      <c r="R413" s="18"/>
      <c r="S413" s="18"/>
      <c r="T413" s="18"/>
      <c r="U413" s="18"/>
      <c r="V413" s="18"/>
      <c r="W4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3" s="17">
        <f>SUM(T_MAIN_ACCESSSW[[#This Row],[(Y)
TOTAL Excluding VAT - Y1
((A*J)*Q)+((A*R)*12))]:[(AC)
TOTAL Excluding VAT - Y5
((E*N*Q)+((E*V)*12))]])</f>
        <v>0</v>
      </c>
      <c r="AC413" s="21"/>
    </row>
    <row r="414" spans="1:29" x14ac:dyDescent="0.3">
      <c r="A414" t="s">
        <v>69</v>
      </c>
      <c r="B414" t="s">
        <v>870</v>
      </c>
      <c r="C414" t="s">
        <v>871</v>
      </c>
      <c r="D414" t="s">
        <v>843</v>
      </c>
      <c r="E414" s="77">
        <v>1</v>
      </c>
      <c r="F414" s="77">
        <v>1</v>
      </c>
      <c r="G414" s="77">
        <v>1</v>
      </c>
      <c r="H414" s="77">
        <v>1</v>
      </c>
      <c r="I414" s="77">
        <v>1</v>
      </c>
      <c r="J414" t="s">
        <v>646</v>
      </c>
      <c r="K414" t="s">
        <v>286</v>
      </c>
      <c r="L414" s="20"/>
      <c r="M414" s="20"/>
      <c r="N414" s="20"/>
      <c r="O414" s="20"/>
      <c r="P414" s="20"/>
      <c r="Q414" s="28">
        <f t="shared" si="6"/>
        <v>17.71</v>
      </c>
      <c r="R414" s="18"/>
      <c r="S414" s="18"/>
      <c r="T414" s="18"/>
      <c r="U414" s="18"/>
      <c r="V414" s="18"/>
      <c r="W4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4" s="17">
        <f>SUM(T_MAIN_ACCESSSW[[#This Row],[(Y)
TOTAL Excluding VAT - Y1
((A*J)*Q)+((A*R)*12))]:[(AC)
TOTAL Excluding VAT - Y5
((E*N*Q)+((E*V)*12))]])</f>
        <v>0</v>
      </c>
      <c r="AC414" s="21"/>
    </row>
    <row r="415" spans="1:29" x14ac:dyDescent="0.3">
      <c r="A415" t="s">
        <v>69</v>
      </c>
      <c r="B415" t="s">
        <v>872</v>
      </c>
      <c r="C415" t="s">
        <v>873</v>
      </c>
      <c r="D415" t="s">
        <v>843</v>
      </c>
      <c r="E415" s="77">
        <v>1</v>
      </c>
      <c r="F415" s="77">
        <v>1</v>
      </c>
      <c r="G415" s="77">
        <v>1</v>
      </c>
      <c r="H415" s="77">
        <v>1</v>
      </c>
      <c r="I415" s="77">
        <v>1</v>
      </c>
      <c r="J415" t="s">
        <v>646</v>
      </c>
      <c r="K415" t="s">
        <v>286</v>
      </c>
      <c r="L415" s="20"/>
      <c r="M415" s="20"/>
      <c r="N415" s="20"/>
      <c r="O415" s="20"/>
      <c r="P415" s="20"/>
      <c r="Q415" s="28">
        <f t="shared" si="6"/>
        <v>17.71</v>
      </c>
      <c r="R415" s="18"/>
      <c r="S415" s="18"/>
      <c r="T415" s="18"/>
      <c r="U415" s="18"/>
      <c r="V415" s="18"/>
      <c r="W4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5" s="17">
        <f>SUM(T_MAIN_ACCESSSW[[#This Row],[(Y)
TOTAL Excluding VAT - Y1
((A*J)*Q)+((A*R)*12))]:[(AC)
TOTAL Excluding VAT - Y5
((E*N*Q)+((E*V)*12))]])</f>
        <v>0</v>
      </c>
      <c r="AC415" s="21"/>
    </row>
    <row r="416" spans="1:29" x14ac:dyDescent="0.3">
      <c r="A416" t="s">
        <v>71</v>
      </c>
      <c r="B416" t="s">
        <v>703</v>
      </c>
      <c r="C416" t="s">
        <v>874</v>
      </c>
      <c r="D416" t="s">
        <v>843</v>
      </c>
      <c r="E416" s="77">
        <v>1</v>
      </c>
      <c r="F416" s="77">
        <v>1</v>
      </c>
      <c r="G416" s="77">
        <v>1</v>
      </c>
      <c r="H416" s="77">
        <v>1</v>
      </c>
      <c r="I416" s="77">
        <v>1</v>
      </c>
      <c r="J416" t="s">
        <v>646</v>
      </c>
      <c r="K416" t="s">
        <v>286</v>
      </c>
      <c r="L416" s="20"/>
      <c r="M416" s="20"/>
      <c r="N416" s="20"/>
      <c r="O416" s="20"/>
      <c r="P416" s="20"/>
      <c r="Q416" s="28">
        <f t="shared" si="6"/>
        <v>17.71</v>
      </c>
      <c r="R416" s="18"/>
      <c r="S416" s="18"/>
      <c r="T416" s="18"/>
      <c r="U416" s="18"/>
      <c r="V416" s="18"/>
      <c r="W4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6" s="17">
        <f>SUM(T_MAIN_ACCESSSW[[#This Row],[(Y)
TOTAL Excluding VAT - Y1
((A*J)*Q)+((A*R)*12))]:[(AC)
TOTAL Excluding VAT - Y5
((E*N*Q)+((E*V)*12))]])</f>
        <v>0</v>
      </c>
      <c r="AC416" s="21"/>
    </row>
    <row r="417" spans="1:29" x14ac:dyDescent="0.3">
      <c r="A417" t="s">
        <v>71</v>
      </c>
      <c r="B417" t="s">
        <v>705</v>
      </c>
      <c r="C417" t="s">
        <v>875</v>
      </c>
      <c r="D417" t="s">
        <v>843</v>
      </c>
      <c r="E417" s="77">
        <v>1</v>
      </c>
      <c r="F417" s="77">
        <v>1</v>
      </c>
      <c r="G417" s="77">
        <v>1</v>
      </c>
      <c r="H417" s="77">
        <v>1</v>
      </c>
      <c r="I417" s="77">
        <v>1</v>
      </c>
      <c r="J417" t="s">
        <v>646</v>
      </c>
      <c r="K417" t="s">
        <v>286</v>
      </c>
      <c r="L417" s="20"/>
      <c r="M417" s="20"/>
      <c r="N417" s="20"/>
      <c r="O417" s="20"/>
      <c r="P417" s="20"/>
      <c r="Q417" s="28">
        <f t="shared" si="6"/>
        <v>17.71</v>
      </c>
      <c r="R417" s="18"/>
      <c r="S417" s="18"/>
      <c r="T417" s="18"/>
      <c r="U417" s="18"/>
      <c r="V417" s="18"/>
      <c r="W4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7" s="17">
        <f>SUM(T_MAIN_ACCESSSW[[#This Row],[(Y)
TOTAL Excluding VAT - Y1
((A*J)*Q)+((A*R)*12))]:[(AC)
TOTAL Excluding VAT - Y5
((E*N*Q)+((E*V)*12))]])</f>
        <v>0</v>
      </c>
      <c r="AC417" s="21"/>
    </row>
    <row r="418" spans="1:29" x14ac:dyDescent="0.3">
      <c r="A418" t="s">
        <v>71</v>
      </c>
      <c r="B418" t="s">
        <v>719</v>
      </c>
      <c r="C418" t="s">
        <v>876</v>
      </c>
      <c r="D418" t="s">
        <v>843</v>
      </c>
      <c r="E418" s="77">
        <v>1</v>
      </c>
      <c r="F418" s="77">
        <v>1</v>
      </c>
      <c r="G418" s="77">
        <v>1</v>
      </c>
      <c r="H418" s="77">
        <v>1</v>
      </c>
      <c r="I418" s="77">
        <v>1</v>
      </c>
      <c r="J418" t="s">
        <v>646</v>
      </c>
      <c r="K418" t="s">
        <v>286</v>
      </c>
      <c r="L418" s="20"/>
      <c r="M418" s="20"/>
      <c r="N418" s="20"/>
      <c r="O418" s="20"/>
      <c r="P418" s="20"/>
      <c r="Q418" s="28">
        <f t="shared" si="6"/>
        <v>17.71</v>
      </c>
      <c r="R418" s="18"/>
      <c r="S418" s="18"/>
      <c r="T418" s="18"/>
      <c r="U418" s="18"/>
      <c r="V418" s="18"/>
      <c r="W4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8" s="17">
        <f>SUM(T_MAIN_ACCESSSW[[#This Row],[(Y)
TOTAL Excluding VAT - Y1
((A*J)*Q)+((A*R)*12))]:[(AC)
TOTAL Excluding VAT - Y5
((E*N*Q)+((E*V)*12))]])</f>
        <v>0</v>
      </c>
      <c r="AC418" s="21"/>
    </row>
    <row r="419" spans="1:29" x14ac:dyDescent="0.3">
      <c r="A419" t="s">
        <v>71</v>
      </c>
      <c r="B419" t="s">
        <v>719</v>
      </c>
      <c r="C419" t="s">
        <v>877</v>
      </c>
      <c r="D419" t="s">
        <v>843</v>
      </c>
      <c r="E419" s="77">
        <v>1</v>
      </c>
      <c r="F419" s="77">
        <v>1</v>
      </c>
      <c r="G419" s="77">
        <v>1</v>
      </c>
      <c r="H419" s="77">
        <v>1</v>
      </c>
      <c r="I419" s="77">
        <v>1</v>
      </c>
      <c r="J419" t="s">
        <v>646</v>
      </c>
      <c r="K419" t="s">
        <v>286</v>
      </c>
      <c r="L419" s="20"/>
      <c r="M419" s="20"/>
      <c r="N419" s="20"/>
      <c r="O419" s="20"/>
      <c r="P419" s="20"/>
      <c r="Q419" s="28">
        <f t="shared" si="6"/>
        <v>17.71</v>
      </c>
      <c r="R419" s="18"/>
      <c r="S419" s="18"/>
      <c r="T419" s="18"/>
      <c r="U419" s="18"/>
      <c r="V419" s="18"/>
      <c r="W4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19" s="17">
        <f>SUM(T_MAIN_ACCESSSW[[#This Row],[(Y)
TOTAL Excluding VAT - Y1
((A*J)*Q)+((A*R)*12))]:[(AC)
TOTAL Excluding VAT - Y5
((E*N*Q)+((E*V)*12))]])</f>
        <v>0</v>
      </c>
      <c r="AC419" s="21"/>
    </row>
    <row r="420" spans="1:29" x14ac:dyDescent="0.3">
      <c r="A420" t="s">
        <v>71</v>
      </c>
      <c r="B420" t="s">
        <v>721</v>
      </c>
      <c r="C420" t="s">
        <v>878</v>
      </c>
      <c r="D420" t="s">
        <v>843</v>
      </c>
      <c r="E420" s="77">
        <v>1</v>
      </c>
      <c r="F420" s="77">
        <v>1</v>
      </c>
      <c r="G420" s="77">
        <v>1</v>
      </c>
      <c r="H420" s="77">
        <v>1</v>
      </c>
      <c r="I420" s="77">
        <v>1</v>
      </c>
      <c r="J420" t="s">
        <v>646</v>
      </c>
      <c r="K420" t="s">
        <v>286</v>
      </c>
      <c r="L420" s="20"/>
      <c r="M420" s="20"/>
      <c r="N420" s="20"/>
      <c r="O420" s="20"/>
      <c r="P420" s="20"/>
      <c r="Q420" s="28">
        <f t="shared" si="6"/>
        <v>17.71</v>
      </c>
      <c r="R420" s="18"/>
      <c r="S420" s="18"/>
      <c r="T420" s="18"/>
      <c r="U420" s="18"/>
      <c r="V420" s="18"/>
      <c r="W4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0" s="17">
        <f>SUM(T_MAIN_ACCESSSW[[#This Row],[(Y)
TOTAL Excluding VAT - Y1
((A*J)*Q)+((A*R)*12))]:[(AC)
TOTAL Excluding VAT - Y5
((E*N*Q)+((E*V)*12))]])</f>
        <v>0</v>
      </c>
      <c r="AC420" s="21"/>
    </row>
    <row r="421" spans="1:29" x14ac:dyDescent="0.3">
      <c r="A421" t="s">
        <v>71</v>
      </c>
      <c r="B421" t="s">
        <v>879</v>
      </c>
      <c r="C421" t="s">
        <v>880</v>
      </c>
      <c r="D421" t="s">
        <v>843</v>
      </c>
      <c r="E421" s="77">
        <v>1</v>
      </c>
      <c r="F421" s="77">
        <v>1</v>
      </c>
      <c r="G421" s="77">
        <v>1</v>
      </c>
      <c r="H421" s="77">
        <v>1</v>
      </c>
      <c r="I421" s="77">
        <v>1</v>
      </c>
      <c r="J421" t="s">
        <v>646</v>
      </c>
      <c r="K421" t="s">
        <v>286</v>
      </c>
      <c r="L421" s="20"/>
      <c r="M421" s="20"/>
      <c r="N421" s="20"/>
      <c r="O421" s="20"/>
      <c r="P421" s="20"/>
      <c r="Q421" s="28">
        <f t="shared" si="6"/>
        <v>17.71</v>
      </c>
      <c r="R421" s="18"/>
      <c r="S421" s="18"/>
      <c r="T421" s="18"/>
      <c r="U421" s="18"/>
      <c r="V421" s="18"/>
      <c r="W4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1" s="17">
        <f>SUM(T_MAIN_ACCESSSW[[#This Row],[(Y)
TOTAL Excluding VAT - Y1
((A*J)*Q)+((A*R)*12))]:[(AC)
TOTAL Excluding VAT - Y5
((E*N*Q)+((E*V)*12))]])</f>
        <v>0</v>
      </c>
      <c r="AC421" s="21"/>
    </row>
    <row r="422" spans="1:29" x14ac:dyDescent="0.3">
      <c r="A422" t="s">
        <v>71</v>
      </c>
      <c r="B422" t="s">
        <v>879</v>
      </c>
      <c r="C422" t="s">
        <v>881</v>
      </c>
      <c r="D422" t="s">
        <v>843</v>
      </c>
      <c r="E422" s="77">
        <v>1</v>
      </c>
      <c r="F422" s="77">
        <v>1</v>
      </c>
      <c r="G422" s="77">
        <v>1</v>
      </c>
      <c r="H422" s="77">
        <v>1</v>
      </c>
      <c r="I422" s="77">
        <v>1</v>
      </c>
      <c r="J422" t="s">
        <v>646</v>
      </c>
      <c r="K422" t="s">
        <v>286</v>
      </c>
      <c r="L422" s="20"/>
      <c r="M422" s="20"/>
      <c r="N422" s="20"/>
      <c r="O422" s="20"/>
      <c r="P422" s="20"/>
      <c r="Q422" s="28">
        <f t="shared" si="6"/>
        <v>17.71</v>
      </c>
      <c r="R422" s="18"/>
      <c r="S422" s="18"/>
      <c r="T422" s="18"/>
      <c r="U422" s="18"/>
      <c r="V422" s="18"/>
      <c r="W4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2" s="17">
        <f>SUM(T_MAIN_ACCESSSW[[#This Row],[(Y)
TOTAL Excluding VAT - Y1
((A*J)*Q)+((A*R)*12))]:[(AC)
TOTAL Excluding VAT - Y5
((E*N*Q)+((E*V)*12))]])</f>
        <v>0</v>
      </c>
      <c r="AC422" s="21"/>
    </row>
    <row r="423" spans="1:29" x14ac:dyDescent="0.3">
      <c r="A423" t="s">
        <v>71</v>
      </c>
      <c r="B423" t="s">
        <v>724</v>
      </c>
      <c r="C423" t="s">
        <v>882</v>
      </c>
      <c r="D423" t="s">
        <v>843</v>
      </c>
      <c r="E423" s="77">
        <v>1</v>
      </c>
      <c r="F423" s="77">
        <v>1</v>
      </c>
      <c r="G423" s="77">
        <v>1</v>
      </c>
      <c r="H423" s="77">
        <v>1</v>
      </c>
      <c r="I423" s="77">
        <v>1</v>
      </c>
      <c r="J423" t="s">
        <v>646</v>
      </c>
      <c r="K423" t="s">
        <v>286</v>
      </c>
      <c r="L423" s="20"/>
      <c r="M423" s="20"/>
      <c r="N423" s="20"/>
      <c r="O423" s="20"/>
      <c r="P423" s="20"/>
      <c r="Q423" s="28">
        <f t="shared" si="6"/>
        <v>17.71</v>
      </c>
      <c r="R423" s="18"/>
      <c r="S423" s="18"/>
      <c r="T423" s="18"/>
      <c r="U423" s="18"/>
      <c r="V423" s="18"/>
      <c r="W4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3" s="17">
        <f>SUM(T_MAIN_ACCESSSW[[#This Row],[(Y)
TOTAL Excluding VAT - Y1
((A*J)*Q)+((A*R)*12))]:[(AC)
TOTAL Excluding VAT - Y5
((E*N*Q)+((E*V)*12))]])</f>
        <v>0</v>
      </c>
      <c r="AC423" s="21"/>
    </row>
    <row r="424" spans="1:29" x14ac:dyDescent="0.3">
      <c r="A424" t="s">
        <v>71</v>
      </c>
      <c r="B424" t="s">
        <v>724</v>
      </c>
      <c r="C424" t="s">
        <v>883</v>
      </c>
      <c r="D424" t="s">
        <v>843</v>
      </c>
      <c r="E424" s="77">
        <v>1</v>
      </c>
      <c r="F424" s="77">
        <v>1</v>
      </c>
      <c r="G424" s="77">
        <v>1</v>
      </c>
      <c r="H424" s="77">
        <v>1</v>
      </c>
      <c r="I424" s="77">
        <v>1</v>
      </c>
      <c r="J424" t="s">
        <v>646</v>
      </c>
      <c r="K424" t="s">
        <v>286</v>
      </c>
      <c r="L424" s="20"/>
      <c r="M424" s="20"/>
      <c r="N424" s="20"/>
      <c r="O424" s="20"/>
      <c r="P424" s="20"/>
      <c r="Q424" s="28">
        <f t="shared" si="6"/>
        <v>17.71</v>
      </c>
      <c r="R424" s="18"/>
      <c r="S424" s="18"/>
      <c r="T424" s="18"/>
      <c r="U424" s="18"/>
      <c r="V424" s="18"/>
      <c r="W4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4" s="17">
        <f>SUM(T_MAIN_ACCESSSW[[#This Row],[(Y)
TOTAL Excluding VAT - Y1
((A*J)*Q)+((A*R)*12))]:[(AC)
TOTAL Excluding VAT - Y5
((E*N*Q)+((E*V)*12))]])</f>
        <v>0</v>
      </c>
      <c r="AC424" s="21"/>
    </row>
    <row r="425" spans="1:29" x14ac:dyDescent="0.3">
      <c r="A425" t="s">
        <v>71</v>
      </c>
      <c r="B425" t="s">
        <v>729</v>
      </c>
      <c r="C425" t="s">
        <v>884</v>
      </c>
      <c r="D425" t="s">
        <v>843</v>
      </c>
      <c r="E425" s="77">
        <v>1</v>
      </c>
      <c r="F425" s="77">
        <v>1</v>
      </c>
      <c r="G425" s="77">
        <v>1</v>
      </c>
      <c r="H425" s="77">
        <v>1</v>
      </c>
      <c r="I425" s="77">
        <v>1</v>
      </c>
      <c r="J425" t="s">
        <v>646</v>
      </c>
      <c r="K425" t="s">
        <v>286</v>
      </c>
      <c r="L425" s="20"/>
      <c r="M425" s="20"/>
      <c r="N425" s="20"/>
      <c r="O425" s="20"/>
      <c r="P425" s="20"/>
      <c r="Q425" s="28">
        <f t="shared" si="6"/>
        <v>17.71</v>
      </c>
      <c r="R425" s="18"/>
      <c r="S425" s="18"/>
      <c r="T425" s="18"/>
      <c r="U425" s="18"/>
      <c r="V425" s="18"/>
      <c r="W4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5" s="17">
        <f>SUM(T_MAIN_ACCESSSW[[#This Row],[(Y)
TOTAL Excluding VAT - Y1
((A*J)*Q)+((A*R)*12))]:[(AC)
TOTAL Excluding VAT - Y5
((E*N*Q)+((E*V)*12))]])</f>
        <v>0</v>
      </c>
      <c r="AC425" s="21"/>
    </row>
    <row r="426" spans="1:29" x14ac:dyDescent="0.3">
      <c r="A426" t="s">
        <v>71</v>
      </c>
      <c r="B426" t="s">
        <v>731</v>
      </c>
      <c r="C426" t="s">
        <v>885</v>
      </c>
      <c r="D426" t="s">
        <v>843</v>
      </c>
      <c r="E426" s="77">
        <v>1</v>
      </c>
      <c r="F426" s="77">
        <v>1</v>
      </c>
      <c r="G426" s="77">
        <v>1</v>
      </c>
      <c r="H426" s="77">
        <v>1</v>
      </c>
      <c r="I426" s="77">
        <v>1</v>
      </c>
      <c r="J426" t="s">
        <v>646</v>
      </c>
      <c r="K426" t="s">
        <v>286</v>
      </c>
      <c r="L426" s="20"/>
      <c r="M426" s="20"/>
      <c r="N426" s="20"/>
      <c r="O426" s="20"/>
      <c r="P426" s="20"/>
      <c r="Q426" s="28">
        <f t="shared" si="6"/>
        <v>17.71</v>
      </c>
      <c r="R426" s="18"/>
      <c r="S426" s="18"/>
      <c r="T426" s="18"/>
      <c r="U426" s="18"/>
      <c r="V426" s="18"/>
      <c r="W4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6" s="17">
        <f>SUM(T_MAIN_ACCESSSW[[#This Row],[(Y)
TOTAL Excluding VAT - Y1
((A*J)*Q)+((A*R)*12))]:[(AC)
TOTAL Excluding VAT - Y5
((E*N*Q)+((E*V)*12))]])</f>
        <v>0</v>
      </c>
      <c r="AC426" s="21"/>
    </row>
    <row r="427" spans="1:29" x14ac:dyDescent="0.3">
      <c r="A427" t="s">
        <v>71</v>
      </c>
      <c r="B427" t="s">
        <v>733</v>
      </c>
      <c r="C427" t="s">
        <v>886</v>
      </c>
      <c r="D427" t="s">
        <v>843</v>
      </c>
      <c r="E427" s="77">
        <v>1</v>
      </c>
      <c r="F427" s="77">
        <v>1</v>
      </c>
      <c r="G427" s="77">
        <v>1</v>
      </c>
      <c r="H427" s="77">
        <v>1</v>
      </c>
      <c r="I427" s="77">
        <v>1</v>
      </c>
      <c r="J427" t="s">
        <v>646</v>
      </c>
      <c r="K427" t="s">
        <v>286</v>
      </c>
      <c r="L427" s="20"/>
      <c r="M427" s="20"/>
      <c r="N427" s="20"/>
      <c r="O427" s="20"/>
      <c r="P427" s="20"/>
      <c r="Q427" s="28">
        <f t="shared" si="6"/>
        <v>17.71</v>
      </c>
      <c r="R427" s="18"/>
      <c r="S427" s="18"/>
      <c r="T427" s="18"/>
      <c r="U427" s="18"/>
      <c r="V427" s="18"/>
      <c r="W4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7" s="17">
        <f>SUM(T_MAIN_ACCESSSW[[#This Row],[(Y)
TOTAL Excluding VAT - Y1
((A*J)*Q)+((A*R)*12))]:[(AC)
TOTAL Excluding VAT - Y5
((E*N*Q)+((E*V)*12))]])</f>
        <v>0</v>
      </c>
      <c r="AC427" s="21"/>
    </row>
    <row r="428" spans="1:29" x14ac:dyDescent="0.3">
      <c r="A428" t="s">
        <v>71</v>
      </c>
      <c r="B428" t="s">
        <v>735</v>
      </c>
      <c r="C428" t="s">
        <v>887</v>
      </c>
      <c r="D428" t="s">
        <v>843</v>
      </c>
      <c r="E428" s="77">
        <v>1</v>
      </c>
      <c r="F428" s="77">
        <v>1</v>
      </c>
      <c r="G428" s="77">
        <v>1</v>
      </c>
      <c r="H428" s="77">
        <v>1</v>
      </c>
      <c r="I428" s="77">
        <v>1</v>
      </c>
      <c r="J428" t="s">
        <v>646</v>
      </c>
      <c r="K428" t="s">
        <v>286</v>
      </c>
      <c r="L428" s="20"/>
      <c r="M428" s="20"/>
      <c r="N428" s="20"/>
      <c r="O428" s="20"/>
      <c r="P428" s="20"/>
      <c r="Q428" s="28">
        <f t="shared" si="6"/>
        <v>17.71</v>
      </c>
      <c r="R428" s="18"/>
      <c r="S428" s="18"/>
      <c r="T428" s="18"/>
      <c r="U428" s="18"/>
      <c r="V428" s="18"/>
      <c r="W4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8" s="17">
        <f>SUM(T_MAIN_ACCESSSW[[#This Row],[(Y)
TOTAL Excluding VAT - Y1
((A*J)*Q)+((A*R)*12))]:[(AC)
TOTAL Excluding VAT - Y5
((E*N*Q)+((E*V)*12))]])</f>
        <v>0</v>
      </c>
      <c r="AC428" s="21"/>
    </row>
    <row r="429" spans="1:29" x14ac:dyDescent="0.3">
      <c r="A429" t="s">
        <v>71</v>
      </c>
      <c r="B429" t="s">
        <v>888</v>
      </c>
      <c r="C429" t="s">
        <v>889</v>
      </c>
      <c r="D429" t="s">
        <v>843</v>
      </c>
      <c r="E429" s="77">
        <v>1</v>
      </c>
      <c r="F429" s="77">
        <v>1</v>
      </c>
      <c r="G429" s="77">
        <v>1</v>
      </c>
      <c r="H429" s="77">
        <v>1</v>
      </c>
      <c r="I429" s="77">
        <v>1</v>
      </c>
      <c r="J429" t="s">
        <v>646</v>
      </c>
      <c r="K429" t="s">
        <v>286</v>
      </c>
      <c r="L429" s="20"/>
      <c r="M429" s="20"/>
      <c r="N429" s="20"/>
      <c r="O429" s="20"/>
      <c r="P429" s="20"/>
      <c r="Q429" s="28">
        <f t="shared" si="6"/>
        <v>17.71</v>
      </c>
      <c r="R429" s="18"/>
      <c r="S429" s="18"/>
      <c r="T429" s="18"/>
      <c r="U429" s="18"/>
      <c r="V429" s="18"/>
      <c r="W4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29" s="17">
        <f>SUM(T_MAIN_ACCESSSW[[#This Row],[(Y)
TOTAL Excluding VAT - Y1
((A*J)*Q)+((A*R)*12))]:[(AC)
TOTAL Excluding VAT - Y5
((E*N*Q)+((E*V)*12))]])</f>
        <v>0</v>
      </c>
      <c r="AC429" s="21"/>
    </row>
    <row r="430" spans="1:29" x14ac:dyDescent="0.3">
      <c r="A430" t="s">
        <v>71</v>
      </c>
      <c r="B430" t="s">
        <v>888</v>
      </c>
      <c r="C430" t="s">
        <v>890</v>
      </c>
      <c r="D430" t="s">
        <v>843</v>
      </c>
      <c r="E430" s="77">
        <v>1</v>
      </c>
      <c r="F430" s="77">
        <v>1</v>
      </c>
      <c r="G430" s="77">
        <v>1</v>
      </c>
      <c r="H430" s="77">
        <v>1</v>
      </c>
      <c r="I430" s="77">
        <v>1</v>
      </c>
      <c r="J430" t="s">
        <v>646</v>
      </c>
      <c r="K430" t="s">
        <v>286</v>
      </c>
      <c r="L430" s="20"/>
      <c r="M430" s="20"/>
      <c r="N430" s="20"/>
      <c r="O430" s="20"/>
      <c r="P430" s="20"/>
      <c r="Q430" s="28">
        <f t="shared" si="6"/>
        <v>17.71</v>
      </c>
      <c r="R430" s="18"/>
      <c r="S430" s="18"/>
      <c r="T430" s="18"/>
      <c r="U430" s="18"/>
      <c r="V430" s="18"/>
      <c r="W4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0" s="17">
        <f>SUM(T_MAIN_ACCESSSW[[#This Row],[(Y)
TOTAL Excluding VAT - Y1
((A*J)*Q)+((A*R)*12))]:[(AC)
TOTAL Excluding VAT - Y5
((E*N*Q)+((E*V)*12))]])</f>
        <v>0</v>
      </c>
      <c r="AC430" s="21"/>
    </row>
    <row r="431" spans="1:29" x14ac:dyDescent="0.3">
      <c r="A431" t="s">
        <v>71</v>
      </c>
      <c r="B431" t="s">
        <v>743</v>
      </c>
      <c r="C431" t="s">
        <v>891</v>
      </c>
      <c r="D431" t="s">
        <v>843</v>
      </c>
      <c r="E431" s="77">
        <v>1</v>
      </c>
      <c r="F431" s="77">
        <v>1</v>
      </c>
      <c r="G431" s="77">
        <v>1</v>
      </c>
      <c r="H431" s="77">
        <v>1</v>
      </c>
      <c r="I431" s="77">
        <v>1</v>
      </c>
      <c r="J431" t="s">
        <v>646</v>
      </c>
      <c r="K431" t="s">
        <v>286</v>
      </c>
      <c r="L431" s="20"/>
      <c r="M431" s="20"/>
      <c r="N431" s="20"/>
      <c r="O431" s="20"/>
      <c r="P431" s="20"/>
      <c r="Q431" s="28">
        <f t="shared" si="6"/>
        <v>17.71</v>
      </c>
      <c r="R431" s="18"/>
      <c r="S431" s="18"/>
      <c r="T431" s="18"/>
      <c r="U431" s="18"/>
      <c r="V431" s="18"/>
      <c r="W4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1" s="17">
        <f>SUM(T_MAIN_ACCESSSW[[#This Row],[(Y)
TOTAL Excluding VAT - Y1
((A*J)*Q)+((A*R)*12))]:[(AC)
TOTAL Excluding VAT - Y5
((E*N*Q)+((E*V)*12))]])</f>
        <v>0</v>
      </c>
      <c r="AC431" s="21"/>
    </row>
    <row r="432" spans="1:29" x14ac:dyDescent="0.3">
      <c r="A432" t="s">
        <v>67</v>
      </c>
      <c r="B432" t="s">
        <v>760</v>
      </c>
      <c r="C432" t="s">
        <v>892</v>
      </c>
      <c r="D432" t="s">
        <v>843</v>
      </c>
      <c r="E432" s="77">
        <v>1</v>
      </c>
      <c r="F432" s="77">
        <v>1</v>
      </c>
      <c r="G432" s="77">
        <v>1</v>
      </c>
      <c r="H432" s="77">
        <v>1</v>
      </c>
      <c r="I432" s="77">
        <v>1</v>
      </c>
      <c r="J432" t="s">
        <v>646</v>
      </c>
      <c r="K432" t="s">
        <v>286</v>
      </c>
      <c r="L432" s="20"/>
      <c r="M432" s="20"/>
      <c r="N432" s="20"/>
      <c r="O432" s="20"/>
      <c r="P432" s="20"/>
      <c r="Q432" s="28">
        <f t="shared" si="6"/>
        <v>17.71</v>
      </c>
      <c r="R432" s="18"/>
      <c r="S432" s="18"/>
      <c r="T432" s="18"/>
      <c r="U432" s="18"/>
      <c r="V432" s="18"/>
      <c r="W4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2" s="17">
        <f>SUM(T_MAIN_ACCESSSW[[#This Row],[(Y)
TOTAL Excluding VAT - Y1
((A*J)*Q)+((A*R)*12))]:[(AC)
TOTAL Excluding VAT - Y5
((E*N*Q)+((E*V)*12))]])</f>
        <v>0</v>
      </c>
      <c r="AC432" s="21"/>
    </row>
    <row r="433" spans="1:29" x14ac:dyDescent="0.3">
      <c r="A433" t="s">
        <v>67</v>
      </c>
      <c r="B433" t="s">
        <v>767</v>
      </c>
      <c r="C433" t="s">
        <v>893</v>
      </c>
      <c r="D433" t="s">
        <v>843</v>
      </c>
      <c r="E433" s="77">
        <v>1</v>
      </c>
      <c r="F433" s="77">
        <v>1</v>
      </c>
      <c r="G433" s="77">
        <v>1</v>
      </c>
      <c r="H433" s="77">
        <v>1</v>
      </c>
      <c r="I433" s="77">
        <v>1</v>
      </c>
      <c r="J433" t="s">
        <v>646</v>
      </c>
      <c r="K433" t="s">
        <v>286</v>
      </c>
      <c r="L433" s="20"/>
      <c r="M433" s="20"/>
      <c r="N433" s="20"/>
      <c r="O433" s="20"/>
      <c r="P433" s="20"/>
      <c r="Q433" s="28">
        <f t="shared" si="6"/>
        <v>17.71</v>
      </c>
      <c r="R433" s="18"/>
      <c r="S433" s="18"/>
      <c r="T433" s="18"/>
      <c r="U433" s="18"/>
      <c r="V433" s="18"/>
      <c r="W4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3" s="17">
        <f>SUM(T_MAIN_ACCESSSW[[#This Row],[(Y)
TOTAL Excluding VAT - Y1
((A*J)*Q)+((A*R)*12))]:[(AC)
TOTAL Excluding VAT - Y5
((E*N*Q)+((E*V)*12))]])</f>
        <v>0</v>
      </c>
      <c r="AC433" s="21"/>
    </row>
    <row r="434" spans="1:29" x14ac:dyDescent="0.3">
      <c r="A434" t="s">
        <v>67</v>
      </c>
      <c r="B434" t="s">
        <v>894</v>
      </c>
      <c r="C434" t="s">
        <v>895</v>
      </c>
      <c r="D434" t="s">
        <v>843</v>
      </c>
      <c r="E434" s="77">
        <v>1</v>
      </c>
      <c r="F434" s="77">
        <v>1</v>
      </c>
      <c r="G434" s="77">
        <v>1</v>
      </c>
      <c r="H434" s="77">
        <v>1</v>
      </c>
      <c r="I434" s="77">
        <v>1</v>
      </c>
      <c r="J434" t="s">
        <v>646</v>
      </c>
      <c r="K434" t="s">
        <v>286</v>
      </c>
      <c r="L434" s="20"/>
      <c r="M434" s="20"/>
      <c r="N434" s="20"/>
      <c r="O434" s="20"/>
      <c r="P434" s="20"/>
      <c r="Q434" s="28">
        <f t="shared" si="6"/>
        <v>17.71</v>
      </c>
      <c r="R434" s="18"/>
      <c r="S434" s="18"/>
      <c r="T434" s="18"/>
      <c r="U434" s="18"/>
      <c r="V434" s="18"/>
      <c r="W4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4" s="17">
        <f>SUM(T_MAIN_ACCESSSW[[#This Row],[(Y)
TOTAL Excluding VAT - Y1
((A*J)*Q)+((A*R)*12))]:[(AC)
TOTAL Excluding VAT - Y5
((E*N*Q)+((E*V)*12))]])</f>
        <v>0</v>
      </c>
      <c r="AC434" s="21"/>
    </row>
    <row r="435" spans="1:29" x14ac:dyDescent="0.3">
      <c r="A435" t="s">
        <v>67</v>
      </c>
      <c r="B435" t="s">
        <v>894</v>
      </c>
      <c r="C435" t="s">
        <v>896</v>
      </c>
      <c r="D435" t="s">
        <v>843</v>
      </c>
      <c r="E435" s="77">
        <v>1</v>
      </c>
      <c r="F435" s="77">
        <v>1</v>
      </c>
      <c r="G435" s="77">
        <v>1</v>
      </c>
      <c r="H435" s="77">
        <v>1</v>
      </c>
      <c r="I435" s="77">
        <v>1</v>
      </c>
      <c r="J435" t="s">
        <v>646</v>
      </c>
      <c r="K435" t="s">
        <v>286</v>
      </c>
      <c r="L435" s="20"/>
      <c r="M435" s="20"/>
      <c r="N435" s="20"/>
      <c r="O435" s="20"/>
      <c r="P435" s="20"/>
      <c r="Q435" s="28">
        <f t="shared" si="6"/>
        <v>17.71</v>
      </c>
      <c r="R435" s="18"/>
      <c r="S435" s="18"/>
      <c r="T435" s="18"/>
      <c r="U435" s="18"/>
      <c r="V435" s="18"/>
      <c r="W4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5" s="17">
        <f>SUM(T_MAIN_ACCESSSW[[#This Row],[(Y)
TOTAL Excluding VAT - Y1
((A*J)*Q)+((A*R)*12))]:[(AC)
TOTAL Excluding VAT - Y5
((E*N*Q)+((E*V)*12))]])</f>
        <v>0</v>
      </c>
      <c r="AC435" s="21"/>
    </row>
    <row r="436" spans="1:29" x14ac:dyDescent="0.3">
      <c r="A436" t="s">
        <v>67</v>
      </c>
      <c r="B436" t="s">
        <v>774</v>
      </c>
      <c r="C436" t="s">
        <v>897</v>
      </c>
      <c r="D436" t="s">
        <v>843</v>
      </c>
      <c r="E436" s="77">
        <v>1</v>
      </c>
      <c r="F436" s="77">
        <v>1</v>
      </c>
      <c r="G436" s="77">
        <v>1</v>
      </c>
      <c r="H436" s="77">
        <v>1</v>
      </c>
      <c r="I436" s="77">
        <v>1</v>
      </c>
      <c r="J436" t="s">
        <v>646</v>
      </c>
      <c r="K436" t="s">
        <v>286</v>
      </c>
      <c r="L436" s="20"/>
      <c r="M436" s="20"/>
      <c r="N436" s="20"/>
      <c r="O436" s="20"/>
      <c r="P436" s="20"/>
      <c r="Q436" s="28">
        <f t="shared" si="6"/>
        <v>17.71</v>
      </c>
      <c r="R436" s="18"/>
      <c r="S436" s="18"/>
      <c r="T436" s="18"/>
      <c r="U436" s="18"/>
      <c r="V436" s="18"/>
      <c r="W4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6" s="17">
        <f>SUM(T_MAIN_ACCESSSW[[#This Row],[(Y)
TOTAL Excluding VAT - Y1
((A*J)*Q)+((A*R)*12))]:[(AC)
TOTAL Excluding VAT - Y5
((E*N*Q)+((E*V)*12))]])</f>
        <v>0</v>
      </c>
      <c r="AC436" s="21"/>
    </row>
    <row r="437" spans="1:29" x14ac:dyDescent="0.3">
      <c r="A437" t="s">
        <v>67</v>
      </c>
      <c r="B437" t="s">
        <v>809</v>
      </c>
      <c r="C437" t="s">
        <v>898</v>
      </c>
      <c r="D437" t="s">
        <v>843</v>
      </c>
      <c r="E437" s="77">
        <v>1</v>
      </c>
      <c r="F437" s="77">
        <v>1</v>
      </c>
      <c r="G437" s="77">
        <v>1</v>
      </c>
      <c r="H437" s="77">
        <v>1</v>
      </c>
      <c r="I437" s="77">
        <v>1</v>
      </c>
      <c r="J437" t="s">
        <v>646</v>
      </c>
      <c r="K437" t="s">
        <v>286</v>
      </c>
      <c r="L437" s="20"/>
      <c r="M437" s="20"/>
      <c r="N437" s="20"/>
      <c r="O437" s="20"/>
      <c r="P437" s="20"/>
      <c r="Q437" s="28">
        <f t="shared" si="6"/>
        <v>17.71</v>
      </c>
      <c r="R437" s="18"/>
      <c r="S437" s="18"/>
      <c r="T437" s="18"/>
      <c r="U437" s="18"/>
      <c r="V437" s="18"/>
      <c r="W4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7" s="17">
        <f>SUM(T_MAIN_ACCESSSW[[#This Row],[(Y)
TOTAL Excluding VAT - Y1
((A*J)*Q)+((A*R)*12))]:[(AC)
TOTAL Excluding VAT - Y5
((E*N*Q)+((E*V)*12))]])</f>
        <v>0</v>
      </c>
      <c r="AC437" s="21"/>
    </row>
    <row r="438" spans="1:29" x14ac:dyDescent="0.3">
      <c r="A438" t="s">
        <v>67</v>
      </c>
      <c r="B438" t="s">
        <v>899</v>
      </c>
      <c r="C438" t="s">
        <v>900</v>
      </c>
      <c r="D438" t="s">
        <v>843</v>
      </c>
      <c r="E438" s="77">
        <v>1</v>
      </c>
      <c r="F438" s="77">
        <v>1</v>
      </c>
      <c r="G438" s="77">
        <v>1</v>
      </c>
      <c r="H438" s="77">
        <v>1</v>
      </c>
      <c r="I438" s="77">
        <v>1</v>
      </c>
      <c r="J438" t="s">
        <v>646</v>
      </c>
      <c r="K438" t="s">
        <v>286</v>
      </c>
      <c r="L438" s="20"/>
      <c r="M438" s="20"/>
      <c r="N438" s="20"/>
      <c r="O438" s="20"/>
      <c r="P438" s="20"/>
      <c r="Q438" s="28">
        <f t="shared" si="6"/>
        <v>17.71</v>
      </c>
      <c r="R438" s="18"/>
      <c r="S438" s="18"/>
      <c r="T438" s="18"/>
      <c r="U438" s="18"/>
      <c r="V438" s="18"/>
      <c r="W4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8" s="17">
        <f>SUM(T_MAIN_ACCESSSW[[#This Row],[(Y)
TOTAL Excluding VAT - Y1
((A*J)*Q)+((A*R)*12))]:[(AC)
TOTAL Excluding VAT - Y5
((E*N*Q)+((E*V)*12))]])</f>
        <v>0</v>
      </c>
      <c r="AC438" s="21"/>
    </row>
    <row r="439" spans="1:29" x14ac:dyDescent="0.3">
      <c r="A439" t="s">
        <v>67</v>
      </c>
      <c r="B439" t="s">
        <v>899</v>
      </c>
      <c r="C439" t="s">
        <v>901</v>
      </c>
      <c r="D439" t="s">
        <v>843</v>
      </c>
      <c r="E439" s="77">
        <v>1</v>
      </c>
      <c r="F439" s="77">
        <v>1</v>
      </c>
      <c r="G439" s="77">
        <v>1</v>
      </c>
      <c r="H439" s="77">
        <v>1</v>
      </c>
      <c r="I439" s="77">
        <v>1</v>
      </c>
      <c r="J439" t="s">
        <v>646</v>
      </c>
      <c r="K439" t="s">
        <v>286</v>
      </c>
      <c r="L439" s="20"/>
      <c r="M439" s="20"/>
      <c r="N439" s="20"/>
      <c r="O439" s="20"/>
      <c r="P439" s="20"/>
      <c r="Q439" s="28">
        <f t="shared" si="6"/>
        <v>17.71</v>
      </c>
      <c r="R439" s="18"/>
      <c r="S439" s="18"/>
      <c r="T439" s="18"/>
      <c r="U439" s="18"/>
      <c r="V439" s="18"/>
      <c r="W4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39" s="17">
        <f>SUM(T_MAIN_ACCESSSW[[#This Row],[(Y)
TOTAL Excluding VAT - Y1
((A*J)*Q)+((A*R)*12))]:[(AC)
TOTAL Excluding VAT - Y5
((E*N*Q)+((E*V)*12))]])</f>
        <v>0</v>
      </c>
      <c r="AC439" s="21"/>
    </row>
    <row r="440" spans="1:29" x14ac:dyDescent="0.3">
      <c r="A440" t="s">
        <v>67</v>
      </c>
      <c r="B440" t="s">
        <v>899</v>
      </c>
      <c r="C440" t="s">
        <v>902</v>
      </c>
      <c r="D440" t="s">
        <v>843</v>
      </c>
      <c r="E440" s="77">
        <v>1</v>
      </c>
      <c r="F440" s="77">
        <v>1</v>
      </c>
      <c r="G440" s="77">
        <v>1</v>
      </c>
      <c r="H440" s="77">
        <v>1</v>
      </c>
      <c r="I440" s="77">
        <v>1</v>
      </c>
      <c r="J440" t="s">
        <v>646</v>
      </c>
      <c r="K440" t="s">
        <v>286</v>
      </c>
      <c r="L440" s="20"/>
      <c r="M440" s="20"/>
      <c r="N440" s="20"/>
      <c r="O440" s="20"/>
      <c r="P440" s="20"/>
      <c r="Q440" s="28">
        <f t="shared" si="6"/>
        <v>17.71</v>
      </c>
      <c r="R440" s="18"/>
      <c r="S440" s="18"/>
      <c r="T440" s="18"/>
      <c r="U440" s="18"/>
      <c r="V440" s="18"/>
      <c r="W4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0" s="17">
        <f>SUM(T_MAIN_ACCESSSW[[#This Row],[(Y)
TOTAL Excluding VAT - Y1
((A*J)*Q)+((A*R)*12))]:[(AC)
TOTAL Excluding VAT - Y5
((E*N*Q)+((E*V)*12))]])</f>
        <v>0</v>
      </c>
      <c r="AC440" s="21"/>
    </row>
    <row r="441" spans="1:29" x14ac:dyDescent="0.3">
      <c r="A441" t="s">
        <v>67</v>
      </c>
      <c r="B441" t="s">
        <v>903</v>
      </c>
      <c r="C441" t="s">
        <v>904</v>
      </c>
      <c r="D441" t="s">
        <v>843</v>
      </c>
      <c r="E441" s="77">
        <v>1</v>
      </c>
      <c r="F441" s="77">
        <v>1</v>
      </c>
      <c r="G441" s="77">
        <v>1</v>
      </c>
      <c r="H441" s="77">
        <v>1</v>
      </c>
      <c r="I441" s="77">
        <v>1</v>
      </c>
      <c r="J441" t="s">
        <v>646</v>
      </c>
      <c r="K441" t="s">
        <v>286</v>
      </c>
      <c r="L441" s="20"/>
      <c r="M441" s="20"/>
      <c r="N441" s="20"/>
      <c r="O441" s="20"/>
      <c r="P441" s="20"/>
      <c r="Q441" s="28">
        <f t="shared" si="6"/>
        <v>17.71</v>
      </c>
      <c r="R441" s="18"/>
      <c r="S441" s="18"/>
      <c r="T441" s="18"/>
      <c r="U441" s="18"/>
      <c r="V441" s="18"/>
      <c r="W4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1" s="17">
        <f>SUM(T_MAIN_ACCESSSW[[#This Row],[(Y)
TOTAL Excluding VAT - Y1
((A*J)*Q)+((A*R)*12))]:[(AC)
TOTAL Excluding VAT - Y5
((E*N*Q)+((E*V)*12))]])</f>
        <v>0</v>
      </c>
      <c r="AC441" s="21"/>
    </row>
    <row r="442" spans="1:29" x14ac:dyDescent="0.3">
      <c r="A442" t="s">
        <v>67</v>
      </c>
      <c r="B442" t="s">
        <v>905</v>
      </c>
      <c r="C442" t="s">
        <v>906</v>
      </c>
      <c r="D442" t="s">
        <v>843</v>
      </c>
      <c r="E442" s="77">
        <v>1</v>
      </c>
      <c r="F442" s="77">
        <v>1</v>
      </c>
      <c r="G442" s="77">
        <v>1</v>
      </c>
      <c r="H442" s="77">
        <v>1</v>
      </c>
      <c r="I442" s="77">
        <v>1</v>
      </c>
      <c r="J442" t="s">
        <v>646</v>
      </c>
      <c r="K442" t="s">
        <v>286</v>
      </c>
      <c r="L442" s="20"/>
      <c r="M442" s="20"/>
      <c r="N442" s="20"/>
      <c r="O442" s="20"/>
      <c r="P442" s="20"/>
      <c r="Q442" s="28">
        <f t="shared" si="6"/>
        <v>17.71</v>
      </c>
      <c r="R442" s="18"/>
      <c r="S442" s="18"/>
      <c r="T442" s="18"/>
      <c r="U442" s="18"/>
      <c r="V442" s="18"/>
      <c r="W4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2" s="17">
        <f>SUM(T_MAIN_ACCESSSW[[#This Row],[(Y)
TOTAL Excluding VAT - Y1
((A*J)*Q)+((A*R)*12))]:[(AC)
TOTAL Excluding VAT - Y5
((E*N*Q)+((E*V)*12))]])</f>
        <v>0</v>
      </c>
      <c r="AC442" s="21"/>
    </row>
    <row r="443" spans="1:29" x14ac:dyDescent="0.3">
      <c r="A443" t="s">
        <v>67</v>
      </c>
      <c r="B443" t="s">
        <v>907</v>
      </c>
      <c r="C443" t="s">
        <v>908</v>
      </c>
      <c r="D443" t="s">
        <v>843</v>
      </c>
      <c r="E443" s="77">
        <v>1</v>
      </c>
      <c r="F443" s="77">
        <v>1</v>
      </c>
      <c r="G443" s="77">
        <v>1</v>
      </c>
      <c r="H443" s="77">
        <v>1</v>
      </c>
      <c r="I443" s="77">
        <v>1</v>
      </c>
      <c r="J443" t="s">
        <v>646</v>
      </c>
      <c r="K443" t="s">
        <v>286</v>
      </c>
      <c r="L443" s="20"/>
      <c r="M443" s="20"/>
      <c r="N443" s="20"/>
      <c r="O443" s="20"/>
      <c r="P443" s="20"/>
      <c r="Q443" s="28">
        <f t="shared" si="6"/>
        <v>17.71</v>
      </c>
      <c r="R443" s="18"/>
      <c r="S443" s="18"/>
      <c r="T443" s="18"/>
      <c r="U443" s="18"/>
      <c r="V443" s="18"/>
      <c r="W4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3" s="17">
        <f>SUM(T_MAIN_ACCESSSW[[#This Row],[(Y)
TOTAL Excluding VAT - Y1
((A*J)*Q)+((A*R)*12))]:[(AC)
TOTAL Excluding VAT - Y5
((E*N*Q)+((E*V)*12))]])</f>
        <v>0</v>
      </c>
      <c r="AC443" s="21"/>
    </row>
    <row r="444" spans="1:29" x14ac:dyDescent="0.3">
      <c r="A444" t="s">
        <v>67</v>
      </c>
      <c r="B444" t="s">
        <v>907</v>
      </c>
      <c r="C444" t="s">
        <v>909</v>
      </c>
      <c r="D444" t="s">
        <v>843</v>
      </c>
      <c r="E444" s="77">
        <v>1</v>
      </c>
      <c r="F444" s="77">
        <v>1</v>
      </c>
      <c r="G444" s="77">
        <v>1</v>
      </c>
      <c r="H444" s="77">
        <v>1</v>
      </c>
      <c r="I444" s="77">
        <v>1</v>
      </c>
      <c r="J444" t="s">
        <v>646</v>
      </c>
      <c r="K444" t="s">
        <v>286</v>
      </c>
      <c r="L444" s="20"/>
      <c r="M444" s="20"/>
      <c r="N444" s="20"/>
      <c r="O444" s="20"/>
      <c r="P444" s="20"/>
      <c r="Q444" s="28">
        <f t="shared" si="6"/>
        <v>17.71</v>
      </c>
      <c r="R444" s="18"/>
      <c r="S444" s="18"/>
      <c r="T444" s="18"/>
      <c r="U444" s="18"/>
      <c r="V444" s="18"/>
      <c r="W4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4" s="17">
        <f>SUM(T_MAIN_ACCESSSW[[#This Row],[(Y)
TOTAL Excluding VAT - Y1
((A*J)*Q)+((A*R)*12))]:[(AC)
TOTAL Excluding VAT - Y5
((E*N*Q)+((E*V)*12))]])</f>
        <v>0</v>
      </c>
      <c r="AC444" s="21"/>
    </row>
    <row r="445" spans="1:29" x14ac:dyDescent="0.3">
      <c r="A445" t="s">
        <v>67</v>
      </c>
      <c r="B445" t="s">
        <v>910</v>
      </c>
      <c r="C445" t="s">
        <v>911</v>
      </c>
      <c r="D445" t="s">
        <v>843</v>
      </c>
      <c r="E445" s="77">
        <v>1</v>
      </c>
      <c r="F445" s="77">
        <v>1</v>
      </c>
      <c r="G445" s="77">
        <v>1</v>
      </c>
      <c r="H445" s="77">
        <v>1</v>
      </c>
      <c r="I445" s="77">
        <v>1</v>
      </c>
      <c r="J445" t="s">
        <v>646</v>
      </c>
      <c r="K445" t="s">
        <v>286</v>
      </c>
      <c r="L445" s="20"/>
      <c r="M445" s="20"/>
      <c r="N445" s="20"/>
      <c r="O445" s="20"/>
      <c r="P445" s="20"/>
      <c r="Q445" s="28">
        <f t="shared" si="6"/>
        <v>17.71</v>
      </c>
      <c r="R445" s="18"/>
      <c r="S445" s="18"/>
      <c r="T445" s="18"/>
      <c r="U445" s="18"/>
      <c r="V445" s="18"/>
      <c r="W4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5" s="17">
        <f>SUM(T_MAIN_ACCESSSW[[#This Row],[(Y)
TOTAL Excluding VAT - Y1
((A*J)*Q)+((A*R)*12))]:[(AC)
TOTAL Excluding VAT - Y5
((E*N*Q)+((E*V)*12))]])</f>
        <v>0</v>
      </c>
      <c r="AC445" s="21"/>
    </row>
    <row r="446" spans="1:29" x14ac:dyDescent="0.3">
      <c r="A446" t="s">
        <v>67</v>
      </c>
      <c r="B446" t="s">
        <v>912</v>
      </c>
      <c r="C446" t="s">
        <v>913</v>
      </c>
      <c r="D446" t="s">
        <v>843</v>
      </c>
      <c r="E446" s="77">
        <v>1</v>
      </c>
      <c r="F446" s="77">
        <v>1</v>
      </c>
      <c r="G446" s="77">
        <v>1</v>
      </c>
      <c r="H446" s="77">
        <v>1</v>
      </c>
      <c r="I446" s="77">
        <v>1</v>
      </c>
      <c r="J446" t="s">
        <v>646</v>
      </c>
      <c r="K446" t="s">
        <v>286</v>
      </c>
      <c r="L446" s="20"/>
      <c r="M446" s="20"/>
      <c r="N446" s="20"/>
      <c r="O446" s="20"/>
      <c r="P446" s="20"/>
      <c r="Q446" s="28">
        <f t="shared" si="6"/>
        <v>17.71</v>
      </c>
      <c r="R446" s="18"/>
      <c r="S446" s="18"/>
      <c r="T446" s="18"/>
      <c r="U446" s="18"/>
      <c r="V446" s="18"/>
      <c r="W4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6" s="17">
        <f>SUM(T_MAIN_ACCESSSW[[#This Row],[(Y)
TOTAL Excluding VAT - Y1
((A*J)*Q)+((A*R)*12))]:[(AC)
TOTAL Excluding VAT - Y5
((E*N*Q)+((E*V)*12))]])</f>
        <v>0</v>
      </c>
      <c r="AC446" s="21"/>
    </row>
    <row r="447" spans="1:29" x14ac:dyDescent="0.3">
      <c r="A447" t="s">
        <v>67</v>
      </c>
      <c r="B447" t="s">
        <v>912</v>
      </c>
      <c r="C447" t="s">
        <v>914</v>
      </c>
      <c r="D447" t="s">
        <v>843</v>
      </c>
      <c r="E447" s="77">
        <v>1</v>
      </c>
      <c r="F447" s="77">
        <v>1</v>
      </c>
      <c r="G447" s="77">
        <v>1</v>
      </c>
      <c r="H447" s="77">
        <v>1</v>
      </c>
      <c r="I447" s="77">
        <v>1</v>
      </c>
      <c r="J447" t="s">
        <v>646</v>
      </c>
      <c r="K447" t="s">
        <v>286</v>
      </c>
      <c r="L447" s="20"/>
      <c r="M447" s="20"/>
      <c r="N447" s="20"/>
      <c r="O447" s="20"/>
      <c r="P447" s="20"/>
      <c r="Q447" s="28">
        <f t="shared" si="6"/>
        <v>17.71</v>
      </c>
      <c r="R447" s="18"/>
      <c r="S447" s="18"/>
      <c r="T447" s="18"/>
      <c r="U447" s="18"/>
      <c r="V447" s="18"/>
      <c r="W4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7" s="17">
        <f>SUM(T_MAIN_ACCESSSW[[#This Row],[(Y)
TOTAL Excluding VAT - Y1
((A*J)*Q)+((A*R)*12))]:[(AC)
TOTAL Excluding VAT - Y5
((E*N*Q)+((E*V)*12))]])</f>
        <v>0</v>
      </c>
      <c r="AC447" s="21"/>
    </row>
    <row r="448" spans="1:29" x14ac:dyDescent="0.3">
      <c r="A448" t="s">
        <v>67</v>
      </c>
      <c r="B448" t="s">
        <v>915</v>
      </c>
      <c r="C448" t="s">
        <v>916</v>
      </c>
      <c r="D448" t="s">
        <v>843</v>
      </c>
      <c r="E448" s="77">
        <v>1</v>
      </c>
      <c r="F448" s="77">
        <v>1</v>
      </c>
      <c r="G448" s="77">
        <v>1</v>
      </c>
      <c r="H448" s="77">
        <v>1</v>
      </c>
      <c r="I448" s="77">
        <v>1</v>
      </c>
      <c r="J448" t="s">
        <v>646</v>
      </c>
      <c r="K448" t="s">
        <v>286</v>
      </c>
      <c r="L448" s="20"/>
      <c r="M448" s="20"/>
      <c r="N448" s="20"/>
      <c r="O448" s="20"/>
      <c r="P448" s="20"/>
      <c r="Q448" s="28">
        <f t="shared" si="6"/>
        <v>17.71</v>
      </c>
      <c r="R448" s="18"/>
      <c r="S448" s="18"/>
      <c r="T448" s="18"/>
      <c r="U448" s="18"/>
      <c r="V448" s="18"/>
      <c r="W4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8" s="17">
        <f>SUM(T_MAIN_ACCESSSW[[#This Row],[(Y)
TOTAL Excluding VAT - Y1
((A*J)*Q)+((A*R)*12))]:[(AC)
TOTAL Excluding VAT - Y5
((E*N*Q)+((E*V)*12))]])</f>
        <v>0</v>
      </c>
      <c r="AC448" s="21"/>
    </row>
    <row r="449" spans="1:29" x14ac:dyDescent="0.3">
      <c r="A449" t="s">
        <v>67</v>
      </c>
      <c r="B449" t="s">
        <v>915</v>
      </c>
      <c r="C449" t="s">
        <v>917</v>
      </c>
      <c r="D449" t="s">
        <v>843</v>
      </c>
      <c r="E449" s="77">
        <v>1</v>
      </c>
      <c r="F449" s="77">
        <v>1</v>
      </c>
      <c r="G449" s="77">
        <v>1</v>
      </c>
      <c r="H449" s="77">
        <v>1</v>
      </c>
      <c r="I449" s="77">
        <v>1</v>
      </c>
      <c r="J449" t="s">
        <v>646</v>
      </c>
      <c r="K449" t="s">
        <v>286</v>
      </c>
      <c r="L449" s="20"/>
      <c r="M449" s="20"/>
      <c r="N449" s="20"/>
      <c r="O449" s="20"/>
      <c r="P449" s="20"/>
      <c r="Q449" s="28">
        <f t="shared" si="6"/>
        <v>17.71</v>
      </c>
      <c r="R449" s="18"/>
      <c r="S449" s="18"/>
      <c r="T449" s="18"/>
      <c r="U449" s="18"/>
      <c r="V449" s="18"/>
      <c r="W4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49" s="17">
        <f>SUM(T_MAIN_ACCESSSW[[#This Row],[(Y)
TOTAL Excluding VAT - Y1
((A*J)*Q)+((A*R)*12))]:[(AC)
TOTAL Excluding VAT - Y5
((E*N*Q)+((E*V)*12))]])</f>
        <v>0</v>
      </c>
      <c r="AC449" s="21"/>
    </row>
    <row r="450" spans="1:29" x14ac:dyDescent="0.3">
      <c r="A450" t="s">
        <v>67</v>
      </c>
      <c r="B450" t="s">
        <v>915</v>
      </c>
      <c r="C450" t="s">
        <v>918</v>
      </c>
      <c r="D450" t="s">
        <v>843</v>
      </c>
      <c r="E450" s="77">
        <v>1</v>
      </c>
      <c r="F450" s="77">
        <v>1</v>
      </c>
      <c r="G450" s="77">
        <v>1</v>
      </c>
      <c r="H450" s="77">
        <v>1</v>
      </c>
      <c r="I450" s="77">
        <v>1</v>
      </c>
      <c r="J450" t="s">
        <v>646</v>
      </c>
      <c r="K450" t="s">
        <v>286</v>
      </c>
      <c r="L450" s="20"/>
      <c r="M450" s="20"/>
      <c r="N450" s="20"/>
      <c r="O450" s="20"/>
      <c r="P450" s="20"/>
      <c r="Q450" s="28">
        <f t="shared" si="6"/>
        <v>17.71</v>
      </c>
      <c r="R450" s="18"/>
      <c r="S450" s="18"/>
      <c r="T450" s="18"/>
      <c r="U450" s="18"/>
      <c r="V450" s="18"/>
      <c r="W4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0" s="17">
        <f>SUM(T_MAIN_ACCESSSW[[#This Row],[(Y)
TOTAL Excluding VAT - Y1
((A*J)*Q)+((A*R)*12))]:[(AC)
TOTAL Excluding VAT - Y5
((E*N*Q)+((E*V)*12))]])</f>
        <v>0</v>
      </c>
      <c r="AC450" s="21"/>
    </row>
    <row r="451" spans="1:29" x14ac:dyDescent="0.3">
      <c r="A451" t="s">
        <v>67</v>
      </c>
      <c r="B451" t="s">
        <v>919</v>
      </c>
      <c r="C451" t="s">
        <v>920</v>
      </c>
      <c r="D451" t="s">
        <v>843</v>
      </c>
      <c r="E451" s="77">
        <v>1</v>
      </c>
      <c r="F451" s="77">
        <v>1</v>
      </c>
      <c r="G451" s="77">
        <v>1</v>
      </c>
      <c r="H451" s="77">
        <v>1</v>
      </c>
      <c r="I451" s="77">
        <v>1</v>
      </c>
      <c r="J451" t="s">
        <v>646</v>
      </c>
      <c r="K451" t="s">
        <v>286</v>
      </c>
      <c r="L451" s="20"/>
      <c r="M451" s="20"/>
      <c r="N451" s="20"/>
      <c r="O451" s="20"/>
      <c r="P451" s="20"/>
      <c r="Q451" s="28">
        <f t="shared" si="6"/>
        <v>17.71</v>
      </c>
      <c r="R451" s="18"/>
      <c r="S451" s="18"/>
      <c r="T451" s="18"/>
      <c r="U451" s="18"/>
      <c r="V451" s="18"/>
      <c r="W4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1" s="17">
        <f>SUM(T_MAIN_ACCESSSW[[#This Row],[(Y)
TOTAL Excluding VAT - Y1
((A*J)*Q)+((A*R)*12))]:[(AC)
TOTAL Excluding VAT - Y5
((E*N*Q)+((E*V)*12))]])</f>
        <v>0</v>
      </c>
      <c r="AC451" s="21"/>
    </row>
    <row r="452" spans="1:29" x14ac:dyDescent="0.3">
      <c r="A452" t="s">
        <v>67</v>
      </c>
      <c r="B452" t="s">
        <v>919</v>
      </c>
      <c r="C452" t="s">
        <v>921</v>
      </c>
      <c r="D452" t="s">
        <v>843</v>
      </c>
      <c r="E452" s="77">
        <v>1</v>
      </c>
      <c r="F452" s="77">
        <v>1</v>
      </c>
      <c r="G452" s="77">
        <v>1</v>
      </c>
      <c r="H452" s="77">
        <v>1</v>
      </c>
      <c r="I452" s="77">
        <v>1</v>
      </c>
      <c r="J452" t="s">
        <v>646</v>
      </c>
      <c r="K452" t="s">
        <v>286</v>
      </c>
      <c r="L452" s="20"/>
      <c r="M452" s="20"/>
      <c r="N452" s="20"/>
      <c r="O452" s="20"/>
      <c r="P452" s="20"/>
      <c r="Q452" s="28">
        <f t="shared" si="6"/>
        <v>17.71</v>
      </c>
      <c r="R452" s="18"/>
      <c r="S452" s="18"/>
      <c r="T452" s="18"/>
      <c r="U452" s="18"/>
      <c r="V452" s="18"/>
      <c r="W4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2" s="17">
        <f>SUM(T_MAIN_ACCESSSW[[#This Row],[(Y)
TOTAL Excluding VAT - Y1
((A*J)*Q)+((A*R)*12))]:[(AC)
TOTAL Excluding VAT - Y5
((E*N*Q)+((E*V)*12))]])</f>
        <v>0</v>
      </c>
      <c r="AC452" s="21"/>
    </row>
    <row r="453" spans="1:29" x14ac:dyDescent="0.3">
      <c r="A453" t="s">
        <v>67</v>
      </c>
      <c r="B453" t="s">
        <v>922</v>
      </c>
      <c r="C453" t="s">
        <v>923</v>
      </c>
      <c r="D453" t="s">
        <v>843</v>
      </c>
      <c r="E453" s="77">
        <v>1</v>
      </c>
      <c r="F453" s="77">
        <v>1</v>
      </c>
      <c r="G453" s="77">
        <v>1</v>
      </c>
      <c r="H453" s="77">
        <v>1</v>
      </c>
      <c r="I453" s="77">
        <v>1</v>
      </c>
      <c r="J453" t="s">
        <v>646</v>
      </c>
      <c r="K453" t="s">
        <v>286</v>
      </c>
      <c r="L453" s="20"/>
      <c r="M453" s="20"/>
      <c r="N453" s="20"/>
      <c r="O453" s="20"/>
      <c r="P453" s="20"/>
      <c r="Q453" s="28">
        <f t="shared" si="6"/>
        <v>17.71</v>
      </c>
      <c r="R453" s="18"/>
      <c r="S453" s="18"/>
      <c r="T453" s="18"/>
      <c r="U453" s="18"/>
      <c r="V453" s="18"/>
      <c r="W4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3" s="17">
        <f>SUM(T_MAIN_ACCESSSW[[#This Row],[(Y)
TOTAL Excluding VAT - Y1
((A*J)*Q)+((A*R)*12))]:[(AC)
TOTAL Excluding VAT - Y5
((E*N*Q)+((E*V)*12))]])</f>
        <v>0</v>
      </c>
      <c r="AC453" s="21"/>
    </row>
    <row r="454" spans="1:29" x14ac:dyDescent="0.3">
      <c r="A454" t="s">
        <v>67</v>
      </c>
      <c r="B454" t="s">
        <v>924</v>
      </c>
      <c r="C454" t="s">
        <v>925</v>
      </c>
      <c r="D454" t="s">
        <v>843</v>
      </c>
      <c r="E454" s="77">
        <v>1</v>
      </c>
      <c r="F454" s="77">
        <v>1</v>
      </c>
      <c r="G454" s="77">
        <v>1</v>
      </c>
      <c r="H454" s="77">
        <v>1</v>
      </c>
      <c r="I454" s="77">
        <v>1</v>
      </c>
      <c r="J454" t="s">
        <v>646</v>
      </c>
      <c r="K454" t="s">
        <v>286</v>
      </c>
      <c r="L454" s="20"/>
      <c r="M454" s="20"/>
      <c r="N454" s="20"/>
      <c r="O454" s="20"/>
      <c r="P454" s="20"/>
      <c r="Q454" s="28">
        <f t="shared" si="6"/>
        <v>17.71</v>
      </c>
      <c r="R454" s="18"/>
      <c r="S454" s="18"/>
      <c r="T454" s="18"/>
      <c r="U454" s="18"/>
      <c r="V454" s="18"/>
      <c r="W4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4" s="17">
        <f>SUM(T_MAIN_ACCESSSW[[#This Row],[(Y)
TOTAL Excluding VAT - Y1
((A*J)*Q)+((A*R)*12))]:[(AC)
TOTAL Excluding VAT - Y5
((E*N*Q)+((E*V)*12))]])</f>
        <v>0</v>
      </c>
      <c r="AC454" s="21"/>
    </row>
    <row r="455" spans="1:29" x14ac:dyDescent="0.3">
      <c r="A455" t="s">
        <v>67</v>
      </c>
      <c r="B455" t="s">
        <v>926</v>
      </c>
      <c r="C455" t="s">
        <v>927</v>
      </c>
      <c r="D455" t="s">
        <v>843</v>
      </c>
      <c r="E455" s="77">
        <v>1</v>
      </c>
      <c r="F455" s="77">
        <v>1</v>
      </c>
      <c r="G455" s="77">
        <v>1</v>
      </c>
      <c r="H455" s="77">
        <v>1</v>
      </c>
      <c r="I455" s="77">
        <v>1</v>
      </c>
      <c r="J455" t="s">
        <v>646</v>
      </c>
      <c r="K455" t="s">
        <v>286</v>
      </c>
      <c r="L455" s="20"/>
      <c r="M455" s="20"/>
      <c r="N455" s="20"/>
      <c r="O455" s="20"/>
      <c r="P455" s="20"/>
      <c r="Q455" s="28">
        <f t="shared" si="6"/>
        <v>17.71</v>
      </c>
      <c r="R455" s="18"/>
      <c r="S455" s="18"/>
      <c r="T455" s="18"/>
      <c r="U455" s="18"/>
      <c r="V455" s="18"/>
      <c r="W4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5" s="17">
        <f>SUM(T_MAIN_ACCESSSW[[#This Row],[(Y)
TOTAL Excluding VAT - Y1
((A*J)*Q)+((A*R)*12))]:[(AC)
TOTAL Excluding VAT - Y5
((E*N*Q)+((E*V)*12))]])</f>
        <v>0</v>
      </c>
      <c r="AC455" s="21"/>
    </row>
    <row r="456" spans="1:29" x14ac:dyDescent="0.3">
      <c r="A456" t="s">
        <v>67</v>
      </c>
      <c r="B456" t="s">
        <v>926</v>
      </c>
      <c r="C456" t="s">
        <v>928</v>
      </c>
      <c r="D456" t="s">
        <v>843</v>
      </c>
      <c r="E456" s="77">
        <v>1</v>
      </c>
      <c r="F456" s="77">
        <v>1</v>
      </c>
      <c r="G456" s="77">
        <v>1</v>
      </c>
      <c r="H456" s="77">
        <v>1</v>
      </c>
      <c r="I456" s="77">
        <v>1</v>
      </c>
      <c r="J456" t="s">
        <v>646</v>
      </c>
      <c r="K456" t="s">
        <v>286</v>
      </c>
      <c r="L456" s="20"/>
      <c r="M456" s="20"/>
      <c r="N456" s="20"/>
      <c r="O456" s="20"/>
      <c r="P456" s="20"/>
      <c r="Q456" s="28">
        <f t="shared" si="6"/>
        <v>17.71</v>
      </c>
      <c r="R456" s="18"/>
      <c r="S456" s="18"/>
      <c r="T456" s="18"/>
      <c r="U456" s="18"/>
      <c r="V456" s="18"/>
      <c r="W4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6" s="17">
        <f>SUM(T_MAIN_ACCESSSW[[#This Row],[(Y)
TOTAL Excluding VAT - Y1
((A*J)*Q)+((A*R)*12))]:[(AC)
TOTAL Excluding VAT - Y5
((E*N*Q)+((E*V)*12))]])</f>
        <v>0</v>
      </c>
      <c r="AC456" s="21"/>
    </row>
    <row r="457" spans="1:29" x14ac:dyDescent="0.3">
      <c r="A457" t="s">
        <v>67</v>
      </c>
      <c r="B457" t="s">
        <v>929</v>
      </c>
      <c r="C457" t="s">
        <v>930</v>
      </c>
      <c r="D457" t="s">
        <v>843</v>
      </c>
      <c r="E457" s="77">
        <v>1</v>
      </c>
      <c r="F457" s="77">
        <v>1</v>
      </c>
      <c r="G457" s="77">
        <v>1</v>
      </c>
      <c r="H457" s="77">
        <v>1</v>
      </c>
      <c r="I457" s="77">
        <v>1</v>
      </c>
      <c r="J457" t="s">
        <v>646</v>
      </c>
      <c r="K457" t="s">
        <v>286</v>
      </c>
      <c r="L457" s="20"/>
      <c r="M457" s="20"/>
      <c r="N457" s="20"/>
      <c r="O457" s="20"/>
      <c r="P457" s="20"/>
      <c r="Q457" s="28">
        <f t="shared" si="6"/>
        <v>17.71</v>
      </c>
      <c r="R457" s="18"/>
      <c r="S457" s="18"/>
      <c r="T457" s="18"/>
      <c r="U457" s="18"/>
      <c r="V457" s="18"/>
      <c r="W4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7" s="17">
        <f>SUM(T_MAIN_ACCESSSW[[#This Row],[(Y)
TOTAL Excluding VAT - Y1
((A*J)*Q)+((A*R)*12))]:[(AC)
TOTAL Excluding VAT - Y5
((E*N*Q)+((E*V)*12))]])</f>
        <v>0</v>
      </c>
      <c r="AC457" s="21"/>
    </row>
    <row r="458" spans="1:29" x14ac:dyDescent="0.3">
      <c r="A458" t="s">
        <v>67</v>
      </c>
      <c r="B458" t="s">
        <v>929</v>
      </c>
      <c r="C458" t="s">
        <v>931</v>
      </c>
      <c r="D458" t="s">
        <v>843</v>
      </c>
      <c r="E458" s="77">
        <v>1</v>
      </c>
      <c r="F458" s="77">
        <v>1</v>
      </c>
      <c r="G458" s="77">
        <v>1</v>
      </c>
      <c r="H458" s="77">
        <v>1</v>
      </c>
      <c r="I458" s="77">
        <v>1</v>
      </c>
      <c r="J458" t="s">
        <v>646</v>
      </c>
      <c r="K458" t="s">
        <v>286</v>
      </c>
      <c r="L458" s="20"/>
      <c r="M458" s="20"/>
      <c r="N458" s="20"/>
      <c r="O458" s="20"/>
      <c r="P458" s="20"/>
      <c r="Q458" s="28">
        <f t="shared" si="6"/>
        <v>17.71</v>
      </c>
      <c r="R458" s="18"/>
      <c r="S458" s="18"/>
      <c r="T458" s="18"/>
      <c r="U458" s="18"/>
      <c r="V458" s="18"/>
      <c r="W4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8" s="17">
        <f>SUM(T_MAIN_ACCESSSW[[#This Row],[(Y)
TOTAL Excluding VAT - Y1
((A*J)*Q)+((A*R)*12))]:[(AC)
TOTAL Excluding VAT - Y5
((E*N*Q)+((E*V)*12))]])</f>
        <v>0</v>
      </c>
      <c r="AC458" s="21"/>
    </row>
    <row r="459" spans="1:29" x14ac:dyDescent="0.3">
      <c r="A459" t="s">
        <v>67</v>
      </c>
      <c r="B459" t="s">
        <v>932</v>
      </c>
      <c r="C459" t="s">
        <v>933</v>
      </c>
      <c r="D459" t="s">
        <v>843</v>
      </c>
      <c r="E459" s="77">
        <v>1</v>
      </c>
      <c r="F459" s="77">
        <v>1</v>
      </c>
      <c r="G459" s="77">
        <v>1</v>
      </c>
      <c r="H459" s="77">
        <v>1</v>
      </c>
      <c r="I459" s="77">
        <v>1</v>
      </c>
      <c r="J459" t="s">
        <v>646</v>
      </c>
      <c r="K459" t="s">
        <v>286</v>
      </c>
      <c r="L459" s="20"/>
      <c r="M459" s="20"/>
      <c r="N459" s="20"/>
      <c r="O459" s="20"/>
      <c r="P459" s="20"/>
      <c r="Q459" s="28">
        <f t="shared" si="6"/>
        <v>17.71</v>
      </c>
      <c r="R459" s="18"/>
      <c r="S459" s="18"/>
      <c r="T459" s="18"/>
      <c r="U459" s="18"/>
      <c r="V459" s="18"/>
      <c r="W4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59" s="17">
        <f>SUM(T_MAIN_ACCESSSW[[#This Row],[(Y)
TOTAL Excluding VAT - Y1
((A*J)*Q)+((A*R)*12))]:[(AC)
TOTAL Excluding VAT - Y5
((E*N*Q)+((E*V)*12))]])</f>
        <v>0</v>
      </c>
      <c r="AC459" s="21"/>
    </row>
    <row r="460" spans="1:29" x14ac:dyDescent="0.3">
      <c r="A460" t="s">
        <v>67</v>
      </c>
      <c r="B460" t="s">
        <v>934</v>
      </c>
      <c r="C460" t="s">
        <v>935</v>
      </c>
      <c r="D460" t="s">
        <v>843</v>
      </c>
      <c r="E460" s="77">
        <v>1</v>
      </c>
      <c r="F460" s="77">
        <v>1</v>
      </c>
      <c r="G460" s="77">
        <v>1</v>
      </c>
      <c r="H460" s="77">
        <v>1</v>
      </c>
      <c r="I460" s="77">
        <v>1</v>
      </c>
      <c r="J460" t="s">
        <v>646</v>
      </c>
      <c r="K460" t="s">
        <v>286</v>
      </c>
      <c r="L460" s="20"/>
      <c r="M460" s="20"/>
      <c r="N460" s="20"/>
      <c r="O460" s="20"/>
      <c r="P460" s="20"/>
      <c r="Q460" s="28">
        <f t="shared" ref="Q460:Q523" si="7">Exchange_Rate</f>
        <v>17.71</v>
      </c>
      <c r="R460" s="18"/>
      <c r="S460" s="18"/>
      <c r="T460" s="18"/>
      <c r="U460" s="18"/>
      <c r="V460" s="18"/>
      <c r="W4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0" s="17">
        <f>SUM(T_MAIN_ACCESSSW[[#This Row],[(Y)
TOTAL Excluding VAT - Y1
((A*J)*Q)+((A*R)*12))]:[(AC)
TOTAL Excluding VAT - Y5
((E*N*Q)+((E*V)*12))]])</f>
        <v>0</v>
      </c>
      <c r="AC460" s="21"/>
    </row>
    <row r="461" spans="1:29" x14ac:dyDescent="0.3">
      <c r="A461" t="s">
        <v>67</v>
      </c>
      <c r="B461" t="s">
        <v>934</v>
      </c>
      <c r="C461" t="s">
        <v>936</v>
      </c>
      <c r="D461" t="s">
        <v>843</v>
      </c>
      <c r="E461" s="77">
        <v>1</v>
      </c>
      <c r="F461" s="77">
        <v>1</v>
      </c>
      <c r="G461" s="77">
        <v>1</v>
      </c>
      <c r="H461" s="77">
        <v>1</v>
      </c>
      <c r="I461" s="77">
        <v>1</v>
      </c>
      <c r="J461" t="s">
        <v>646</v>
      </c>
      <c r="K461" t="s">
        <v>286</v>
      </c>
      <c r="L461" s="20"/>
      <c r="M461" s="20"/>
      <c r="N461" s="20"/>
      <c r="O461" s="20"/>
      <c r="P461" s="20"/>
      <c r="Q461" s="28">
        <f t="shared" si="7"/>
        <v>17.71</v>
      </c>
      <c r="R461" s="18"/>
      <c r="S461" s="18"/>
      <c r="T461" s="18"/>
      <c r="U461" s="18"/>
      <c r="V461" s="18"/>
      <c r="W4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1" s="17">
        <f>SUM(T_MAIN_ACCESSSW[[#This Row],[(Y)
TOTAL Excluding VAT - Y1
((A*J)*Q)+((A*R)*12))]:[(AC)
TOTAL Excluding VAT - Y5
((E*N*Q)+((E*V)*12))]])</f>
        <v>0</v>
      </c>
      <c r="AC461" s="21"/>
    </row>
    <row r="462" spans="1:29" x14ac:dyDescent="0.3">
      <c r="A462" t="s">
        <v>67</v>
      </c>
      <c r="B462" t="s">
        <v>934</v>
      </c>
      <c r="C462" t="s">
        <v>937</v>
      </c>
      <c r="D462" t="s">
        <v>843</v>
      </c>
      <c r="E462" s="77">
        <v>1</v>
      </c>
      <c r="F462" s="77">
        <v>1</v>
      </c>
      <c r="G462" s="77">
        <v>1</v>
      </c>
      <c r="H462" s="77">
        <v>1</v>
      </c>
      <c r="I462" s="77">
        <v>1</v>
      </c>
      <c r="J462" t="s">
        <v>646</v>
      </c>
      <c r="K462" t="s">
        <v>286</v>
      </c>
      <c r="L462" s="20"/>
      <c r="M462" s="20"/>
      <c r="N462" s="20"/>
      <c r="O462" s="20"/>
      <c r="P462" s="20"/>
      <c r="Q462" s="28">
        <f t="shared" si="7"/>
        <v>17.71</v>
      </c>
      <c r="R462" s="18"/>
      <c r="S462" s="18"/>
      <c r="T462" s="18"/>
      <c r="U462" s="18"/>
      <c r="V462" s="18"/>
      <c r="W4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2" s="17">
        <f>SUM(T_MAIN_ACCESSSW[[#This Row],[(Y)
TOTAL Excluding VAT - Y1
((A*J)*Q)+((A*R)*12))]:[(AC)
TOTAL Excluding VAT - Y5
((E*N*Q)+((E*V)*12))]])</f>
        <v>0</v>
      </c>
      <c r="AC462" s="21"/>
    </row>
    <row r="463" spans="1:29" x14ac:dyDescent="0.3">
      <c r="A463" t="s">
        <v>67</v>
      </c>
      <c r="B463" t="s">
        <v>938</v>
      </c>
      <c r="C463" t="s">
        <v>939</v>
      </c>
      <c r="D463" t="s">
        <v>843</v>
      </c>
      <c r="E463" s="77">
        <v>1</v>
      </c>
      <c r="F463" s="77">
        <v>1</v>
      </c>
      <c r="G463" s="77">
        <v>1</v>
      </c>
      <c r="H463" s="77">
        <v>1</v>
      </c>
      <c r="I463" s="77">
        <v>1</v>
      </c>
      <c r="J463" t="s">
        <v>646</v>
      </c>
      <c r="K463" t="s">
        <v>286</v>
      </c>
      <c r="L463" s="20"/>
      <c r="M463" s="20"/>
      <c r="N463" s="20"/>
      <c r="O463" s="20"/>
      <c r="P463" s="20"/>
      <c r="Q463" s="28">
        <f t="shared" si="7"/>
        <v>17.71</v>
      </c>
      <c r="R463" s="18"/>
      <c r="S463" s="18"/>
      <c r="T463" s="18"/>
      <c r="U463" s="18"/>
      <c r="V463" s="18"/>
      <c r="W4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3" s="17">
        <f>SUM(T_MAIN_ACCESSSW[[#This Row],[(Y)
TOTAL Excluding VAT - Y1
((A*J)*Q)+((A*R)*12))]:[(AC)
TOTAL Excluding VAT - Y5
((E*N*Q)+((E*V)*12))]])</f>
        <v>0</v>
      </c>
      <c r="AC463" s="21"/>
    </row>
    <row r="464" spans="1:29" x14ac:dyDescent="0.3">
      <c r="A464" t="s">
        <v>67</v>
      </c>
      <c r="B464" t="s">
        <v>938</v>
      </c>
      <c r="C464" t="s">
        <v>940</v>
      </c>
      <c r="D464" t="s">
        <v>843</v>
      </c>
      <c r="E464" s="77">
        <v>1</v>
      </c>
      <c r="F464" s="77">
        <v>1</v>
      </c>
      <c r="G464" s="77">
        <v>1</v>
      </c>
      <c r="H464" s="77">
        <v>1</v>
      </c>
      <c r="I464" s="77">
        <v>1</v>
      </c>
      <c r="J464" t="s">
        <v>646</v>
      </c>
      <c r="K464" t="s">
        <v>286</v>
      </c>
      <c r="L464" s="20"/>
      <c r="M464" s="20"/>
      <c r="N464" s="20"/>
      <c r="O464" s="20"/>
      <c r="P464" s="20"/>
      <c r="Q464" s="28">
        <f t="shared" si="7"/>
        <v>17.71</v>
      </c>
      <c r="R464" s="18"/>
      <c r="S464" s="18"/>
      <c r="T464" s="18"/>
      <c r="U464" s="18"/>
      <c r="V464" s="18"/>
      <c r="W4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4" s="17">
        <f>SUM(T_MAIN_ACCESSSW[[#This Row],[(Y)
TOTAL Excluding VAT - Y1
((A*J)*Q)+((A*R)*12))]:[(AC)
TOTAL Excluding VAT - Y5
((E*N*Q)+((E*V)*12))]])</f>
        <v>0</v>
      </c>
      <c r="AC464" s="21"/>
    </row>
    <row r="465" spans="1:29" x14ac:dyDescent="0.3">
      <c r="A465" t="s">
        <v>69</v>
      </c>
      <c r="B465" t="s">
        <v>941</v>
      </c>
      <c r="C465" t="s">
        <v>942</v>
      </c>
      <c r="D465" t="s">
        <v>943</v>
      </c>
      <c r="E465" s="77">
        <v>1</v>
      </c>
      <c r="F465" s="77">
        <v>1</v>
      </c>
      <c r="G465" s="77">
        <v>1</v>
      </c>
      <c r="H465" s="77">
        <v>1</v>
      </c>
      <c r="I465" s="77">
        <v>1</v>
      </c>
      <c r="J465" t="s">
        <v>646</v>
      </c>
      <c r="K465" t="s">
        <v>286</v>
      </c>
      <c r="L465" s="20"/>
      <c r="M465" s="20"/>
      <c r="N465" s="20"/>
      <c r="O465" s="20"/>
      <c r="P465" s="20"/>
      <c r="Q465" s="28">
        <f t="shared" si="7"/>
        <v>17.71</v>
      </c>
      <c r="R465" s="18"/>
      <c r="S465" s="18"/>
      <c r="T465" s="18"/>
      <c r="U465" s="18"/>
      <c r="V465" s="18"/>
      <c r="W4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5" s="17">
        <f>SUM(T_MAIN_ACCESSSW[[#This Row],[(Y)
TOTAL Excluding VAT - Y1
((A*J)*Q)+((A*R)*12))]:[(AC)
TOTAL Excluding VAT - Y5
((E*N*Q)+((E*V)*12))]])</f>
        <v>0</v>
      </c>
      <c r="AC465" s="21"/>
    </row>
    <row r="466" spans="1:29" x14ac:dyDescent="0.3">
      <c r="A466" t="s">
        <v>69</v>
      </c>
      <c r="B466" t="s">
        <v>944</v>
      </c>
      <c r="C466" t="s">
        <v>945</v>
      </c>
      <c r="D466" t="s">
        <v>943</v>
      </c>
      <c r="E466" s="77">
        <v>1</v>
      </c>
      <c r="F466" s="77">
        <v>1</v>
      </c>
      <c r="G466" s="77">
        <v>1</v>
      </c>
      <c r="H466" s="77">
        <v>1</v>
      </c>
      <c r="I466" s="77">
        <v>1</v>
      </c>
      <c r="J466" t="s">
        <v>646</v>
      </c>
      <c r="K466" t="s">
        <v>286</v>
      </c>
      <c r="L466" s="20"/>
      <c r="M466" s="20"/>
      <c r="N466" s="20"/>
      <c r="O466" s="20"/>
      <c r="P466" s="20"/>
      <c r="Q466" s="28">
        <f t="shared" si="7"/>
        <v>17.71</v>
      </c>
      <c r="R466" s="18"/>
      <c r="S466" s="18"/>
      <c r="T466" s="18"/>
      <c r="U466" s="18"/>
      <c r="V466" s="18"/>
      <c r="W4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6" s="17">
        <f>SUM(T_MAIN_ACCESSSW[[#This Row],[(Y)
TOTAL Excluding VAT - Y1
((A*J)*Q)+((A*R)*12))]:[(AC)
TOTAL Excluding VAT - Y5
((E*N*Q)+((E*V)*12))]])</f>
        <v>0</v>
      </c>
      <c r="AC466" s="21"/>
    </row>
    <row r="467" spans="1:29" x14ac:dyDescent="0.3">
      <c r="A467" t="s">
        <v>69</v>
      </c>
      <c r="B467" t="s">
        <v>946</v>
      </c>
      <c r="C467" t="s">
        <v>947</v>
      </c>
      <c r="D467" t="s">
        <v>943</v>
      </c>
      <c r="E467" s="77">
        <v>1</v>
      </c>
      <c r="F467" s="77">
        <v>1</v>
      </c>
      <c r="G467" s="77">
        <v>1</v>
      </c>
      <c r="H467" s="77">
        <v>1</v>
      </c>
      <c r="I467" s="77">
        <v>1</v>
      </c>
      <c r="J467" t="s">
        <v>646</v>
      </c>
      <c r="K467" t="s">
        <v>286</v>
      </c>
      <c r="L467" s="20"/>
      <c r="M467" s="20"/>
      <c r="N467" s="20"/>
      <c r="O467" s="20"/>
      <c r="P467" s="20"/>
      <c r="Q467" s="28">
        <f t="shared" si="7"/>
        <v>17.71</v>
      </c>
      <c r="R467" s="18"/>
      <c r="S467" s="18"/>
      <c r="T467" s="18"/>
      <c r="U467" s="18"/>
      <c r="V467" s="18"/>
      <c r="W4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7" s="17">
        <f>SUM(T_MAIN_ACCESSSW[[#This Row],[(Y)
TOTAL Excluding VAT - Y1
((A*J)*Q)+((A*R)*12))]:[(AC)
TOTAL Excluding VAT - Y5
((E*N*Q)+((E*V)*12))]])</f>
        <v>0</v>
      </c>
      <c r="AC467" s="21"/>
    </row>
    <row r="468" spans="1:29" x14ac:dyDescent="0.3">
      <c r="A468" t="s">
        <v>69</v>
      </c>
      <c r="B468" t="s">
        <v>948</v>
      </c>
      <c r="C468" t="s">
        <v>949</v>
      </c>
      <c r="D468" t="s">
        <v>943</v>
      </c>
      <c r="E468" s="77">
        <v>1</v>
      </c>
      <c r="F468" s="77">
        <v>1</v>
      </c>
      <c r="G468" s="77">
        <v>1</v>
      </c>
      <c r="H468" s="77">
        <v>1</v>
      </c>
      <c r="I468" s="77">
        <v>1</v>
      </c>
      <c r="J468" t="s">
        <v>646</v>
      </c>
      <c r="K468" t="s">
        <v>286</v>
      </c>
      <c r="L468" s="20"/>
      <c r="M468" s="20"/>
      <c r="N468" s="20"/>
      <c r="O468" s="20"/>
      <c r="P468" s="20"/>
      <c r="Q468" s="28">
        <f t="shared" si="7"/>
        <v>17.71</v>
      </c>
      <c r="R468" s="18"/>
      <c r="S468" s="18"/>
      <c r="T468" s="18"/>
      <c r="U468" s="18"/>
      <c r="V468" s="18"/>
      <c r="W4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8" s="17">
        <f>SUM(T_MAIN_ACCESSSW[[#This Row],[(Y)
TOTAL Excluding VAT - Y1
((A*J)*Q)+((A*R)*12))]:[(AC)
TOTAL Excluding VAT - Y5
((E*N*Q)+((E*V)*12))]])</f>
        <v>0</v>
      </c>
      <c r="AC468" s="21"/>
    </row>
    <row r="469" spans="1:29" x14ac:dyDescent="0.3">
      <c r="A469" t="s">
        <v>67</v>
      </c>
      <c r="B469" t="s">
        <v>950</v>
      </c>
      <c r="C469" t="s">
        <v>951</v>
      </c>
      <c r="D469" t="s">
        <v>943</v>
      </c>
      <c r="E469" s="77">
        <v>1</v>
      </c>
      <c r="F469" s="77">
        <v>1</v>
      </c>
      <c r="G469" s="77">
        <v>1</v>
      </c>
      <c r="H469" s="77">
        <v>1</v>
      </c>
      <c r="I469" s="77">
        <v>1</v>
      </c>
      <c r="J469" t="s">
        <v>646</v>
      </c>
      <c r="K469" t="s">
        <v>286</v>
      </c>
      <c r="L469" s="20"/>
      <c r="M469" s="20"/>
      <c r="N469" s="20"/>
      <c r="O469" s="20"/>
      <c r="P469" s="20"/>
      <c r="Q469" s="28">
        <f t="shared" si="7"/>
        <v>17.71</v>
      </c>
      <c r="R469" s="18"/>
      <c r="S469" s="18"/>
      <c r="T469" s="18"/>
      <c r="U469" s="18"/>
      <c r="V469" s="18"/>
      <c r="W4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69" s="17">
        <f>SUM(T_MAIN_ACCESSSW[[#This Row],[(Y)
TOTAL Excluding VAT - Y1
((A*J)*Q)+((A*R)*12))]:[(AC)
TOTAL Excluding VAT - Y5
((E*N*Q)+((E*V)*12))]])</f>
        <v>0</v>
      </c>
      <c r="AC469" s="21"/>
    </row>
    <row r="470" spans="1:29" x14ac:dyDescent="0.3">
      <c r="A470" t="s">
        <v>67</v>
      </c>
      <c r="B470" t="s">
        <v>952</v>
      </c>
      <c r="C470" t="s">
        <v>953</v>
      </c>
      <c r="D470" t="s">
        <v>943</v>
      </c>
      <c r="E470" s="77">
        <v>1</v>
      </c>
      <c r="F470" s="77">
        <v>1</v>
      </c>
      <c r="G470" s="77">
        <v>1</v>
      </c>
      <c r="H470" s="77">
        <v>1</v>
      </c>
      <c r="I470" s="77">
        <v>1</v>
      </c>
      <c r="J470" t="s">
        <v>646</v>
      </c>
      <c r="K470" t="s">
        <v>286</v>
      </c>
      <c r="L470" s="20"/>
      <c r="M470" s="20"/>
      <c r="N470" s="20"/>
      <c r="O470" s="20"/>
      <c r="P470" s="20"/>
      <c r="Q470" s="28">
        <f t="shared" si="7"/>
        <v>17.71</v>
      </c>
      <c r="R470" s="18"/>
      <c r="S470" s="18"/>
      <c r="T470" s="18"/>
      <c r="U470" s="18"/>
      <c r="V470" s="18"/>
      <c r="W4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0" s="17">
        <f>SUM(T_MAIN_ACCESSSW[[#This Row],[(Y)
TOTAL Excluding VAT - Y1
((A*J)*Q)+((A*R)*12))]:[(AC)
TOTAL Excluding VAT - Y5
((E*N*Q)+((E*V)*12))]])</f>
        <v>0</v>
      </c>
      <c r="AC470" s="21"/>
    </row>
    <row r="471" spans="1:29" x14ac:dyDescent="0.3">
      <c r="A471" t="s">
        <v>67</v>
      </c>
      <c r="B471" t="s">
        <v>954</v>
      </c>
      <c r="C471" t="s">
        <v>955</v>
      </c>
      <c r="D471" t="s">
        <v>956</v>
      </c>
      <c r="E471" s="77">
        <v>1</v>
      </c>
      <c r="F471" s="77">
        <v>1</v>
      </c>
      <c r="G471" s="77">
        <v>1</v>
      </c>
      <c r="H471" s="77">
        <v>1</v>
      </c>
      <c r="I471" s="77">
        <v>1</v>
      </c>
      <c r="J471" t="s">
        <v>646</v>
      </c>
      <c r="K471" t="s">
        <v>286</v>
      </c>
      <c r="L471" s="20"/>
      <c r="M471" s="20"/>
      <c r="N471" s="20"/>
      <c r="O471" s="20"/>
      <c r="P471" s="20"/>
      <c r="Q471" s="28">
        <f t="shared" si="7"/>
        <v>17.71</v>
      </c>
      <c r="R471" s="18"/>
      <c r="S471" s="18"/>
      <c r="T471" s="18"/>
      <c r="U471" s="18"/>
      <c r="V471" s="18"/>
      <c r="W4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1" s="17">
        <f>SUM(T_MAIN_ACCESSSW[[#This Row],[(Y)
TOTAL Excluding VAT - Y1
((A*J)*Q)+((A*R)*12))]:[(AC)
TOTAL Excluding VAT - Y5
((E*N*Q)+((E*V)*12))]])</f>
        <v>0</v>
      </c>
      <c r="AC471" s="21"/>
    </row>
    <row r="472" spans="1:29" x14ac:dyDescent="0.3">
      <c r="A472" t="s">
        <v>67</v>
      </c>
      <c r="B472" t="s">
        <v>954</v>
      </c>
      <c r="C472" t="s">
        <v>957</v>
      </c>
      <c r="D472" t="s">
        <v>956</v>
      </c>
      <c r="E472" s="77">
        <v>1</v>
      </c>
      <c r="F472" s="77">
        <v>1</v>
      </c>
      <c r="G472" s="77">
        <v>1</v>
      </c>
      <c r="H472" s="77">
        <v>1</v>
      </c>
      <c r="I472" s="77">
        <v>1</v>
      </c>
      <c r="J472" t="s">
        <v>646</v>
      </c>
      <c r="K472" t="s">
        <v>286</v>
      </c>
      <c r="L472" s="20"/>
      <c r="M472" s="20"/>
      <c r="N472" s="20"/>
      <c r="O472" s="20"/>
      <c r="P472" s="20"/>
      <c r="Q472" s="28">
        <f t="shared" si="7"/>
        <v>17.71</v>
      </c>
      <c r="R472" s="18"/>
      <c r="S472" s="18"/>
      <c r="T472" s="18"/>
      <c r="U472" s="18"/>
      <c r="V472" s="18"/>
      <c r="W4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2" s="17">
        <f>SUM(T_MAIN_ACCESSSW[[#This Row],[(Y)
TOTAL Excluding VAT - Y1
((A*J)*Q)+((A*R)*12))]:[(AC)
TOTAL Excluding VAT - Y5
((E*N*Q)+((E*V)*12))]])</f>
        <v>0</v>
      </c>
      <c r="AC472" s="21"/>
    </row>
    <row r="473" spans="1:29" x14ac:dyDescent="0.3">
      <c r="A473" t="s">
        <v>67</v>
      </c>
      <c r="B473" t="s">
        <v>954</v>
      </c>
      <c r="C473" t="s">
        <v>958</v>
      </c>
      <c r="D473" t="s">
        <v>956</v>
      </c>
      <c r="E473" s="77">
        <v>1</v>
      </c>
      <c r="F473" s="77">
        <v>1</v>
      </c>
      <c r="G473" s="77">
        <v>1</v>
      </c>
      <c r="H473" s="77">
        <v>1</v>
      </c>
      <c r="I473" s="77">
        <v>1</v>
      </c>
      <c r="J473" t="s">
        <v>646</v>
      </c>
      <c r="K473" t="s">
        <v>286</v>
      </c>
      <c r="L473" s="20"/>
      <c r="M473" s="20"/>
      <c r="N473" s="20"/>
      <c r="O473" s="20"/>
      <c r="P473" s="20"/>
      <c r="Q473" s="28">
        <f t="shared" si="7"/>
        <v>17.71</v>
      </c>
      <c r="R473" s="18"/>
      <c r="S473" s="18"/>
      <c r="T473" s="18"/>
      <c r="U473" s="18"/>
      <c r="V473" s="18"/>
      <c r="W4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3" s="17">
        <f>SUM(T_MAIN_ACCESSSW[[#This Row],[(Y)
TOTAL Excluding VAT - Y1
((A*J)*Q)+((A*R)*12))]:[(AC)
TOTAL Excluding VAT - Y5
((E*N*Q)+((E*V)*12))]])</f>
        <v>0</v>
      </c>
      <c r="AC473" s="21"/>
    </row>
    <row r="474" spans="1:29" x14ac:dyDescent="0.3">
      <c r="A474" t="s">
        <v>67</v>
      </c>
      <c r="B474" t="s">
        <v>954</v>
      </c>
      <c r="C474" t="s">
        <v>959</v>
      </c>
      <c r="D474" t="s">
        <v>956</v>
      </c>
      <c r="E474" s="77">
        <v>1</v>
      </c>
      <c r="F474" s="77">
        <v>1</v>
      </c>
      <c r="G474" s="77">
        <v>1</v>
      </c>
      <c r="H474" s="77">
        <v>1</v>
      </c>
      <c r="I474" s="77">
        <v>1</v>
      </c>
      <c r="J474" t="s">
        <v>646</v>
      </c>
      <c r="K474" t="s">
        <v>286</v>
      </c>
      <c r="L474" s="20"/>
      <c r="M474" s="20"/>
      <c r="N474" s="20"/>
      <c r="O474" s="20"/>
      <c r="P474" s="20"/>
      <c r="Q474" s="28">
        <f t="shared" si="7"/>
        <v>17.71</v>
      </c>
      <c r="R474" s="18"/>
      <c r="S474" s="18"/>
      <c r="T474" s="18"/>
      <c r="U474" s="18"/>
      <c r="V474" s="18"/>
      <c r="W4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4" s="17">
        <f>SUM(T_MAIN_ACCESSSW[[#This Row],[(Y)
TOTAL Excluding VAT - Y1
((A*J)*Q)+((A*R)*12))]:[(AC)
TOTAL Excluding VAT - Y5
((E*N*Q)+((E*V)*12))]])</f>
        <v>0</v>
      </c>
      <c r="AC474" s="21"/>
    </row>
    <row r="475" spans="1:29" x14ac:dyDescent="0.3">
      <c r="A475" t="s">
        <v>67</v>
      </c>
      <c r="B475" t="s">
        <v>960</v>
      </c>
      <c r="C475" t="s">
        <v>961</v>
      </c>
      <c r="D475" t="s">
        <v>956</v>
      </c>
      <c r="E475" s="77">
        <v>1</v>
      </c>
      <c r="F475" s="77">
        <v>1</v>
      </c>
      <c r="G475" s="77">
        <v>1</v>
      </c>
      <c r="H475" s="77">
        <v>1</v>
      </c>
      <c r="I475" s="77">
        <v>1</v>
      </c>
      <c r="J475" t="s">
        <v>646</v>
      </c>
      <c r="K475" t="s">
        <v>286</v>
      </c>
      <c r="L475" s="20"/>
      <c r="M475" s="20"/>
      <c r="N475" s="20"/>
      <c r="O475" s="20"/>
      <c r="P475" s="20"/>
      <c r="Q475" s="28">
        <f t="shared" si="7"/>
        <v>17.71</v>
      </c>
      <c r="R475" s="18"/>
      <c r="S475" s="18"/>
      <c r="T475" s="18"/>
      <c r="U475" s="18"/>
      <c r="V475" s="18"/>
      <c r="W4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5" s="17">
        <f>SUM(T_MAIN_ACCESSSW[[#This Row],[(Y)
TOTAL Excluding VAT - Y1
((A*J)*Q)+((A*R)*12))]:[(AC)
TOTAL Excluding VAT - Y5
((E*N*Q)+((E*V)*12))]])</f>
        <v>0</v>
      </c>
      <c r="AC475" s="21"/>
    </row>
    <row r="476" spans="1:29" x14ac:dyDescent="0.3">
      <c r="A476" t="s">
        <v>67</v>
      </c>
      <c r="B476" t="s">
        <v>960</v>
      </c>
      <c r="C476" t="s">
        <v>962</v>
      </c>
      <c r="D476" t="s">
        <v>956</v>
      </c>
      <c r="E476" s="77">
        <v>1</v>
      </c>
      <c r="F476" s="77">
        <v>1</v>
      </c>
      <c r="G476" s="77">
        <v>1</v>
      </c>
      <c r="H476" s="77">
        <v>1</v>
      </c>
      <c r="I476" s="77">
        <v>1</v>
      </c>
      <c r="J476" t="s">
        <v>646</v>
      </c>
      <c r="K476" t="s">
        <v>286</v>
      </c>
      <c r="L476" s="20"/>
      <c r="M476" s="20"/>
      <c r="N476" s="20"/>
      <c r="O476" s="20"/>
      <c r="P476" s="20"/>
      <c r="Q476" s="28">
        <f t="shared" si="7"/>
        <v>17.71</v>
      </c>
      <c r="R476" s="18"/>
      <c r="S476" s="18"/>
      <c r="T476" s="18"/>
      <c r="U476" s="18"/>
      <c r="V476" s="18"/>
      <c r="W4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6" s="17">
        <f>SUM(T_MAIN_ACCESSSW[[#This Row],[(Y)
TOTAL Excluding VAT - Y1
((A*J)*Q)+((A*R)*12))]:[(AC)
TOTAL Excluding VAT - Y5
((E*N*Q)+((E*V)*12))]])</f>
        <v>0</v>
      </c>
      <c r="AC476" s="21"/>
    </row>
    <row r="477" spans="1:29" x14ac:dyDescent="0.3">
      <c r="A477" t="s">
        <v>67</v>
      </c>
      <c r="B477" t="s">
        <v>960</v>
      </c>
      <c r="C477" t="s">
        <v>963</v>
      </c>
      <c r="D477" t="s">
        <v>956</v>
      </c>
      <c r="E477" s="77">
        <v>1</v>
      </c>
      <c r="F477" s="77">
        <v>1</v>
      </c>
      <c r="G477" s="77">
        <v>1</v>
      </c>
      <c r="H477" s="77">
        <v>1</v>
      </c>
      <c r="I477" s="77">
        <v>1</v>
      </c>
      <c r="J477" t="s">
        <v>646</v>
      </c>
      <c r="K477" t="s">
        <v>286</v>
      </c>
      <c r="L477" s="20"/>
      <c r="M477" s="20"/>
      <c r="N477" s="20"/>
      <c r="O477" s="20"/>
      <c r="P477" s="20"/>
      <c r="Q477" s="28">
        <f t="shared" si="7"/>
        <v>17.71</v>
      </c>
      <c r="R477" s="18"/>
      <c r="S477" s="18"/>
      <c r="T477" s="18"/>
      <c r="U477" s="18"/>
      <c r="V477" s="18"/>
      <c r="W4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7" s="17">
        <f>SUM(T_MAIN_ACCESSSW[[#This Row],[(Y)
TOTAL Excluding VAT - Y1
((A*J)*Q)+((A*R)*12))]:[(AC)
TOTAL Excluding VAT - Y5
((E*N*Q)+((E*V)*12))]])</f>
        <v>0</v>
      </c>
      <c r="AC477" s="21"/>
    </row>
    <row r="478" spans="1:29" x14ac:dyDescent="0.3">
      <c r="A478" t="s">
        <v>67</v>
      </c>
      <c r="B478" t="s">
        <v>960</v>
      </c>
      <c r="C478" t="s">
        <v>964</v>
      </c>
      <c r="D478" t="s">
        <v>956</v>
      </c>
      <c r="E478" s="77">
        <v>1</v>
      </c>
      <c r="F478" s="77">
        <v>1</v>
      </c>
      <c r="G478" s="77">
        <v>1</v>
      </c>
      <c r="H478" s="77">
        <v>1</v>
      </c>
      <c r="I478" s="77">
        <v>1</v>
      </c>
      <c r="J478" t="s">
        <v>646</v>
      </c>
      <c r="K478" t="s">
        <v>286</v>
      </c>
      <c r="L478" s="20"/>
      <c r="M478" s="20"/>
      <c r="N478" s="20"/>
      <c r="O478" s="20"/>
      <c r="P478" s="20"/>
      <c r="Q478" s="28">
        <f t="shared" si="7"/>
        <v>17.71</v>
      </c>
      <c r="R478" s="18"/>
      <c r="S478" s="18"/>
      <c r="T478" s="18"/>
      <c r="U478" s="18"/>
      <c r="V478" s="18"/>
      <c r="W4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8" s="17">
        <f>SUM(T_MAIN_ACCESSSW[[#This Row],[(Y)
TOTAL Excluding VAT - Y1
((A*J)*Q)+((A*R)*12))]:[(AC)
TOTAL Excluding VAT - Y5
((E*N*Q)+((E*V)*12))]])</f>
        <v>0</v>
      </c>
      <c r="AC478" s="21"/>
    </row>
    <row r="479" spans="1:29" x14ac:dyDescent="0.3">
      <c r="A479" t="s">
        <v>67</v>
      </c>
      <c r="B479" t="s">
        <v>965</v>
      </c>
      <c r="C479" t="s">
        <v>966</v>
      </c>
      <c r="D479" t="s">
        <v>956</v>
      </c>
      <c r="E479" s="77">
        <v>1</v>
      </c>
      <c r="F479" s="77">
        <v>1</v>
      </c>
      <c r="G479" s="77">
        <v>1</v>
      </c>
      <c r="H479" s="77">
        <v>1</v>
      </c>
      <c r="I479" s="77">
        <v>1</v>
      </c>
      <c r="J479" t="s">
        <v>646</v>
      </c>
      <c r="K479" t="s">
        <v>286</v>
      </c>
      <c r="L479" s="20"/>
      <c r="M479" s="20"/>
      <c r="N479" s="20"/>
      <c r="O479" s="20"/>
      <c r="P479" s="20"/>
      <c r="Q479" s="28">
        <f t="shared" si="7"/>
        <v>17.71</v>
      </c>
      <c r="R479" s="18"/>
      <c r="S479" s="18"/>
      <c r="T479" s="18"/>
      <c r="U479" s="18"/>
      <c r="V479" s="18"/>
      <c r="W4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79" s="17">
        <f>SUM(T_MAIN_ACCESSSW[[#This Row],[(Y)
TOTAL Excluding VAT - Y1
((A*J)*Q)+((A*R)*12))]:[(AC)
TOTAL Excluding VAT - Y5
((E*N*Q)+((E*V)*12))]])</f>
        <v>0</v>
      </c>
      <c r="AC479" s="21"/>
    </row>
    <row r="480" spans="1:29" x14ac:dyDescent="0.3">
      <c r="A480" t="s">
        <v>67</v>
      </c>
      <c r="B480" t="s">
        <v>965</v>
      </c>
      <c r="C480" t="s">
        <v>967</v>
      </c>
      <c r="D480" t="s">
        <v>956</v>
      </c>
      <c r="E480" s="77">
        <v>1</v>
      </c>
      <c r="F480" s="77">
        <v>1</v>
      </c>
      <c r="G480" s="77">
        <v>1</v>
      </c>
      <c r="H480" s="77">
        <v>1</v>
      </c>
      <c r="I480" s="77">
        <v>1</v>
      </c>
      <c r="J480" t="s">
        <v>646</v>
      </c>
      <c r="K480" t="s">
        <v>286</v>
      </c>
      <c r="L480" s="20"/>
      <c r="M480" s="20"/>
      <c r="N480" s="20"/>
      <c r="O480" s="20"/>
      <c r="P480" s="20"/>
      <c r="Q480" s="28">
        <f t="shared" si="7"/>
        <v>17.71</v>
      </c>
      <c r="R480" s="18"/>
      <c r="S480" s="18"/>
      <c r="T480" s="18"/>
      <c r="U480" s="18"/>
      <c r="V480" s="18"/>
      <c r="W4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0" s="17">
        <f>SUM(T_MAIN_ACCESSSW[[#This Row],[(Y)
TOTAL Excluding VAT - Y1
((A*J)*Q)+((A*R)*12))]:[(AC)
TOTAL Excluding VAT - Y5
((E*N*Q)+((E*V)*12))]])</f>
        <v>0</v>
      </c>
      <c r="AC480" s="21"/>
    </row>
    <row r="481" spans="1:29" x14ac:dyDescent="0.3">
      <c r="A481" t="s">
        <v>67</v>
      </c>
      <c r="B481" t="s">
        <v>965</v>
      </c>
      <c r="C481" t="s">
        <v>968</v>
      </c>
      <c r="D481" t="s">
        <v>956</v>
      </c>
      <c r="E481" s="77">
        <v>1</v>
      </c>
      <c r="F481" s="77">
        <v>1</v>
      </c>
      <c r="G481" s="77">
        <v>1</v>
      </c>
      <c r="H481" s="77">
        <v>1</v>
      </c>
      <c r="I481" s="77">
        <v>1</v>
      </c>
      <c r="J481" t="s">
        <v>646</v>
      </c>
      <c r="K481" t="s">
        <v>286</v>
      </c>
      <c r="L481" s="20"/>
      <c r="M481" s="20"/>
      <c r="N481" s="20"/>
      <c r="O481" s="20"/>
      <c r="P481" s="20"/>
      <c r="Q481" s="28">
        <f t="shared" si="7"/>
        <v>17.71</v>
      </c>
      <c r="R481" s="18"/>
      <c r="S481" s="18"/>
      <c r="T481" s="18"/>
      <c r="U481" s="18"/>
      <c r="V481" s="18"/>
      <c r="W4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1" s="17">
        <f>SUM(T_MAIN_ACCESSSW[[#This Row],[(Y)
TOTAL Excluding VAT - Y1
((A*J)*Q)+((A*R)*12))]:[(AC)
TOTAL Excluding VAT - Y5
((E*N*Q)+((E*V)*12))]])</f>
        <v>0</v>
      </c>
      <c r="AC481" s="21"/>
    </row>
    <row r="482" spans="1:29" x14ac:dyDescent="0.3">
      <c r="A482" t="s">
        <v>67</v>
      </c>
      <c r="B482" t="s">
        <v>965</v>
      </c>
      <c r="C482" t="s">
        <v>969</v>
      </c>
      <c r="D482" t="s">
        <v>956</v>
      </c>
      <c r="E482" s="77">
        <v>1</v>
      </c>
      <c r="F482" s="77">
        <v>1</v>
      </c>
      <c r="G482" s="77">
        <v>1</v>
      </c>
      <c r="H482" s="77">
        <v>1</v>
      </c>
      <c r="I482" s="77">
        <v>1</v>
      </c>
      <c r="J482" t="s">
        <v>646</v>
      </c>
      <c r="K482" t="s">
        <v>286</v>
      </c>
      <c r="L482" s="20"/>
      <c r="M482" s="20"/>
      <c r="N482" s="20"/>
      <c r="O482" s="20"/>
      <c r="P482" s="20"/>
      <c r="Q482" s="28">
        <f t="shared" si="7"/>
        <v>17.71</v>
      </c>
      <c r="R482" s="18"/>
      <c r="S482" s="18"/>
      <c r="T482" s="18"/>
      <c r="U482" s="18"/>
      <c r="V482" s="18"/>
      <c r="W4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2" s="17">
        <f>SUM(T_MAIN_ACCESSSW[[#This Row],[(Y)
TOTAL Excluding VAT - Y1
((A*J)*Q)+((A*R)*12))]:[(AC)
TOTAL Excluding VAT - Y5
((E*N*Q)+((E*V)*12))]])</f>
        <v>0</v>
      </c>
      <c r="AC482" s="21"/>
    </row>
    <row r="483" spans="1:29" x14ac:dyDescent="0.3">
      <c r="A483" t="s">
        <v>67</v>
      </c>
      <c r="B483" t="s">
        <v>970</v>
      </c>
      <c r="C483" t="s">
        <v>971</v>
      </c>
      <c r="D483" t="s">
        <v>956</v>
      </c>
      <c r="E483" s="77">
        <v>1</v>
      </c>
      <c r="F483" s="77">
        <v>1</v>
      </c>
      <c r="G483" s="77">
        <v>1</v>
      </c>
      <c r="H483" s="77">
        <v>1</v>
      </c>
      <c r="I483" s="77">
        <v>1</v>
      </c>
      <c r="J483" t="s">
        <v>646</v>
      </c>
      <c r="K483" t="s">
        <v>286</v>
      </c>
      <c r="L483" s="20"/>
      <c r="M483" s="20"/>
      <c r="N483" s="20"/>
      <c r="O483" s="20"/>
      <c r="P483" s="20"/>
      <c r="Q483" s="28">
        <f t="shared" si="7"/>
        <v>17.71</v>
      </c>
      <c r="R483" s="18"/>
      <c r="S483" s="18"/>
      <c r="T483" s="18"/>
      <c r="U483" s="18"/>
      <c r="V483" s="18"/>
      <c r="W4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3" s="17">
        <f>SUM(T_MAIN_ACCESSSW[[#This Row],[(Y)
TOTAL Excluding VAT - Y1
((A*J)*Q)+((A*R)*12))]:[(AC)
TOTAL Excluding VAT - Y5
((E*N*Q)+((E*V)*12))]])</f>
        <v>0</v>
      </c>
      <c r="AC483" s="21"/>
    </row>
    <row r="484" spans="1:29" x14ac:dyDescent="0.3">
      <c r="A484" t="s">
        <v>67</v>
      </c>
      <c r="B484" t="s">
        <v>970</v>
      </c>
      <c r="C484" t="s">
        <v>972</v>
      </c>
      <c r="D484" t="s">
        <v>956</v>
      </c>
      <c r="E484" s="77">
        <v>1</v>
      </c>
      <c r="F484" s="77">
        <v>1</v>
      </c>
      <c r="G484" s="77">
        <v>1</v>
      </c>
      <c r="H484" s="77">
        <v>1</v>
      </c>
      <c r="I484" s="77">
        <v>1</v>
      </c>
      <c r="J484" t="s">
        <v>646</v>
      </c>
      <c r="K484" t="s">
        <v>286</v>
      </c>
      <c r="L484" s="20"/>
      <c r="M484" s="20"/>
      <c r="N484" s="20"/>
      <c r="O484" s="20"/>
      <c r="P484" s="20"/>
      <c r="Q484" s="28">
        <f t="shared" si="7"/>
        <v>17.71</v>
      </c>
      <c r="R484" s="18"/>
      <c r="S484" s="18"/>
      <c r="T484" s="18"/>
      <c r="U484" s="18"/>
      <c r="V484" s="18"/>
      <c r="W4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4" s="17">
        <f>SUM(T_MAIN_ACCESSSW[[#This Row],[(Y)
TOTAL Excluding VAT - Y1
((A*J)*Q)+((A*R)*12))]:[(AC)
TOTAL Excluding VAT - Y5
((E*N*Q)+((E*V)*12))]])</f>
        <v>0</v>
      </c>
      <c r="AC484" s="21"/>
    </row>
    <row r="485" spans="1:29" x14ac:dyDescent="0.3">
      <c r="A485" t="s">
        <v>67</v>
      </c>
      <c r="B485" t="s">
        <v>970</v>
      </c>
      <c r="C485" t="s">
        <v>973</v>
      </c>
      <c r="D485" t="s">
        <v>956</v>
      </c>
      <c r="E485" s="77">
        <v>1</v>
      </c>
      <c r="F485" s="77">
        <v>1</v>
      </c>
      <c r="G485" s="77">
        <v>1</v>
      </c>
      <c r="H485" s="77">
        <v>1</v>
      </c>
      <c r="I485" s="77">
        <v>1</v>
      </c>
      <c r="J485" t="s">
        <v>646</v>
      </c>
      <c r="K485" t="s">
        <v>286</v>
      </c>
      <c r="L485" s="20"/>
      <c r="M485" s="20"/>
      <c r="N485" s="20"/>
      <c r="O485" s="20"/>
      <c r="P485" s="20"/>
      <c r="Q485" s="28">
        <f t="shared" si="7"/>
        <v>17.71</v>
      </c>
      <c r="R485" s="18"/>
      <c r="S485" s="18"/>
      <c r="T485" s="18"/>
      <c r="U485" s="18"/>
      <c r="V485" s="18"/>
      <c r="W4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5" s="17">
        <f>SUM(T_MAIN_ACCESSSW[[#This Row],[(Y)
TOTAL Excluding VAT - Y1
((A*J)*Q)+((A*R)*12))]:[(AC)
TOTAL Excluding VAT - Y5
((E*N*Q)+((E*V)*12))]])</f>
        <v>0</v>
      </c>
      <c r="AC485" s="21"/>
    </row>
    <row r="486" spans="1:29" x14ac:dyDescent="0.3">
      <c r="A486" t="s">
        <v>67</v>
      </c>
      <c r="B486" t="s">
        <v>970</v>
      </c>
      <c r="C486" t="s">
        <v>974</v>
      </c>
      <c r="D486" t="s">
        <v>956</v>
      </c>
      <c r="E486" s="77">
        <v>1</v>
      </c>
      <c r="F486" s="77">
        <v>1</v>
      </c>
      <c r="G486" s="77">
        <v>1</v>
      </c>
      <c r="H486" s="77">
        <v>1</v>
      </c>
      <c r="I486" s="77">
        <v>1</v>
      </c>
      <c r="J486" t="s">
        <v>646</v>
      </c>
      <c r="K486" t="s">
        <v>286</v>
      </c>
      <c r="L486" s="20"/>
      <c r="M486" s="20"/>
      <c r="N486" s="20"/>
      <c r="O486" s="20"/>
      <c r="P486" s="20"/>
      <c r="Q486" s="28">
        <f t="shared" si="7"/>
        <v>17.71</v>
      </c>
      <c r="R486" s="18"/>
      <c r="S486" s="18"/>
      <c r="T486" s="18"/>
      <c r="U486" s="18"/>
      <c r="V486" s="18"/>
      <c r="W4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6" s="17">
        <f>SUM(T_MAIN_ACCESSSW[[#This Row],[(Y)
TOTAL Excluding VAT - Y1
((A*J)*Q)+((A*R)*12))]:[(AC)
TOTAL Excluding VAT - Y5
((E*N*Q)+((E*V)*12))]])</f>
        <v>0</v>
      </c>
      <c r="AC486" s="21"/>
    </row>
    <row r="487" spans="1:29" x14ac:dyDescent="0.3">
      <c r="A487" t="s">
        <v>67</v>
      </c>
      <c r="B487" t="s">
        <v>975</v>
      </c>
      <c r="C487" t="s">
        <v>976</v>
      </c>
      <c r="D487" t="s">
        <v>956</v>
      </c>
      <c r="E487" s="77">
        <v>1</v>
      </c>
      <c r="F487" s="77">
        <v>1</v>
      </c>
      <c r="G487" s="77">
        <v>1</v>
      </c>
      <c r="H487" s="77">
        <v>1</v>
      </c>
      <c r="I487" s="77">
        <v>1</v>
      </c>
      <c r="J487" t="s">
        <v>646</v>
      </c>
      <c r="K487" t="s">
        <v>286</v>
      </c>
      <c r="L487" s="20"/>
      <c r="M487" s="20"/>
      <c r="N487" s="20"/>
      <c r="O487" s="20"/>
      <c r="P487" s="20"/>
      <c r="Q487" s="28">
        <f t="shared" si="7"/>
        <v>17.71</v>
      </c>
      <c r="R487" s="18"/>
      <c r="S487" s="18"/>
      <c r="T487" s="18"/>
      <c r="U487" s="18"/>
      <c r="V487" s="18"/>
      <c r="W4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7" s="17">
        <f>SUM(T_MAIN_ACCESSSW[[#This Row],[(Y)
TOTAL Excluding VAT - Y1
((A*J)*Q)+((A*R)*12))]:[(AC)
TOTAL Excluding VAT - Y5
((E*N*Q)+((E*V)*12))]])</f>
        <v>0</v>
      </c>
      <c r="AC487" s="21"/>
    </row>
    <row r="488" spans="1:29" x14ac:dyDescent="0.3">
      <c r="A488" t="s">
        <v>67</v>
      </c>
      <c r="B488" t="s">
        <v>975</v>
      </c>
      <c r="C488" t="s">
        <v>977</v>
      </c>
      <c r="D488" t="s">
        <v>956</v>
      </c>
      <c r="E488" s="77">
        <v>1</v>
      </c>
      <c r="F488" s="77">
        <v>1</v>
      </c>
      <c r="G488" s="77">
        <v>1</v>
      </c>
      <c r="H488" s="77">
        <v>1</v>
      </c>
      <c r="I488" s="77">
        <v>1</v>
      </c>
      <c r="J488" t="s">
        <v>646</v>
      </c>
      <c r="K488" t="s">
        <v>286</v>
      </c>
      <c r="L488" s="20"/>
      <c r="M488" s="20"/>
      <c r="N488" s="20"/>
      <c r="O488" s="20"/>
      <c r="P488" s="20"/>
      <c r="Q488" s="28">
        <f t="shared" si="7"/>
        <v>17.71</v>
      </c>
      <c r="R488" s="18"/>
      <c r="S488" s="18"/>
      <c r="T488" s="18"/>
      <c r="U488" s="18"/>
      <c r="V488" s="18"/>
      <c r="W4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8" s="17">
        <f>SUM(T_MAIN_ACCESSSW[[#This Row],[(Y)
TOTAL Excluding VAT - Y1
((A*J)*Q)+((A*R)*12))]:[(AC)
TOTAL Excluding VAT - Y5
((E*N*Q)+((E*V)*12))]])</f>
        <v>0</v>
      </c>
      <c r="AC488" s="21"/>
    </row>
    <row r="489" spans="1:29" x14ac:dyDescent="0.3">
      <c r="A489" t="s">
        <v>67</v>
      </c>
      <c r="B489" t="s">
        <v>975</v>
      </c>
      <c r="C489" t="s">
        <v>978</v>
      </c>
      <c r="D489" t="s">
        <v>956</v>
      </c>
      <c r="E489" s="77">
        <v>1</v>
      </c>
      <c r="F489" s="77">
        <v>1</v>
      </c>
      <c r="G489" s="77">
        <v>1</v>
      </c>
      <c r="H489" s="77">
        <v>1</v>
      </c>
      <c r="I489" s="77">
        <v>1</v>
      </c>
      <c r="J489" t="s">
        <v>646</v>
      </c>
      <c r="K489" t="s">
        <v>286</v>
      </c>
      <c r="L489" s="20"/>
      <c r="M489" s="20"/>
      <c r="N489" s="20"/>
      <c r="O489" s="20"/>
      <c r="P489" s="20"/>
      <c r="Q489" s="28">
        <f t="shared" si="7"/>
        <v>17.71</v>
      </c>
      <c r="R489" s="18"/>
      <c r="S489" s="18"/>
      <c r="T489" s="18"/>
      <c r="U489" s="18"/>
      <c r="V489" s="18"/>
      <c r="W4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89" s="17">
        <f>SUM(T_MAIN_ACCESSSW[[#This Row],[(Y)
TOTAL Excluding VAT - Y1
((A*J)*Q)+((A*R)*12))]:[(AC)
TOTAL Excluding VAT - Y5
((E*N*Q)+((E*V)*12))]])</f>
        <v>0</v>
      </c>
      <c r="AC489" s="21"/>
    </row>
    <row r="490" spans="1:29" x14ac:dyDescent="0.3">
      <c r="A490" t="s">
        <v>67</v>
      </c>
      <c r="B490" t="s">
        <v>975</v>
      </c>
      <c r="C490" t="s">
        <v>979</v>
      </c>
      <c r="D490" t="s">
        <v>956</v>
      </c>
      <c r="E490" s="77">
        <v>1</v>
      </c>
      <c r="F490" s="77">
        <v>1</v>
      </c>
      <c r="G490" s="77">
        <v>1</v>
      </c>
      <c r="H490" s="77">
        <v>1</v>
      </c>
      <c r="I490" s="77">
        <v>1</v>
      </c>
      <c r="J490" t="s">
        <v>646</v>
      </c>
      <c r="K490" t="s">
        <v>286</v>
      </c>
      <c r="L490" s="20"/>
      <c r="M490" s="20"/>
      <c r="N490" s="20"/>
      <c r="O490" s="20"/>
      <c r="P490" s="20"/>
      <c r="Q490" s="28">
        <f t="shared" si="7"/>
        <v>17.71</v>
      </c>
      <c r="R490" s="18"/>
      <c r="S490" s="18"/>
      <c r="T490" s="18"/>
      <c r="U490" s="18"/>
      <c r="V490" s="18"/>
      <c r="W4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0" s="17">
        <f>SUM(T_MAIN_ACCESSSW[[#This Row],[(Y)
TOTAL Excluding VAT - Y1
((A*J)*Q)+((A*R)*12))]:[(AC)
TOTAL Excluding VAT - Y5
((E*N*Q)+((E*V)*12))]])</f>
        <v>0</v>
      </c>
      <c r="AC490" s="21"/>
    </row>
    <row r="491" spans="1:29" x14ac:dyDescent="0.3">
      <c r="A491" t="s">
        <v>67</v>
      </c>
      <c r="B491" t="s">
        <v>980</v>
      </c>
      <c r="C491" t="s">
        <v>981</v>
      </c>
      <c r="D491" t="s">
        <v>956</v>
      </c>
      <c r="E491" s="77">
        <v>1</v>
      </c>
      <c r="F491" s="77">
        <v>1</v>
      </c>
      <c r="G491" s="77">
        <v>1</v>
      </c>
      <c r="H491" s="77">
        <v>1</v>
      </c>
      <c r="I491" s="77">
        <v>1</v>
      </c>
      <c r="J491" t="s">
        <v>646</v>
      </c>
      <c r="K491" t="s">
        <v>286</v>
      </c>
      <c r="L491" s="20"/>
      <c r="M491" s="20"/>
      <c r="N491" s="20"/>
      <c r="O491" s="20"/>
      <c r="P491" s="20"/>
      <c r="Q491" s="28">
        <f t="shared" si="7"/>
        <v>17.71</v>
      </c>
      <c r="R491" s="18"/>
      <c r="S491" s="18"/>
      <c r="T491" s="18"/>
      <c r="U491" s="18"/>
      <c r="V491" s="18"/>
      <c r="W4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1" s="17">
        <f>SUM(T_MAIN_ACCESSSW[[#This Row],[(Y)
TOTAL Excluding VAT - Y1
((A*J)*Q)+((A*R)*12))]:[(AC)
TOTAL Excluding VAT - Y5
((E*N*Q)+((E*V)*12))]])</f>
        <v>0</v>
      </c>
      <c r="AC491" s="21"/>
    </row>
    <row r="492" spans="1:29" x14ac:dyDescent="0.3">
      <c r="A492" t="s">
        <v>67</v>
      </c>
      <c r="B492" t="s">
        <v>980</v>
      </c>
      <c r="C492" t="s">
        <v>982</v>
      </c>
      <c r="D492" t="s">
        <v>956</v>
      </c>
      <c r="E492" s="77">
        <v>1</v>
      </c>
      <c r="F492" s="77">
        <v>1</v>
      </c>
      <c r="G492" s="77">
        <v>1</v>
      </c>
      <c r="H492" s="77">
        <v>1</v>
      </c>
      <c r="I492" s="77">
        <v>1</v>
      </c>
      <c r="J492" t="s">
        <v>646</v>
      </c>
      <c r="K492" t="s">
        <v>286</v>
      </c>
      <c r="L492" s="20"/>
      <c r="M492" s="20"/>
      <c r="N492" s="20"/>
      <c r="O492" s="20"/>
      <c r="P492" s="20"/>
      <c r="Q492" s="28">
        <f t="shared" si="7"/>
        <v>17.71</v>
      </c>
      <c r="R492" s="18"/>
      <c r="S492" s="18"/>
      <c r="T492" s="18"/>
      <c r="U492" s="18"/>
      <c r="V492" s="18"/>
      <c r="W4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2" s="17">
        <f>SUM(T_MAIN_ACCESSSW[[#This Row],[(Y)
TOTAL Excluding VAT - Y1
((A*J)*Q)+((A*R)*12))]:[(AC)
TOTAL Excluding VAT - Y5
((E*N*Q)+((E*V)*12))]])</f>
        <v>0</v>
      </c>
      <c r="AC492" s="21"/>
    </row>
    <row r="493" spans="1:29" x14ac:dyDescent="0.3">
      <c r="A493" t="s">
        <v>67</v>
      </c>
      <c r="B493" t="s">
        <v>980</v>
      </c>
      <c r="C493" t="s">
        <v>983</v>
      </c>
      <c r="D493" t="s">
        <v>956</v>
      </c>
      <c r="E493" s="77">
        <v>1</v>
      </c>
      <c r="F493" s="77">
        <v>1</v>
      </c>
      <c r="G493" s="77">
        <v>1</v>
      </c>
      <c r="H493" s="77">
        <v>1</v>
      </c>
      <c r="I493" s="77">
        <v>1</v>
      </c>
      <c r="J493" t="s">
        <v>646</v>
      </c>
      <c r="K493" t="s">
        <v>286</v>
      </c>
      <c r="L493" s="20"/>
      <c r="M493" s="20"/>
      <c r="N493" s="20"/>
      <c r="O493" s="20"/>
      <c r="P493" s="20"/>
      <c r="Q493" s="28">
        <f t="shared" si="7"/>
        <v>17.71</v>
      </c>
      <c r="R493" s="18"/>
      <c r="S493" s="18"/>
      <c r="T493" s="18"/>
      <c r="U493" s="18"/>
      <c r="V493" s="18"/>
      <c r="W4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3" s="17">
        <f>SUM(T_MAIN_ACCESSSW[[#This Row],[(Y)
TOTAL Excluding VAT - Y1
((A*J)*Q)+((A*R)*12))]:[(AC)
TOTAL Excluding VAT - Y5
((E*N*Q)+((E*V)*12))]])</f>
        <v>0</v>
      </c>
      <c r="AC493" s="21"/>
    </row>
    <row r="494" spans="1:29" x14ac:dyDescent="0.3">
      <c r="A494" t="s">
        <v>67</v>
      </c>
      <c r="B494" t="s">
        <v>980</v>
      </c>
      <c r="C494" t="s">
        <v>984</v>
      </c>
      <c r="D494" t="s">
        <v>956</v>
      </c>
      <c r="E494" s="77">
        <v>1</v>
      </c>
      <c r="F494" s="77">
        <v>1</v>
      </c>
      <c r="G494" s="77">
        <v>1</v>
      </c>
      <c r="H494" s="77">
        <v>1</v>
      </c>
      <c r="I494" s="77">
        <v>1</v>
      </c>
      <c r="J494" t="s">
        <v>646</v>
      </c>
      <c r="K494" t="s">
        <v>286</v>
      </c>
      <c r="L494" s="20"/>
      <c r="M494" s="20"/>
      <c r="N494" s="20"/>
      <c r="O494" s="20"/>
      <c r="P494" s="20"/>
      <c r="Q494" s="28">
        <f t="shared" si="7"/>
        <v>17.71</v>
      </c>
      <c r="R494" s="18"/>
      <c r="S494" s="18"/>
      <c r="T494" s="18"/>
      <c r="U494" s="18"/>
      <c r="V494" s="18"/>
      <c r="W4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4" s="17">
        <f>SUM(T_MAIN_ACCESSSW[[#This Row],[(Y)
TOTAL Excluding VAT - Y1
((A*J)*Q)+((A*R)*12))]:[(AC)
TOTAL Excluding VAT - Y5
((E*N*Q)+((E*V)*12))]])</f>
        <v>0</v>
      </c>
      <c r="AC494" s="21"/>
    </row>
    <row r="495" spans="1:29" x14ac:dyDescent="0.3">
      <c r="A495" t="s">
        <v>67</v>
      </c>
      <c r="B495" t="s">
        <v>985</v>
      </c>
      <c r="C495" t="s">
        <v>986</v>
      </c>
      <c r="D495" t="s">
        <v>956</v>
      </c>
      <c r="E495" s="77">
        <v>1</v>
      </c>
      <c r="F495" s="77">
        <v>1</v>
      </c>
      <c r="G495" s="77">
        <v>1</v>
      </c>
      <c r="H495" s="77">
        <v>1</v>
      </c>
      <c r="I495" s="77">
        <v>1</v>
      </c>
      <c r="J495" t="s">
        <v>646</v>
      </c>
      <c r="K495" t="s">
        <v>286</v>
      </c>
      <c r="L495" s="20"/>
      <c r="M495" s="20"/>
      <c r="N495" s="20"/>
      <c r="O495" s="20"/>
      <c r="P495" s="20"/>
      <c r="Q495" s="28">
        <f t="shared" si="7"/>
        <v>17.71</v>
      </c>
      <c r="R495" s="18"/>
      <c r="S495" s="18"/>
      <c r="T495" s="18"/>
      <c r="U495" s="18"/>
      <c r="V495" s="18"/>
      <c r="W4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5" s="17">
        <f>SUM(T_MAIN_ACCESSSW[[#This Row],[(Y)
TOTAL Excluding VAT - Y1
((A*J)*Q)+((A*R)*12))]:[(AC)
TOTAL Excluding VAT - Y5
((E*N*Q)+((E*V)*12))]])</f>
        <v>0</v>
      </c>
      <c r="AC495" s="21"/>
    </row>
    <row r="496" spans="1:29" x14ac:dyDescent="0.3">
      <c r="A496" t="s">
        <v>67</v>
      </c>
      <c r="B496" t="s">
        <v>987</v>
      </c>
      <c r="C496" t="s">
        <v>988</v>
      </c>
      <c r="D496" t="s">
        <v>956</v>
      </c>
      <c r="E496" s="77">
        <v>1</v>
      </c>
      <c r="F496" s="77">
        <v>1</v>
      </c>
      <c r="G496" s="77">
        <v>1</v>
      </c>
      <c r="H496" s="77">
        <v>1</v>
      </c>
      <c r="I496" s="77">
        <v>1</v>
      </c>
      <c r="J496" t="s">
        <v>646</v>
      </c>
      <c r="K496" t="s">
        <v>286</v>
      </c>
      <c r="L496" s="20"/>
      <c r="M496" s="20"/>
      <c r="N496" s="20"/>
      <c r="O496" s="20"/>
      <c r="P496" s="20"/>
      <c r="Q496" s="28">
        <f t="shared" si="7"/>
        <v>17.71</v>
      </c>
      <c r="R496" s="18"/>
      <c r="S496" s="18"/>
      <c r="T496" s="18"/>
      <c r="U496" s="18"/>
      <c r="V496" s="18"/>
      <c r="W4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6" s="17">
        <f>SUM(T_MAIN_ACCESSSW[[#This Row],[(Y)
TOTAL Excluding VAT - Y1
((A*J)*Q)+((A*R)*12))]:[(AC)
TOTAL Excluding VAT - Y5
((E*N*Q)+((E*V)*12))]])</f>
        <v>0</v>
      </c>
      <c r="AC496" s="21"/>
    </row>
    <row r="497" spans="1:29" x14ac:dyDescent="0.3">
      <c r="A497" t="s">
        <v>67</v>
      </c>
      <c r="B497" t="s">
        <v>989</v>
      </c>
      <c r="C497" t="s">
        <v>990</v>
      </c>
      <c r="D497" t="s">
        <v>956</v>
      </c>
      <c r="E497" s="77">
        <v>1</v>
      </c>
      <c r="F497" s="77">
        <v>1</v>
      </c>
      <c r="G497" s="77">
        <v>1</v>
      </c>
      <c r="H497" s="77">
        <v>1</v>
      </c>
      <c r="I497" s="77">
        <v>1</v>
      </c>
      <c r="J497" t="s">
        <v>646</v>
      </c>
      <c r="K497" t="s">
        <v>286</v>
      </c>
      <c r="L497" s="20"/>
      <c r="M497" s="20"/>
      <c r="N497" s="20"/>
      <c r="O497" s="20"/>
      <c r="P497" s="20"/>
      <c r="Q497" s="28">
        <f t="shared" si="7"/>
        <v>17.71</v>
      </c>
      <c r="R497" s="18"/>
      <c r="S497" s="18"/>
      <c r="T497" s="18"/>
      <c r="U497" s="18"/>
      <c r="V497" s="18"/>
      <c r="W4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7" s="17">
        <f>SUM(T_MAIN_ACCESSSW[[#This Row],[(Y)
TOTAL Excluding VAT - Y1
((A*J)*Q)+((A*R)*12))]:[(AC)
TOTAL Excluding VAT - Y5
((E*N*Q)+((E*V)*12))]])</f>
        <v>0</v>
      </c>
      <c r="AC497" s="21"/>
    </row>
    <row r="498" spans="1:29" x14ac:dyDescent="0.3">
      <c r="A498" t="s">
        <v>67</v>
      </c>
      <c r="B498" t="s">
        <v>991</v>
      </c>
      <c r="C498" t="s">
        <v>992</v>
      </c>
      <c r="D498" t="s">
        <v>956</v>
      </c>
      <c r="E498" s="77">
        <v>1</v>
      </c>
      <c r="F498" s="77">
        <v>1</v>
      </c>
      <c r="G498" s="77">
        <v>1</v>
      </c>
      <c r="H498" s="77">
        <v>1</v>
      </c>
      <c r="I498" s="77">
        <v>1</v>
      </c>
      <c r="J498" t="s">
        <v>646</v>
      </c>
      <c r="K498" t="s">
        <v>286</v>
      </c>
      <c r="L498" s="20"/>
      <c r="M498" s="20"/>
      <c r="N498" s="20"/>
      <c r="O498" s="20"/>
      <c r="P498" s="20"/>
      <c r="Q498" s="28">
        <f t="shared" si="7"/>
        <v>17.71</v>
      </c>
      <c r="R498" s="18"/>
      <c r="S498" s="18"/>
      <c r="T498" s="18"/>
      <c r="U498" s="18"/>
      <c r="V498" s="18"/>
      <c r="W4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8" s="17">
        <f>SUM(T_MAIN_ACCESSSW[[#This Row],[(Y)
TOTAL Excluding VAT - Y1
((A*J)*Q)+((A*R)*12))]:[(AC)
TOTAL Excluding VAT - Y5
((E*N*Q)+((E*V)*12))]])</f>
        <v>0</v>
      </c>
      <c r="AC498" s="21"/>
    </row>
    <row r="499" spans="1:29" x14ac:dyDescent="0.3">
      <c r="A499" t="s">
        <v>67</v>
      </c>
      <c r="B499" t="s">
        <v>993</v>
      </c>
      <c r="C499" t="s">
        <v>994</v>
      </c>
      <c r="D499" t="s">
        <v>956</v>
      </c>
      <c r="E499" s="77">
        <v>1</v>
      </c>
      <c r="F499" s="77">
        <v>1</v>
      </c>
      <c r="G499" s="77">
        <v>1</v>
      </c>
      <c r="H499" s="77">
        <v>1</v>
      </c>
      <c r="I499" s="77">
        <v>1</v>
      </c>
      <c r="J499" t="s">
        <v>646</v>
      </c>
      <c r="K499" t="s">
        <v>286</v>
      </c>
      <c r="L499" s="20"/>
      <c r="M499" s="20"/>
      <c r="N499" s="20"/>
      <c r="O499" s="20"/>
      <c r="P499" s="20"/>
      <c r="Q499" s="28">
        <f t="shared" si="7"/>
        <v>17.71</v>
      </c>
      <c r="R499" s="18"/>
      <c r="S499" s="18"/>
      <c r="T499" s="18"/>
      <c r="U499" s="18"/>
      <c r="V499" s="18"/>
      <c r="W4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4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4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4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4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499" s="17">
        <f>SUM(T_MAIN_ACCESSSW[[#This Row],[(Y)
TOTAL Excluding VAT - Y1
((A*J)*Q)+((A*R)*12))]:[(AC)
TOTAL Excluding VAT - Y5
((E*N*Q)+((E*V)*12))]])</f>
        <v>0</v>
      </c>
      <c r="AC499" s="21"/>
    </row>
    <row r="500" spans="1:29" x14ac:dyDescent="0.3">
      <c r="A500" t="s">
        <v>67</v>
      </c>
      <c r="B500" t="s">
        <v>995</v>
      </c>
      <c r="C500" t="s">
        <v>996</v>
      </c>
      <c r="D500" t="s">
        <v>956</v>
      </c>
      <c r="E500" s="77">
        <v>1</v>
      </c>
      <c r="F500" s="77">
        <v>1</v>
      </c>
      <c r="G500" s="77">
        <v>1</v>
      </c>
      <c r="H500" s="77">
        <v>1</v>
      </c>
      <c r="I500" s="77">
        <v>1</v>
      </c>
      <c r="J500" t="s">
        <v>646</v>
      </c>
      <c r="K500" t="s">
        <v>286</v>
      </c>
      <c r="L500" s="20"/>
      <c r="M500" s="20"/>
      <c r="N500" s="20"/>
      <c r="O500" s="20"/>
      <c r="P500" s="20"/>
      <c r="Q500" s="28">
        <f t="shared" si="7"/>
        <v>17.71</v>
      </c>
      <c r="R500" s="18"/>
      <c r="S500" s="18"/>
      <c r="T500" s="18"/>
      <c r="U500" s="18"/>
      <c r="V500" s="18"/>
      <c r="W5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0" s="17">
        <f>SUM(T_MAIN_ACCESSSW[[#This Row],[(Y)
TOTAL Excluding VAT - Y1
((A*J)*Q)+((A*R)*12))]:[(AC)
TOTAL Excluding VAT - Y5
((E*N*Q)+((E*V)*12))]])</f>
        <v>0</v>
      </c>
      <c r="AC500" s="21"/>
    </row>
    <row r="501" spans="1:29" x14ac:dyDescent="0.3">
      <c r="A501" t="s">
        <v>67</v>
      </c>
      <c r="B501" t="s">
        <v>997</v>
      </c>
      <c r="C501" t="s">
        <v>998</v>
      </c>
      <c r="D501" t="s">
        <v>956</v>
      </c>
      <c r="E501" s="77">
        <v>1</v>
      </c>
      <c r="F501" s="77">
        <v>1</v>
      </c>
      <c r="G501" s="77">
        <v>1</v>
      </c>
      <c r="H501" s="77">
        <v>1</v>
      </c>
      <c r="I501" s="77">
        <v>1</v>
      </c>
      <c r="J501" t="s">
        <v>646</v>
      </c>
      <c r="K501" t="s">
        <v>286</v>
      </c>
      <c r="L501" s="20"/>
      <c r="M501" s="20"/>
      <c r="N501" s="20"/>
      <c r="O501" s="20"/>
      <c r="P501" s="20"/>
      <c r="Q501" s="28">
        <f t="shared" si="7"/>
        <v>17.71</v>
      </c>
      <c r="R501" s="18"/>
      <c r="S501" s="18"/>
      <c r="T501" s="18"/>
      <c r="U501" s="18"/>
      <c r="V501" s="18"/>
      <c r="W5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1" s="17">
        <f>SUM(T_MAIN_ACCESSSW[[#This Row],[(Y)
TOTAL Excluding VAT - Y1
((A*J)*Q)+((A*R)*12))]:[(AC)
TOTAL Excluding VAT - Y5
((E*N*Q)+((E*V)*12))]])</f>
        <v>0</v>
      </c>
      <c r="AC501" s="21"/>
    </row>
    <row r="502" spans="1:29" x14ac:dyDescent="0.3">
      <c r="A502" t="s">
        <v>67</v>
      </c>
      <c r="B502" t="s">
        <v>999</v>
      </c>
      <c r="C502" t="s">
        <v>1000</v>
      </c>
      <c r="D502" t="s">
        <v>956</v>
      </c>
      <c r="E502" s="77">
        <v>1</v>
      </c>
      <c r="F502" s="77">
        <v>1</v>
      </c>
      <c r="G502" s="77">
        <v>1</v>
      </c>
      <c r="H502" s="77">
        <v>1</v>
      </c>
      <c r="I502" s="77">
        <v>1</v>
      </c>
      <c r="J502" t="s">
        <v>646</v>
      </c>
      <c r="K502" t="s">
        <v>286</v>
      </c>
      <c r="L502" s="20"/>
      <c r="M502" s="20"/>
      <c r="N502" s="20"/>
      <c r="O502" s="20"/>
      <c r="P502" s="20"/>
      <c r="Q502" s="28">
        <f t="shared" si="7"/>
        <v>17.71</v>
      </c>
      <c r="R502" s="18"/>
      <c r="S502" s="18"/>
      <c r="T502" s="18"/>
      <c r="U502" s="18"/>
      <c r="V502" s="18"/>
      <c r="W5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2" s="17">
        <f>SUM(T_MAIN_ACCESSSW[[#This Row],[(Y)
TOTAL Excluding VAT - Y1
((A*J)*Q)+((A*R)*12))]:[(AC)
TOTAL Excluding VAT - Y5
((E*N*Q)+((E*V)*12))]])</f>
        <v>0</v>
      </c>
      <c r="AC502" s="21"/>
    </row>
    <row r="503" spans="1:29" x14ac:dyDescent="0.3">
      <c r="A503" t="s">
        <v>67</v>
      </c>
      <c r="B503" t="s">
        <v>1001</v>
      </c>
      <c r="C503" t="s">
        <v>1002</v>
      </c>
      <c r="D503" t="s">
        <v>956</v>
      </c>
      <c r="E503" s="77">
        <v>1</v>
      </c>
      <c r="F503" s="77">
        <v>1</v>
      </c>
      <c r="G503" s="77">
        <v>1</v>
      </c>
      <c r="H503" s="77">
        <v>1</v>
      </c>
      <c r="I503" s="77">
        <v>1</v>
      </c>
      <c r="J503" t="s">
        <v>646</v>
      </c>
      <c r="K503" t="s">
        <v>286</v>
      </c>
      <c r="L503" s="20"/>
      <c r="M503" s="20"/>
      <c r="N503" s="20"/>
      <c r="O503" s="20"/>
      <c r="P503" s="20"/>
      <c r="Q503" s="28">
        <f t="shared" si="7"/>
        <v>17.71</v>
      </c>
      <c r="R503" s="18"/>
      <c r="S503" s="18"/>
      <c r="T503" s="18"/>
      <c r="U503" s="18"/>
      <c r="V503" s="18"/>
      <c r="W5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3" s="17">
        <f>SUM(T_MAIN_ACCESSSW[[#This Row],[(Y)
TOTAL Excluding VAT - Y1
((A*J)*Q)+((A*R)*12))]:[(AC)
TOTAL Excluding VAT - Y5
((E*N*Q)+((E*V)*12))]])</f>
        <v>0</v>
      </c>
      <c r="AC503" s="21"/>
    </row>
    <row r="504" spans="1:29" x14ac:dyDescent="0.3">
      <c r="A504" t="s">
        <v>69</v>
      </c>
      <c r="B504" t="s">
        <v>1003</v>
      </c>
      <c r="C504" t="s">
        <v>1004</v>
      </c>
      <c r="D504" t="s">
        <v>1005</v>
      </c>
      <c r="E504" s="77">
        <v>1</v>
      </c>
      <c r="F504" s="77">
        <v>1</v>
      </c>
      <c r="G504" s="77">
        <v>1</v>
      </c>
      <c r="H504" s="77">
        <v>1</v>
      </c>
      <c r="I504" s="77">
        <v>1</v>
      </c>
      <c r="J504" t="s">
        <v>646</v>
      </c>
      <c r="K504" t="s">
        <v>646</v>
      </c>
      <c r="L504" s="20"/>
      <c r="M504" s="20"/>
      <c r="N504" s="20"/>
      <c r="O504" s="20"/>
      <c r="P504" s="20"/>
      <c r="Q504" s="28">
        <f t="shared" si="7"/>
        <v>17.71</v>
      </c>
      <c r="R504" s="18"/>
      <c r="S504" s="18"/>
      <c r="T504" s="18"/>
      <c r="U504" s="18"/>
      <c r="V504" s="18"/>
      <c r="W5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4" s="17">
        <f>SUM(T_MAIN_ACCESSSW[[#This Row],[(Y)
TOTAL Excluding VAT - Y1
((A*J)*Q)+((A*R)*12))]:[(AC)
TOTAL Excluding VAT - Y5
((E*N*Q)+((E*V)*12))]])</f>
        <v>0</v>
      </c>
      <c r="AC504" s="21"/>
    </row>
    <row r="505" spans="1:29" x14ac:dyDescent="0.3">
      <c r="A505" t="s">
        <v>69</v>
      </c>
      <c r="B505" t="s">
        <v>1006</v>
      </c>
      <c r="C505" t="s">
        <v>1007</v>
      </c>
      <c r="D505" t="s">
        <v>1005</v>
      </c>
      <c r="E505" s="77">
        <v>1</v>
      </c>
      <c r="F505" s="77">
        <v>1</v>
      </c>
      <c r="G505" s="77">
        <v>1</v>
      </c>
      <c r="H505" s="77">
        <v>1</v>
      </c>
      <c r="I505" s="77">
        <v>1</v>
      </c>
      <c r="J505" t="s">
        <v>646</v>
      </c>
      <c r="K505" t="s">
        <v>646</v>
      </c>
      <c r="L505" s="20"/>
      <c r="M505" s="20"/>
      <c r="N505" s="20"/>
      <c r="O505" s="20"/>
      <c r="P505" s="20"/>
      <c r="Q505" s="28">
        <f t="shared" si="7"/>
        <v>17.71</v>
      </c>
      <c r="R505" s="18"/>
      <c r="S505" s="18"/>
      <c r="T505" s="18"/>
      <c r="U505" s="18"/>
      <c r="V505" s="18"/>
      <c r="W5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5" s="17">
        <f>SUM(T_MAIN_ACCESSSW[[#This Row],[(Y)
TOTAL Excluding VAT - Y1
((A*J)*Q)+((A*R)*12))]:[(AC)
TOTAL Excluding VAT - Y5
((E*N*Q)+((E*V)*12))]])</f>
        <v>0</v>
      </c>
      <c r="AC505" s="21"/>
    </row>
    <row r="506" spans="1:29" x14ac:dyDescent="0.3">
      <c r="A506" t="s">
        <v>69</v>
      </c>
      <c r="B506" t="s">
        <v>1008</v>
      </c>
      <c r="C506" t="s">
        <v>1009</v>
      </c>
      <c r="D506" t="s">
        <v>1005</v>
      </c>
      <c r="E506" s="77">
        <v>1</v>
      </c>
      <c r="F506" s="77">
        <v>1</v>
      </c>
      <c r="G506" s="77">
        <v>1</v>
      </c>
      <c r="H506" s="77">
        <v>1</v>
      </c>
      <c r="I506" s="77">
        <v>1</v>
      </c>
      <c r="J506" t="s">
        <v>646</v>
      </c>
      <c r="K506" t="s">
        <v>646</v>
      </c>
      <c r="L506" s="20"/>
      <c r="M506" s="20"/>
      <c r="N506" s="20"/>
      <c r="O506" s="20"/>
      <c r="P506" s="20"/>
      <c r="Q506" s="28">
        <f t="shared" si="7"/>
        <v>17.71</v>
      </c>
      <c r="R506" s="18"/>
      <c r="S506" s="18"/>
      <c r="T506" s="18"/>
      <c r="U506" s="18"/>
      <c r="V506" s="18"/>
      <c r="W5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6" s="17">
        <f>SUM(T_MAIN_ACCESSSW[[#This Row],[(Y)
TOTAL Excluding VAT - Y1
((A*J)*Q)+((A*R)*12))]:[(AC)
TOTAL Excluding VAT - Y5
((E*N*Q)+((E*V)*12))]])</f>
        <v>0</v>
      </c>
      <c r="AC506" s="21"/>
    </row>
    <row r="507" spans="1:29" x14ac:dyDescent="0.3">
      <c r="A507" t="s">
        <v>69</v>
      </c>
      <c r="B507" t="s">
        <v>1010</v>
      </c>
      <c r="C507" t="s">
        <v>1011</v>
      </c>
      <c r="D507" t="s">
        <v>1005</v>
      </c>
      <c r="E507" s="77">
        <v>1</v>
      </c>
      <c r="F507" s="77">
        <v>1</v>
      </c>
      <c r="G507" s="77">
        <v>1</v>
      </c>
      <c r="H507" s="77">
        <v>1</v>
      </c>
      <c r="I507" s="77">
        <v>1</v>
      </c>
      <c r="J507" t="s">
        <v>646</v>
      </c>
      <c r="K507" t="s">
        <v>646</v>
      </c>
      <c r="L507" s="20"/>
      <c r="M507" s="20"/>
      <c r="N507" s="20"/>
      <c r="O507" s="20"/>
      <c r="P507" s="20"/>
      <c r="Q507" s="28">
        <f t="shared" si="7"/>
        <v>17.71</v>
      </c>
      <c r="R507" s="18"/>
      <c r="S507" s="18"/>
      <c r="T507" s="18"/>
      <c r="U507" s="18"/>
      <c r="V507" s="18"/>
      <c r="W5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7" s="17">
        <f>SUM(T_MAIN_ACCESSSW[[#This Row],[(Y)
TOTAL Excluding VAT - Y1
((A*J)*Q)+((A*R)*12))]:[(AC)
TOTAL Excluding VAT - Y5
((E*N*Q)+((E*V)*12))]])</f>
        <v>0</v>
      </c>
      <c r="AC507" s="21"/>
    </row>
    <row r="508" spans="1:29" x14ac:dyDescent="0.3">
      <c r="A508" t="s">
        <v>67</v>
      </c>
      <c r="B508" t="s">
        <v>1012</v>
      </c>
      <c r="C508" t="s">
        <v>1013</v>
      </c>
      <c r="D508" t="s">
        <v>1005</v>
      </c>
      <c r="E508" s="77">
        <v>1</v>
      </c>
      <c r="F508" s="77">
        <v>1</v>
      </c>
      <c r="G508" s="77">
        <v>1</v>
      </c>
      <c r="H508" s="77">
        <v>1</v>
      </c>
      <c r="I508" s="77">
        <v>1</v>
      </c>
      <c r="J508" t="s">
        <v>646</v>
      </c>
      <c r="K508" t="s">
        <v>646</v>
      </c>
      <c r="L508" s="20"/>
      <c r="M508" s="20"/>
      <c r="N508" s="20"/>
      <c r="O508" s="20"/>
      <c r="P508" s="20"/>
      <c r="Q508" s="28">
        <f t="shared" si="7"/>
        <v>17.71</v>
      </c>
      <c r="R508" s="18"/>
      <c r="S508" s="18"/>
      <c r="T508" s="18"/>
      <c r="U508" s="18"/>
      <c r="V508" s="18"/>
      <c r="W5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8" s="17">
        <f>SUM(T_MAIN_ACCESSSW[[#This Row],[(Y)
TOTAL Excluding VAT - Y1
((A*J)*Q)+((A*R)*12))]:[(AC)
TOTAL Excluding VAT - Y5
((E*N*Q)+((E*V)*12))]])</f>
        <v>0</v>
      </c>
      <c r="AC508" s="21"/>
    </row>
    <row r="509" spans="1:29" x14ac:dyDescent="0.3">
      <c r="A509" t="s">
        <v>67</v>
      </c>
      <c r="B509" t="s">
        <v>1014</v>
      </c>
      <c r="C509" t="s">
        <v>499</v>
      </c>
      <c r="D509" t="s">
        <v>1015</v>
      </c>
      <c r="E509" s="77">
        <v>1</v>
      </c>
      <c r="F509" s="77">
        <v>1</v>
      </c>
      <c r="G509" s="77">
        <v>1</v>
      </c>
      <c r="H509" s="77">
        <v>1</v>
      </c>
      <c r="I509" s="77">
        <v>1</v>
      </c>
      <c r="J509" t="s">
        <v>646</v>
      </c>
      <c r="K509" t="s">
        <v>646</v>
      </c>
      <c r="L509" s="20"/>
      <c r="M509" s="20"/>
      <c r="N509" s="20"/>
      <c r="O509" s="20"/>
      <c r="P509" s="20"/>
      <c r="Q509" s="28">
        <f t="shared" si="7"/>
        <v>17.71</v>
      </c>
      <c r="R509" s="18"/>
      <c r="S509" s="18"/>
      <c r="T509" s="18"/>
      <c r="U509" s="18"/>
      <c r="V509" s="18"/>
      <c r="W5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09" s="17">
        <f>SUM(T_MAIN_ACCESSSW[[#This Row],[(Y)
TOTAL Excluding VAT - Y1
((A*J)*Q)+((A*R)*12))]:[(AC)
TOTAL Excluding VAT - Y5
((E*N*Q)+((E*V)*12))]])</f>
        <v>0</v>
      </c>
      <c r="AC509" s="21"/>
    </row>
    <row r="510" spans="1:29" x14ac:dyDescent="0.3">
      <c r="A510" t="s">
        <v>67</v>
      </c>
      <c r="B510" t="s">
        <v>1016</v>
      </c>
      <c r="C510" t="s">
        <v>499</v>
      </c>
      <c r="D510" t="s">
        <v>1015</v>
      </c>
      <c r="E510" s="77">
        <v>1</v>
      </c>
      <c r="F510" s="77">
        <v>1</v>
      </c>
      <c r="G510" s="77">
        <v>1</v>
      </c>
      <c r="H510" s="77">
        <v>1</v>
      </c>
      <c r="I510" s="77">
        <v>1</v>
      </c>
      <c r="J510" t="s">
        <v>646</v>
      </c>
      <c r="K510" t="s">
        <v>646</v>
      </c>
      <c r="L510" s="20"/>
      <c r="M510" s="20"/>
      <c r="N510" s="20"/>
      <c r="O510" s="20"/>
      <c r="P510" s="20"/>
      <c r="Q510" s="28">
        <f t="shared" si="7"/>
        <v>17.71</v>
      </c>
      <c r="R510" s="18"/>
      <c r="S510" s="18"/>
      <c r="T510" s="18"/>
      <c r="U510" s="18"/>
      <c r="V510" s="18"/>
      <c r="W5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0" s="17">
        <f>SUM(T_MAIN_ACCESSSW[[#This Row],[(Y)
TOTAL Excluding VAT - Y1
((A*J)*Q)+((A*R)*12))]:[(AC)
TOTAL Excluding VAT - Y5
((E*N*Q)+((E*V)*12))]])</f>
        <v>0</v>
      </c>
      <c r="AC510" s="21"/>
    </row>
    <row r="511" spans="1:29" x14ac:dyDescent="0.3">
      <c r="A511" t="s">
        <v>69</v>
      </c>
      <c r="B511" t="s">
        <v>1017</v>
      </c>
      <c r="C511" t="s">
        <v>499</v>
      </c>
      <c r="D511" t="s">
        <v>1018</v>
      </c>
      <c r="E511" s="77">
        <v>1</v>
      </c>
      <c r="F511" s="77">
        <v>1</v>
      </c>
      <c r="G511" s="77">
        <v>1</v>
      </c>
      <c r="H511" s="77">
        <v>1</v>
      </c>
      <c r="I511" s="77">
        <v>1</v>
      </c>
      <c r="J511" t="s">
        <v>646</v>
      </c>
      <c r="K511" t="s">
        <v>286</v>
      </c>
      <c r="L511" s="20"/>
      <c r="M511" s="20"/>
      <c r="N511" s="20"/>
      <c r="O511" s="20"/>
      <c r="P511" s="20"/>
      <c r="Q511" s="28">
        <f t="shared" si="7"/>
        <v>17.71</v>
      </c>
      <c r="R511" s="18"/>
      <c r="S511" s="18"/>
      <c r="T511" s="18"/>
      <c r="U511" s="18"/>
      <c r="V511" s="18"/>
      <c r="W5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1" s="17">
        <f>SUM(T_MAIN_ACCESSSW[[#This Row],[(Y)
TOTAL Excluding VAT - Y1
((A*J)*Q)+((A*R)*12))]:[(AC)
TOTAL Excluding VAT - Y5
((E*N*Q)+((E*V)*12))]])</f>
        <v>0</v>
      </c>
      <c r="AC511" s="21"/>
    </row>
    <row r="512" spans="1:29" x14ac:dyDescent="0.3">
      <c r="A512" t="s">
        <v>69</v>
      </c>
      <c r="B512" t="s">
        <v>1019</v>
      </c>
      <c r="C512" t="s">
        <v>499</v>
      </c>
      <c r="D512" t="s">
        <v>1018</v>
      </c>
      <c r="E512" s="77">
        <v>1</v>
      </c>
      <c r="F512" s="77">
        <v>1</v>
      </c>
      <c r="G512" s="77">
        <v>1</v>
      </c>
      <c r="H512" s="77">
        <v>1</v>
      </c>
      <c r="I512" s="77">
        <v>1</v>
      </c>
      <c r="J512" t="s">
        <v>646</v>
      </c>
      <c r="K512" t="s">
        <v>286</v>
      </c>
      <c r="L512" s="20"/>
      <c r="M512" s="20"/>
      <c r="N512" s="20"/>
      <c r="O512" s="20"/>
      <c r="P512" s="20"/>
      <c r="Q512" s="28">
        <f t="shared" si="7"/>
        <v>17.71</v>
      </c>
      <c r="R512" s="18"/>
      <c r="S512" s="18"/>
      <c r="T512" s="18"/>
      <c r="U512" s="18"/>
      <c r="V512" s="18"/>
      <c r="W5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2" s="17">
        <f>SUM(T_MAIN_ACCESSSW[[#This Row],[(Y)
TOTAL Excluding VAT - Y1
((A*J)*Q)+((A*R)*12))]:[(AC)
TOTAL Excluding VAT - Y5
((E*N*Q)+((E*V)*12))]])</f>
        <v>0</v>
      </c>
      <c r="AC512" s="21"/>
    </row>
    <row r="513" spans="1:29" x14ac:dyDescent="0.3">
      <c r="A513" t="s">
        <v>69</v>
      </c>
      <c r="B513" t="s">
        <v>1020</v>
      </c>
      <c r="C513" s="75" t="s">
        <v>499</v>
      </c>
      <c r="D513" s="75" t="s">
        <v>1018</v>
      </c>
      <c r="E513" s="77">
        <v>1</v>
      </c>
      <c r="F513" s="77">
        <v>1</v>
      </c>
      <c r="G513" s="77">
        <v>1</v>
      </c>
      <c r="H513" s="77">
        <v>1</v>
      </c>
      <c r="I513" s="77">
        <v>1</v>
      </c>
      <c r="J513" t="s">
        <v>646</v>
      </c>
      <c r="K513" t="s">
        <v>286</v>
      </c>
      <c r="L513" s="20"/>
      <c r="M513" s="20"/>
      <c r="N513" s="20"/>
      <c r="O513" s="20"/>
      <c r="P513" s="20"/>
      <c r="Q513" s="28">
        <f t="shared" si="7"/>
        <v>17.71</v>
      </c>
      <c r="R513" s="18"/>
      <c r="S513" s="18"/>
      <c r="T513" s="18"/>
      <c r="U513" s="18"/>
      <c r="V513" s="18"/>
      <c r="W5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3" s="17">
        <f>SUM(T_MAIN_ACCESSSW[[#This Row],[(Y)
TOTAL Excluding VAT - Y1
((A*J)*Q)+((A*R)*12))]:[(AC)
TOTAL Excluding VAT - Y5
((E*N*Q)+((E*V)*12))]])</f>
        <v>0</v>
      </c>
      <c r="AC513" s="65"/>
    </row>
    <row r="514" spans="1:29" x14ac:dyDescent="0.3">
      <c r="A514" t="s">
        <v>69</v>
      </c>
      <c r="B514" t="s">
        <v>1021</v>
      </c>
      <c r="C514" s="75" t="s">
        <v>499</v>
      </c>
      <c r="D514" s="75" t="s">
        <v>1018</v>
      </c>
      <c r="E514" s="77">
        <v>1</v>
      </c>
      <c r="F514" s="77">
        <v>1</v>
      </c>
      <c r="G514" s="77">
        <v>1</v>
      </c>
      <c r="H514" s="77">
        <v>1</v>
      </c>
      <c r="I514" s="77">
        <v>1</v>
      </c>
      <c r="J514" t="s">
        <v>646</v>
      </c>
      <c r="K514" t="s">
        <v>286</v>
      </c>
      <c r="L514" s="20"/>
      <c r="M514" s="20"/>
      <c r="N514" s="20"/>
      <c r="O514" s="20"/>
      <c r="P514" s="20"/>
      <c r="Q514" s="28">
        <f t="shared" si="7"/>
        <v>17.71</v>
      </c>
      <c r="R514" s="18"/>
      <c r="S514" s="18"/>
      <c r="T514" s="18"/>
      <c r="U514" s="18"/>
      <c r="V514" s="18"/>
      <c r="W5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4" s="17">
        <f>SUM(T_MAIN_ACCESSSW[[#This Row],[(Y)
TOTAL Excluding VAT - Y1
((A*J)*Q)+((A*R)*12))]:[(AC)
TOTAL Excluding VAT - Y5
((E*N*Q)+((E*V)*12))]])</f>
        <v>0</v>
      </c>
      <c r="AC514" s="65"/>
    </row>
    <row r="515" spans="1:29" x14ac:dyDescent="0.3">
      <c r="A515" t="s">
        <v>69</v>
      </c>
      <c r="B515" t="s">
        <v>1022</v>
      </c>
      <c r="C515" s="75" t="s">
        <v>499</v>
      </c>
      <c r="D515" s="75" t="s">
        <v>1018</v>
      </c>
      <c r="E515" s="77">
        <v>1</v>
      </c>
      <c r="F515" s="77">
        <v>1</v>
      </c>
      <c r="G515" s="77">
        <v>1</v>
      </c>
      <c r="H515" s="77">
        <v>1</v>
      </c>
      <c r="I515" s="77">
        <v>1</v>
      </c>
      <c r="J515" t="s">
        <v>646</v>
      </c>
      <c r="K515" t="s">
        <v>286</v>
      </c>
      <c r="L515" s="20"/>
      <c r="M515" s="20"/>
      <c r="N515" s="20"/>
      <c r="O515" s="20"/>
      <c r="P515" s="20"/>
      <c r="Q515" s="28">
        <f t="shared" si="7"/>
        <v>17.71</v>
      </c>
      <c r="R515" s="18"/>
      <c r="S515" s="18"/>
      <c r="T515" s="18"/>
      <c r="U515" s="18"/>
      <c r="V515" s="18"/>
      <c r="W5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5" s="17">
        <f>SUM(T_MAIN_ACCESSSW[[#This Row],[(Y)
TOTAL Excluding VAT - Y1
((A*J)*Q)+((A*R)*12))]:[(AC)
TOTAL Excluding VAT - Y5
((E*N*Q)+((E*V)*12))]])</f>
        <v>0</v>
      </c>
      <c r="AC515" s="65"/>
    </row>
    <row r="516" spans="1:29" x14ac:dyDescent="0.3">
      <c r="A516" t="s">
        <v>69</v>
      </c>
      <c r="B516" t="s">
        <v>1023</v>
      </c>
      <c r="C516" s="75" t="s">
        <v>499</v>
      </c>
      <c r="D516" s="75" t="s">
        <v>1018</v>
      </c>
      <c r="E516" s="77">
        <v>1</v>
      </c>
      <c r="F516" s="77">
        <v>1</v>
      </c>
      <c r="G516" s="77">
        <v>1</v>
      </c>
      <c r="H516" s="77">
        <v>1</v>
      </c>
      <c r="I516" s="77">
        <v>1</v>
      </c>
      <c r="J516" t="s">
        <v>646</v>
      </c>
      <c r="K516" t="s">
        <v>286</v>
      </c>
      <c r="L516" s="20"/>
      <c r="M516" s="20"/>
      <c r="N516" s="20"/>
      <c r="O516" s="20"/>
      <c r="P516" s="20"/>
      <c r="Q516" s="28">
        <f t="shared" si="7"/>
        <v>17.71</v>
      </c>
      <c r="R516" s="18"/>
      <c r="S516" s="18"/>
      <c r="T516" s="18"/>
      <c r="U516" s="18"/>
      <c r="V516" s="18"/>
      <c r="W5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6" s="17">
        <f>SUM(T_MAIN_ACCESSSW[[#This Row],[(Y)
TOTAL Excluding VAT - Y1
((A*J)*Q)+((A*R)*12))]:[(AC)
TOTAL Excluding VAT - Y5
((E*N*Q)+((E*V)*12))]])</f>
        <v>0</v>
      </c>
      <c r="AC516" s="65"/>
    </row>
    <row r="517" spans="1:29" x14ac:dyDescent="0.3">
      <c r="A517" t="s">
        <v>69</v>
      </c>
      <c r="B517" t="s">
        <v>1024</v>
      </c>
      <c r="C517" s="75" t="s">
        <v>499</v>
      </c>
      <c r="D517" s="75" t="s">
        <v>1018</v>
      </c>
      <c r="E517" s="77">
        <v>1</v>
      </c>
      <c r="F517" s="77">
        <v>1</v>
      </c>
      <c r="G517" s="77">
        <v>1</v>
      </c>
      <c r="H517" s="77">
        <v>1</v>
      </c>
      <c r="I517" s="77">
        <v>1</v>
      </c>
      <c r="J517" t="s">
        <v>646</v>
      </c>
      <c r="K517" t="s">
        <v>286</v>
      </c>
      <c r="L517" s="20"/>
      <c r="M517" s="20"/>
      <c r="N517" s="20"/>
      <c r="O517" s="20"/>
      <c r="P517" s="20"/>
      <c r="Q517" s="28">
        <f t="shared" si="7"/>
        <v>17.71</v>
      </c>
      <c r="R517" s="18"/>
      <c r="S517" s="18"/>
      <c r="T517" s="18"/>
      <c r="U517" s="18"/>
      <c r="V517" s="18"/>
      <c r="W5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7" s="17">
        <f>SUM(T_MAIN_ACCESSSW[[#This Row],[(Y)
TOTAL Excluding VAT - Y1
((A*J)*Q)+((A*R)*12))]:[(AC)
TOTAL Excluding VAT - Y5
((E*N*Q)+((E*V)*12))]])</f>
        <v>0</v>
      </c>
      <c r="AC517" s="65"/>
    </row>
    <row r="518" spans="1:29" x14ac:dyDescent="0.3">
      <c r="A518" t="s">
        <v>69</v>
      </c>
      <c r="B518" t="s">
        <v>1025</v>
      </c>
      <c r="C518" s="75" t="s">
        <v>499</v>
      </c>
      <c r="D518" s="75" t="s">
        <v>1018</v>
      </c>
      <c r="E518" s="77">
        <v>1</v>
      </c>
      <c r="F518" s="77">
        <v>1</v>
      </c>
      <c r="G518" s="77">
        <v>1</v>
      </c>
      <c r="H518" s="77">
        <v>1</v>
      </c>
      <c r="I518" s="77">
        <v>1</v>
      </c>
      <c r="J518" t="s">
        <v>646</v>
      </c>
      <c r="K518" t="s">
        <v>286</v>
      </c>
      <c r="L518" s="20"/>
      <c r="M518" s="20"/>
      <c r="N518" s="20"/>
      <c r="O518" s="20"/>
      <c r="P518" s="20"/>
      <c r="Q518" s="28">
        <f t="shared" si="7"/>
        <v>17.71</v>
      </c>
      <c r="R518" s="18"/>
      <c r="S518" s="18"/>
      <c r="T518" s="18"/>
      <c r="U518" s="18"/>
      <c r="V518" s="18"/>
      <c r="W5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8" s="17">
        <f>SUM(T_MAIN_ACCESSSW[[#This Row],[(Y)
TOTAL Excluding VAT - Y1
((A*J)*Q)+((A*R)*12))]:[(AC)
TOTAL Excluding VAT - Y5
((E*N*Q)+((E*V)*12))]])</f>
        <v>0</v>
      </c>
      <c r="AC518" s="65"/>
    </row>
    <row r="519" spans="1:29" x14ac:dyDescent="0.3">
      <c r="A519" t="s">
        <v>69</v>
      </c>
      <c r="B519" t="s">
        <v>1026</v>
      </c>
      <c r="C519" s="75" t="s">
        <v>499</v>
      </c>
      <c r="D519" s="75" t="s">
        <v>1018</v>
      </c>
      <c r="E519" s="77">
        <v>1</v>
      </c>
      <c r="F519" s="77">
        <v>1</v>
      </c>
      <c r="G519" s="77">
        <v>1</v>
      </c>
      <c r="H519" s="77">
        <v>1</v>
      </c>
      <c r="I519" s="77">
        <v>1</v>
      </c>
      <c r="J519" t="s">
        <v>646</v>
      </c>
      <c r="K519" t="s">
        <v>286</v>
      </c>
      <c r="L519" s="20"/>
      <c r="M519" s="20"/>
      <c r="N519" s="20"/>
      <c r="O519" s="20"/>
      <c r="P519" s="20"/>
      <c r="Q519" s="28">
        <f t="shared" si="7"/>
        <v>17.71</v>
      </c>
      <c r="R519" s="18"/>
      <c r="S519" s="18"/>
      <c r="T519" s="18"/>
      <c r="U519" s="18"/>
      <c r="V519" s="18"/>
      <c r="W5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19" s="17">
        <f>SUM(T_MAIN_ACCESSSW[[#This Row],[(Y)
TOTAL Excluding VAT - Y1
((A*J)*Q)+((A*R)*12))]:[(AC)
TOTAL Excluding VAT - Y5
((E*N*Q)+((E*V)*12))]])</f>
        <v>0</v>
      </c>
      <c r="AC519" s="65"/>
    </row>
    <row r="520" spans="1:29" x14ac:dyDescent="0.3">
      <c r="A520" t="s">
        <v>69</v>
      </c>
      <c r="B520" t="s">
        <v>1027</v>
      </c>
      <c r="C520" s="75" t="s">
        <v>499</v>
      </c>
      <c r="D520" s="75" t="s">
        <v>1018</v>
      </c>
      <c r="E520" s="77">
        <v>1</v>
      </c>
      <c r="F520" s="77">
        <v>1</v>
      </c>
      <c r="G520" s="77">
        <v>1</v>
      </c>
      <c r="H520" s="77">
        <v>1</v>
      </c>
      <c r="I520" s="77">
        <v>1</v>
      </c>
      <c r="J520" t="s">
        <v>646</v>
      </c>
      <c r="K520" t="s">
        <v>286</v>
      </c>
      <c r="L520" s="20"/>
      <c r="M520" s="20"/>
      <c r="N520" s="20"/>
      <c r="O520" s="20"/>
      <c r="P520" s="20"/>
      <c r="Q520" s="28">
        <f t="shared" si="7"/>
        <v>17.71</v>
      </c>
      <c r="R520" s="18"/>
      <c r="S520" s="18"/>
      <c r="T520" s="18"/>
      <c r="U520" s="18"/>
      <c r="V520" s="18"/>
      <c r="W5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0" s="17">
        <f>SUM(T_MAIN_ACCESSSW[[#This Row],[(Y)
TOTAL Excluding VAT - Y1
((A*J)*Q)+((A*R)*12))]:[(AC)
TOTAL Excluding VAT - Y5
((E*N*Q)+((E*V)*12))]])</f>
        <v>0</v>
      </c>
      <c r="AC520" s="65"/>
    </row>
    <row r="521" spans="1:29" x14ac:dyDescent="0.3">
      <c r="A521" t="s">
        <v>69</v>
      </c>
      <c r="B521" t="s">
        <v>1028</v>
      </c>
      <c r="C521" s="75" t="s">
        <v>499</v>
      </c>
      <c r="D521" s="75" t="s">
        <v>1018</v>
      </c>
      <c r="E521" s="77">
        <v>1</v>
      </c>
      <c r="F521" s="77">
        <v>1</v>
      </c>
      <c r="G521" s="77">
        <v>1</v>
      </c>
      <c r="H521" s="77">
        <v>1</v>
      </c>
      <c r="I521" s="77">
        <v>1</v>
      </c>
      <c r="J521" t="s">
        <v>646</v>
      </c>
      <c r="K521" t="s">
        <v>286</v>
      </c>
      <c r="L521" s="20"/>
      <c r="M521" s="20"/>
      <c r="N521" s="20"/>
      <c r="O521" s="20"/>
      <c r="P521" s="20"/>
      <c r="Q521" s="28">
        <f t="shared" si="7"/>
        <v>17.71</v>
      </c>
      <c r="R521" s="18"/>
      <c r="S521" s="18"/>
      <c r="T521" s="18"/>
      <c r="U521" s="18"/>
      <c r="V521" s="18"/>
      <c r="W5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1" s="17">
        <f>SUM(T_MAIN_ACCESSSW[[#This Row],[(Y)
TOTAL Excluding VAT - Y1
((A*J)*Q)+((A*R)*12))]:[(AC)
TOTAL Excluding VAT - Y5
((E*N*Q)+((E*V)*12))]])</f>
        <v>0</v>
      </c>
      <c r="AC521" s="65"/>
    </row>
    <row r="522" spans="1:29" x14ac:dyDescent="0.3">
      <c r="A522" t="s">
        <v>69</v>
      </c>
      <c r="B522" t="s">
        <v>1029</v>
      </c>
      <c r="C522" s="75" t="s">
        <v>499</v>
      </c>
      <c r="D522" s="75" t="s">
        <v>1018</v>
      </c>
      <c r="E522" s="77">
        <v>1</v>
      </c>
      <c r="F522" s="77">
        <v>1</v>
      </c>
      <c r="G522" s="77">
        <v>1</v>
      </c>
      <c r="H522" s="77">
        <v>1</v>
      </c>
      <c r="I522" s="77">
        <v>1</v>
      </c>
      <c r="J522" t="s">
        <v>646</v>
      </c>
      <c r="K522" t="s">
        <v>286</v>
      </c>
      <c r="L522" s="20"/>
      <c r="M522" s="20"/>
      <c r="N522" s="20"/>
      <c r="O522" s="20"/>
      <c r="P522" s="20"/>
      <c r="Q522" s="28">
        <f t="shared" si="7"/>
        <v>17.71</v>
      </c>
      <c r="R522" s="18"/>
      <c r="S522" s="18"/>
      <c r="T522" s="18"/>
      <c r="U522" s="18"/>
      <c r="V522" s="18"/>
      <c r="W5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2" s="17">
        <f>SUM(T_MAIN_ACCESSSW[[#This Row],[(Y)
TOTAL Excluding VAT - Y1
((A*J)*Q)+((A*R)*12))]:[(AC)
TOTAL Excluding VAT - Y5
((E*N*Q)+((E*V)*12))]])</f>
        <v>0</v>
      </c>
      <c r="AC522" s="65"/>
    </row>
    <row r="523" spans="1:29" x14ac:dyDescent="0.3">
      <c r="A523" t="s">
        <v>69</v>
      </c>
      <c r="B523" t="s">
        <v>1030</v>
      </c>
      <c r="C523" s="75" t="s">
        <v>499</v>
      </c>
      <c r="D523" s="75" t="s">
        <v>1018</v>
      </c>
      <c r="E523" s="77">
        <v>1</v>
      </c>
      <c r="F523" s="77">
        <v>1</v>
      </c>
      <c r="G523" s="77">
        <v>1</v>
      </c>
      <c r="H523" s="77">
        <v>1</v>
      </c>
      <c r="I523" s="77">
        <v>1</v>
      </c>
      <c r="J523" t="s">
        <v>646</v>
      </c>
      <c r="K523" t="s">
        <v>286</v>
      </c>
      <c r="L523" s="20"/>
      <c r="M523" s="20"/>
      <c r="N523" s="20"/>
      <c r="O523" s="20"/>
      <c r="P523" s="20"/>
      <c r="Q523" s="28">
        <f t="shared" si="7"/>
        <v>17.71</v>
      </c>
      <c r="R523" s="18"/>
      <c r="S523" s="18"/>
      <c r="T523" s="18"/>
      <c r="U523" s="18"/>
      <c r="V523" s="18"/>
      <c r="W5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3" s="17">
        <f>SUM(T_MAIN_ACCESSSW[[#This Row],[(Y)
TOTAL Excluding VAT - Y1
((A*J)*Q)+((A*R)*12))]:[(AC)
TOTAL Excluding VAT - Y5
((E*N*Q)+((E*V)*12))]])</f>
        <v>0</v>
      </c>
      <c r="AC523" s="65"/>
    </row>
    <row r="524" spans="1:29" x14ac:dyDescent="0.3">
      <c r="A524" t="s">
        <v>69</v>
      </c>
      <c r="B524" t="s">
        <v>1031</v>
      </c>
      <c r="C524" s="75" t="s">
        <v>499</v>
      </c>
      <c r="D524" s="75" t="s">
        <v>1018</v>
      </c>
      <c r="E524" s="77">
        <v>1</v>
      </c>
      <c r="F524" s="77">
        <v>1</v>
      </c>
      <c r="G524" s="77">
        <v>1</v>
      </c>
      <c r="H524" s="77">
        <v>1</v>
      </c>
      <c r="I524" s="77">
        <v>1</v>
      </c>
      <c r="J524" t="s">
        <v>646</v>
      </c>
      <c r="K524" t="s">
        <v>286</v>
      </c>
      <c r="L524" s="20"/>
      <c r="M524" s="20"/>
      <c r="N524" s="20"/>
      <c r="O524" s="20"/>
      <c r="P524" s="20"/>
      <c r="Q524" s="28">
        <f t="shared" ref="Q524:Q587" si="8">Exchange_Rate</f>
        <v>17.71</v>
      </c>
      <c r="R524" s="18"/>
      <c r="S524" s="18"/>
      <c r="T524" s="18"/>
      <c r="U524" s="18"/>
      <c r="V524" s="18"/>
      <c r="W5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4" s="17">
        <f>SUM(T_MAIN_ACCESSSW[[#This Row],[(Y)
TOTAL Excluding VAT - Y1
((A*J)*Q)+((A*R)*12))]:[(AC)
TOTAL Excluding VAT - Y5
((E*N*Q)+((E*V)*12))]])</f>
        <v>0</v>
      </c>
      <c r="AC524" s="65"/>
    </row>
    <row r="525" spans="1:29" x14ac:dyDescent="0.3">
      <c r="A525" t="s">
        <v>69</v>
      </c>
      <c r="B525" t="s">
        <v>1032</v>
      </c>
      <c r="C525" s="75" t="s">
        <v>499</v>
      </c>
      <c r="D525" s="75" t="s">
        <v>1018</v>
      </c>
      <c r="E525" s="77">
        <v>1</v>
      </c>
      <c r="F525" s="77">
        <v>1</v>
      </c>
      <c r="G525" s="77">
        <v>1</v>
      </c>
      <c r="H525" s="77">
        <v>1</v>
      </c>
      <c r="I525" s="77">
        <v>1</v>
      </c>
      <c r="J525" t="s">
        <v>646</v>
      </c>
      <c r="K525" t="s">
        <v>286</v>
      </c>
      <c r="L525" s="20"/>
      <c r="M525" s="20"/>
      <c r="N525" s="20"/>
      <c r="O525" s="20"/>
      <c r="P525" s="20"/>
      <c r="Q525" s="28">
        <f t="shared" si="8"/>
        <v>17.71</v>
      </c>
      <c r="R525" s="18"/>
      <c r="S525" s="18"/>
      <c r="T525" s="18"/>
      <c r="U525" s="18"/>
      <c r="V525" s="18"/>
      <c r="W5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5" s="17">
        <f>SUM(T_MAIN_ACCESSSW[[#This Row],[(Y)
TOTAL Excluding VAT - Y1
((A*J)*Q)+((A*R)*12))]:[(AC)
TOTAL Excluding VAT - Y5
((E*N*Q)+((E*V)*12))]])</f>
        <v>0</v>
      </c>
      <c r="AC525" s="65"/>
    </row>
    <row r="526" spans="1:29" x14ac:dyDescent="0.3">
      <c r="A526" t="s">
        <v>71</v>
      </c>
      <c r="B526" t="s">
        <v>1033</v>
      </c>
      <c r="C526" s="75" t="s">
        <v>499</v>
      </c>
      <c r="D526" s="75" t="s">
        <v>1018</v>
      </c>
      <c r="E526" s="77">
        <v>1</v>
      </c>
      <c r="F526" s="77">
        <v>1</v>
      </c>
      <c r="G526" s="77">
        <v>1</v>
      </c>
      <c r="H526" s="77">
        <v>1</v>
      </c>
      <c r="I526" s="77">
        <v>1</v>
      </c>
      <c r="J526" t="s">
        <v>646</v>
      </c>
      <c r="K526" t="s">
        <v>286</v>
      </c>
      <c r="L526" s="20"/>
      <c r="M526" s="20"/>
      <c r="N526" s="20"/>
      <c r="O526" s="20"/>
      <c r="P526" s="20"/>
      <c r="Q526" s="28">
        <f t="shared" si="8"/>
        <v>17.71</v>
      </c>
      <c r="R526" s="18"/>
      <c r="S526" s="18"/>
      <c r="T526" s="18"/>
      <c r="U526" s="18"/>
      <c r="V526" s="18"/>
      <c r="W5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6" s="17">
        <f>SUM(T_MAIN_ACCESSSW[[#This Row],[(Y)
TOTAL Excluding VAT - Y1
((A*J)*Q)+((A*R)*12))]:[(AC)
TOTAL Excluding VAT - Y5
((E*N*Q)+((E*V)*12))]])</f>
        <v>0</v>
      </c>
      <c r="AC526" s="65"/>
    </row>
    <row r="527" spans="1:29" x14ac:dyDescent="0.3">
      <c r="A527" t="s">
        <v>71</v>
      </c>
      <c r="B527" t="s">
        <v>1034</v>
      </c>
      <c r="C527" s="75" t="s">
        <v>499</v>
      </c>
      <c r="D527" s="75" t="s">
        <v>1018</v>
      </c>
      <c r="E527" s="77">
        <v>1</v>
      </c>
      <c r="F527" s="77">
        <v>1</v>
      </c>
      <c r="G527" s="77">
        <v>1</v>
      </c>
      <c r="H527" s="77">
        <v>1</v>
      </c>
      <c r="I527" s="77">
        <v>1</v>
      </c>
      <c r="J527" t="s">
        <v>646</v>
      </c>
      <c r="K527" t="s">
        <v>286</v>
      </c>
      <c r="L527" s="20"/>
      <c r="M527" s="20"/>
      <c r="N527" s="20"/>
      <c r="O527" s="20"/>
      <c r="P527" s="20"/>
      <c r="Q527" s="28">
        <f t="shared" si="8"/>
        <v>17.71</v>
      </c>
      <c r="R527" s="18"/>
      <c r="S527" s="18"/>
      <c r="T527" s="18"/>
      <c r="U527" s="18"/>
      <c r="V527" s="18"/>
      <c r="W5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7" s="17">
        <f>SUM(T_MAIN_ACCESSSW[[#This Row],[(Y)
TOTAL Excluding VAT - Y1
((A*J)*Q)+((A*R)*12))]:[(AC)
TOTAL Excluding VAT - Y5
((E*N*Q)+((E*V)*12))]])</f>
        <v>0</v>
      </c>
      <c r="AC527" s="65"/>
    </row>
    <row r="528" spans="1:29" x14ac:dyDescent="0.3">
      <c r="A528" t="s">
        <v>67</v>
      </c>
      <c r="B528" t="s">
        <v>1035</v>
      </c>
      <c r="C528" s="75" t="s">
        <v>499</v>
      </c>
      <c r="D528" s="75" t="s">
        <v>1018</v>
      </c>
      <c r="E528" s="77">
        <v>1</v>
      </c>
      <c r="F528" s="77">
        <v>1</v>
      </c>
      <c r="G528" s="77">
        <v>1</v>
      </c>
      <c r="H528" s="77">
        <v>1</v>
      </c>
      <c r="I528" s="77">
        <v>1</v>
      </c>
      <c r="J528" t="s">
        <v>646</v>
      </c>
      <c r="K528" t="s">
        <v>286</v>
      </c>
      <c r="L528" s="20"/>
      <c r="M528" s="20"/>
      <c r="N528" s="20"/>
      <c r="O528" s="20"/>
      <c r="P528" s="20"/>
      <c r="Q528" s="28">
        <f t="shared" si="8"/>
        <v>17.71</v>
      </c>
      <c r="R528" s="18"/>
      <c r="S528" s="18"/>
      <c r="T528" s="18"/>
      <c r="U528" s="18"/>
      <c r="V528" s="18"/>
      <c r="W5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8" s="17">
        <f>SUM(T_MAIN_ACCESSSW[[#This Row],[(Y)
TOTAL Excluding VAT - Y1
((A*J)*Q)+((A*R)*12))]:[(AC)
TOTAL Excluding VAT - Y5
((E*N*Q)+((E*V)*12))]])</f>
        <v>0</v>
      </c>
      <c r="AC528" s="65"/>
    </row>
    <row r="529" spans="1:29" x14ac:dyDescent="0.3">
      <c r="A529" t="s">
        <v>67</v>
      </c>
      <c r="B529" t="s">
        <v>1036</v>
      </c>
      <c r="C529" s="75" t="s">
        <v>499</v>
      </c>
      <c r="D529" s="75" t="s">
        <v>1018</v>
      </c>
      <c r="E529" s="77">
        <v>1</v>
      </c>
      <c r="F529" s="77">
        <v>1</v>
      </c>
      <c r="G529" s="77">
        <v>1</v>
      </c>
      <c r="H529" s="77">
        <v>1</v>
      </c>
      <c r="I529" s="77">
        <v>1</v>
      </c>
      <c r="J529" t="s">
        <v>646</v>
      </c>
      <c r="K529" t="s">
        <v>286</v>
      </c>
      <c r="L529" s="20"/>
      <c r="M529" s="20"/>
      <c r="N529" s="20"/>
      <c r="O529" s="20"/>
      <c r="P529" s="20"/>
      <c r="Q529" s="28">
        <f t="shared" si="8"/>
        <v>17.71</v>
      </c>
      <c r="R529" s="18"/>
      <c r="S529" s="18"/>
      <c r="T529" s="18"/>
      <c r="U529" s="18"/>
      <c r="V529" s="18"/>
      <c r="W5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29" s="17">
        <f>SUM(T_MAIN_ACCESSSW[[#This Row],[(Y)
TOTAL Excluding VAT - Y1
((A*J)*Q)+((A*R)*12))]:[(AC)
TOTAL Excluding VAT - Y5
((E*N*Q)+((E*V)*12))]])</f>
        <v>0</v>
      </c>
      <c r="AC529" s="65"/>
    </row>
    <row r="530" spans="1:29" x14ac:dyDescent="0.3">
      <c r="A530" t="s">
        <v>67</v>
      </c>
      <c r="B530" t="s">
        <v>1037</v>
      </c>
      <c r="C530" s="75" t="s">
        <v>499</v>
      </c>
      <c r="D530" s="75" t="s">
        <v>1018</v>
      </c>
      <c r="E530" s="77">
        <v>1</v>
      </c>
      <c r="F530" s="77">
        <v>1</v>
      </c>
      <c r="G530" s="77">
        <v>1</v>
      </c>
      <c r="H530" s="77">
        <v>1</v>
      </c>
      <c r="I530" s="77">
        <v>1</v>
      </c>
      <c r="J530" t="s">
        <v>646</v>
      </c>
      <c r="K530" t="s">
        <v>286</v>
      </c>
      <c r="L530" s="20"/>
      <c r="M530" s="20"/>
      <c r="N530" s="20"/>
      <c r="O530" s="20"/>
      <c r="P530" s="20"/>
      <c r="Q530" s="28">
        <f t="shared" si="8"/>
        <v>17.71</v>
      </c>
      <c r="R530" s="18"/>
      <c r="S530" s="18"/>
      <c r="T530" s="18"/>
      <c r="U530" s="18"/>
      <c r="V530" s="18"/>
      <c r="W5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0" s="17">
        <f>SUM(T_MAIN_ACCESSSW[[#This Row],[(Y)
TOTAL Excluding VAT - Y1
((A*J)*Q)+((A*R)*12))]:[(AC)
TOTAL Excluding VAT - Y5
((E*N*Q)+((E*V)*12))]])</f>
        <v>0</v>
      </c>
      <c r="AC530" s="65"/>
    </row>
    <row r="531" spans="1:29" x14ac:dyDescent="0.3">
      <c r="A531" t="s">
        <v>67</v>
      </c>
      <c r="B531" t="s">
        <v>1038</v>
      </c>
      <c r="C531" s="75" t="s">
        <v>499</v>
      </c>
      <c r="D531" s="75" t="s">
        <v>1018</v>
      </c>
      <c r="E531" s="77">
        <v>1</v>
      </c>
      <c r="F531" s="77">
        <v>1</v>
      </c>
      <c r="G531" s="77">
        <v>1</v>
      </c>
      <c r="H531" s="77">
        <v>1</v>
      </c>
      <c r="I531" s="77">
        <v>1</v>
      </c>
      <c r="J531" t="s">
        <v>646</v>
      </c>
      <c r="K531" t="s">
        <v>286</v>
      </c>
      <c r="L531" s="20"/>
      <c r="M531" s="20"/>
      <c r="N531" s="20"/>
      <c r="O531" s="20"/>
      <c r="P531" s="20"/>
      <c r="Q531" s="28">
        <f t="shared" si="8"/>
        <v>17.71</v>
      </c>
      <c r="R531" s="18"/>
      <c r="S531" s="18"/>
      <c r="T531" s="18"/>
      <c r="U531" s="18"/>
      <c r="V531" s="18"/>
      <c r="W5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1" s="17">
        <f>SUM(T_MAIN_ACCESSSW[[#This Row],[(Y)
TOTAL Excluding VAT - Y1
((A*J)*Q)+((A*R)*12))]:[(AC)
TOTAL Excluding VAT - Y5
((E*N*Q)+((E*V)*12))]])</f>
        <v>0</v>
      </c>
      <c r="AC531" s="65"/>
    </row>
    <row r="532" spans="1:29" x14ac:dyDescent="0.3">
      <c r="A532" t="s">
        <v>67</v>
      </c>
      <c r="B532" t="s">
        <v>1039</v>
      </c>
      <c r="C532" s="75" t="s">
        <v>499</v>
      </c>
      <c r="D532" s="75" t="s">
        <v>1018</v>
      </c>
      <c r="E532" s="77">
        <v>1</v>
      </c>
      <c r="F532" s="77">
        <v>1</v>
      </c>
      <c r="G532" s="77">
        <v>1</v>
      </c>
      <c r="H532" s="77">
        <v>1</v>
      </c>
      <c r="I532" s="77">
        <v>1</v>
      </c>
      <c r="J532" t="s">
        <v>646</v>
      </c>
      <c r="K532" t="s">
        <v>286</v>
      </c>
      <c r="L532" s="20"/>
      <c r="M532" s="20"/>
      <c r="N532" s="20"/>
      <c r="O532" s="20"/>
      <c r="P532" s="20"/>
      <c r="Q532" s="28">
        <f t="shared" si="8"/>
        <v>17.71</v>
      </c>
      <c r="R532" s="18"/>
      <c r="S532" s="18"/>
      <c r="T532" s="18"/>
      <c r="U532" s="18"/>
      <c r="V532" s="18"/>
      <c r="W5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2" s="17">
        <f>SUM(T_MAIN_ACCESSSW[[#This Row],[(Y)
TOTAL Excluding VAT - Y1
((A*J)*Q)+((A*R)*12))]:[(AC)
TOTAL Excluding VAT - Y5
((E*N*Q)+((E*V)*12))]])</f>
        <v>0</v>
      </c>
      <c r="AC532" s="65"/>
    </row>
    <row r="533" spans="1:29" x14ac:dyDescent="0.3">
      <c r="A533" t="s">
        <v>67</v>
      </c>
      <c r="B533" t="s">
        <v>1040</v>
      </c>
      <c r="C533" s="75" t="s">
        <v>499</v>
      </c>
      <c r="D533" s="75" t="s">
        <v>1018</v>
      </c>
      <c r="E533" s="77">
        <v>1</v>
      </c>
      <c r="F533" s="77">
        <v>1</v>
      </c>
      <c r="G533" s="77">
        <v>1</v>
      </c>
      <c r="H533" s="77">
        <v>1</v>
      </c>
      <c r="I533" s="77">
        <v>1</v>
      </c>
      <c r="J533" t="s">
        <v>646</v>
      </c>
      <c r="K533" t="s">
        <v>286</v>
      </c>
      <c r="L533" s="20"/>
      <c r="M533" s="20"/>
      <c r="N533" s="20"/>
      <c r="O533" s="20"/>
      <c r="P533" s="20"/>
      <c r="Q533" s="28">
        <f t="shared" si="8"/>
        <v>17.71</v>
      </c>
      <c r="R533" s="18"/>
      <c r="S533" s="18"/>
      <c r="T533" s="18"/>
      <c r="U533" s="18"/>
      <c r="V533" s="18"/>
      <c r="W5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3" s="17">
        <f>SUM(T_MAIN_ACCESSSW[[#This Row],[(Y)
TOTAL Excluding VAT - Y1
((A*J)*Q)+((A*R)*12))]:[(AC)
TOTAL Excluding VAT - Y5
((E*N*Q)+((E*V)*12))]])</f>
        <v>0</v>
      </c>
      <c r="AC533" s="65"/>
    </row>
    <row r="534" spans="1:29" x14ac:dyDescent="0.3">
      <c r="A534" t="s">
        <v>67</v>
      </c>
      <c r="B534" t="s">
        <v>1041</v>
      </c>
      <c r="C534" s="75" t="s">
        <v>499</v>
      </c>
      <c r="D534" s="75" t="s">
        <v>1018</v>
      </c>
      <c r="E534" s="77">
        <v>1</v>
      </c>
      <c r="F534" s="77">
        <v>1</v>
      </c>
      <c r="G534" s="77">
        <v>1</v>
      </c>
      <c r="H534" s="77">
        <v>1</v>
      </c>
      <c r="I534" s="77">
        <v>1</v>
      </c>
      <c r="J534" t="s">
        <v>646</v>
      </c>
      <c r="K534" t="s">
        <v>286</v>
      </c>
      <c r="L534" s="20"/>
      <c r="M534" s="20"/>
      <c r="N534" s="20"/>
      <c r="O534" s="20"/>
      <c r="P534" s="20"/>
      <c r="Q534" s="28">
        <f t="shared" si="8"/>
        <v>17.71</v>
      </c>
      <c r="R534" s="18"/>
      <c r="S534" s="18"/>
      <c r="T534" s="18"/>
      <c r="U534" s="18"/>
      <c r="V534" s="18"/>
      <c r="W5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4" s="17">
        <f>SUM(T_MAIN_ACCESSSW[[#This Row],[(Y)
TOTAL Excluding VAT - Y1
((A*J)*Q)+((A*R)*12))]:[(AC)
TOTAL Excluding VAT - Y5
((E*N*Q)+((E*V)*12))]])</f>
        <v>0</v>
      </c>
      <c r="AC534" s="65"/>
    </row>
    <row r="535" spans="1:29" x14ac:dyDescent="0.3">
      <c r="A535" t="s">
        <v>67</v>
      </c>
      <c r="B535" t="s">
        <v>1042</v>
      </c>
      <c r="C535" s="75" t="s">
        <v>499</v>
      </c>
      <c r="D535" s="75" t="s">
        <v>1018</v>
      </c>
      <c r="E535" s="77">
        <v>1</v>
      </c>
      <c r="F535" s="77">
        <v>1</v>
      </c>
      <c r="G535" s="77">
        <v>1</v>
      </c>
      <c r="H535" s="77">
        <v>1</v>
      </c>
      <c r="I535" s="77">
        <v>1</v>
      </c>
      <c r="J535" t="s">
        <v>646</v>
      </c>
      <c r="K535" t="s">
        <v>286</v>
      </c>
      <c r="L535" s="20"/>
      <c r="M535" s="20"/>
      <c r="N535" s="20"/>
      <c r="O535" s="20"/>
      <c r="P535" s="20"/>
      <c r="Q535" s="28">
        <f t="shared" si="8"/>
        <v>17.71</v>
      </c>
      <c r="R535" s="18"/>
      <c r="S535" s="18"/>
      <c r="T535" s="18"/>
      <c r="U535" s="18"/>
      <c r="V535" s="18"/>
      <c r="W5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5" s="17">
        <f>SUM(T_MAIN_ACCESSSW[[#This Row],[(Y)
TOTAL Excluding VAT - Y1
((A*J)*Q)+((A*R)*12))]:[(AC)
TOTAL Excluding VAT - Y5
((E*N*Q)+((E*V)*12))]])</f>
        <v>0</v>
      </c>
      <c r="AC535" s="65"/>
    </row>
    <row r="536" spans="1:29" x14ac:dyDescent="0.3">
      <c r="A536" t="s">
        <v>67</v>
      </c>
      <c r="B536" t="s">
        <v>1043</v>
      </c>
      <c r="C536" s="75" t="s">
        <v>499</v>
      </c>
      <c r="D536" s="75" t="s">
        <v>1018</v>
      </c>
      <c r="E536" s="77">
        <v>1</v>
      </c>
      <c r="F536" s="77">
        <v>1</v>
      </c>
      <c r="G536" s="77">
        <v>1</v>
      </c>
      <c r="H536" s="77">
        <v>1</v>
      </c>
      <c r="I536" s="77">
        <v>1</v>
      </c>
      <c r="J536" t="s">
        <v>646</v>
      </c>
      <c r="K536" t="s">
        <v>286</v>
      </c>
      <c r="L536" s="20"/>
      <c r="M536" s="20"/>
      <c r="N536" s="20"/>
      <c r="O536" s="20"/>
      <c r="P536" s="20"/>
      <c r="Q536" s="28">
        <f t="shared" si="8"/>
        <v>17.71</v>
      </c>
      <c r="R536" s="18"/>
      <c r="S536" s="18"/>
      <c r="T536" s="18"/>
      <c r="U536" s="18"/>
      <c r="V536" s="18"/>
      <c r="W5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6" s="17">
        <f>SUM(T_MAIN_ACCESSSW[[#This Row],[(Y)
TOTAL Excluding VAT - Y1
((A*J)*Q)+((A*R)*12))]:[(AC)
TOTAL Excluding VAT - Y5
((E*N*Q)+((E*V)*12))]])</f>
        <v>0</v>
      </c>
      <c r="AC536" s="65"/>
    </row>
    <row r="537" spans="1:29" x14ac:dyDescent="0.3">
      <c r="A537" t="s">
        <v>67</v>
      </c>
      <c r="B537" t="s">
        <v>1044</v>
      </c>
      <c r="C537" s="75" t="s">
        <v>499</v>
      </c>
      <c r="D537" s="75" t="s">
        <v>1018</v>
      </c>
      <c r="E537" s="77">
        <v>1</v>
      </c>
      <c r="F537" s="77">
        <v>1</v>
      </c>
      <c r="G537" s="77">
        <v>1</v>
      </c>
      <c r="H537" s="77">
        <v>1</v>
      </c>
      <c r="I537" s="77">
        <v>1</v>
      </c>
      <c r="J537" t="s">
        <v>646</v>
      </c>
      <c r="K537" t="s">
        <v>286</v>
      </c>
      <c r="L537" s="20"/>
      <c r="M537" s="20"/>
      <c r="N537" s="20"/>
      <c r="O537" s="20"/>
      <c r="P537" s="20"/>
      <c r="Q537" s="28">
        <f t="shared" si="8"/>
        <v>17.71</v>
      </c>
      <c r="R537" s="18"/>
      <c r="S537" s="18"/>
      <c r="T537" s="18"/>
      <c r="U537" s="18"/>
      <c r="V537" s="18"/>
      <c r="W5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7" s="17">
        <f>SUM(T_MAIN_ACCESSSW[[#This Row],[(Y)
TOTAL Excluding VAT - Y1
((A*J)*Q)+((A*R)*12))]:[(AC)
TOTAL Excluding VAT - Y5
((E*N*Q)+((E*V)*12))]])</f>
        <v>0</v>
      </c>
      <c r="AC537" s="65"/>
    </row>
    <row r="538" spans="1:29" x14ac:dyDescent="0.3">
      <c r="A538" t="s">
        <v>67</v>
      </c>
      <c r="B538" t="s">
        <v>1045</v>
      </c>
      <c r="C538" s="75" t="s">
        <v>499</v>
      </c>
      <c r="D538" s="75" t="s">
        <v>1018</v>
      </c>
      <c r="E538" s="77">
        <v>1</v>
      </c>
      <c r="F538" s="77">
        <v>1</v>
      </c>
      <c r="G538" s="77">
        <v>1</v>
      </c>
      <c r="H538" s="77">
        <v>1</v>
      </c>
      <c r="I538" s="77">
        <v>1</v>
      </c>
      <c r="J538" t="s">
        <v>646</v>
      </c>
      <c r="K538" t="s">
        <v>286</v>
      </c>
      <c r="L538" s="20"/>
      <c r="M538" s="20"/>
      <c r="N538" s="20"/>
      <c r="O538" s="20"/>
      <c r="P538" s="20"/>
      <c r="Q538" s="28">
        <f t="shared" si="8"/>
        <v>17.71</v>
      </c>
      <c r="R538" s="18"/>
      <c r="S538" s="18"/>
      <c r="T538" s="18"/>
      <c r="U538" s="18"/>
      <c r="V538" s="18"/>
      <c r="W5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8" s="17">
        <f>SUM(T_MAIN_ACCESSSW[[#This Row],[(Y)
TOTAL Excluding VAT - Y1
((A*J)*Q)+((A*R)*12))]:[(AC)
TOTAL Excluding VAT - Y5
((E*N*Q)+((E*V)*12))]])</f>
        <v>0</v>
      </c>
      <c r="AC538" s="65"/>
    </row>
    <row r="539" spans="1:29" x14ac:dyDescent="0.3">
      <c r="A539" t="s">
        <v>67</v>
      </c>
      <c r="B539" t="s">
        <v>1046</v>
      </c>
      <c r="C539" s="75" t="s">
        <v>499</v>
      </c>
      <c r="D539" s="75" t="s">
        <v>1018</v>
      </c>
      <c r="E539" s="77">
        <v>1</v>
      </c>
      <c r="F539" s="77">
        <v>1</v>
      </c>
      <c r="G539" s="77">
        <v>1</v>
      </c>
      <c r="H539" s="77">
        <v>1</v>
      </c>
      <c r="I539" s="77">
        <v>1</v>
      </c>
      <c r="J539" t="s">
        <v>646</v>
      </c>
      <c r="K539" t="s">
        <v>286</v>
      </c>
      <c r="L539" s="20"/>
      <c r="M539" s="20"/>
      <c r="N539" s="20"/>
      <c r="O539" s="20"/>
      <c r="P539" s="20"/>
      <c r="Q539" s="28">
        <f t="shared" si="8"/>
        <v>17.71</v>
      </c>
      <c r="R539" s="18"/>
      <c r="S539" s="18"/>
      <c r="T539" s="18"/>
      <c r="U539" s="18"/>
      <c r="V539" s="18"/>
      <c r="W5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39" s="17">
        <f>SUM(T_MAIN_ACCESSSW[[#This Row],[(Y)
TOTAL Excluding VAT - Y1
((A*J)*Q)+((A*R)*12))]:[(AC)
TOTAL Excluding VAT - Y5
((E*N*Q)+((E*V)*12))]])</f>
        <v>0</v>
      </c>
      <c r="AC539" s="65"/>
    </row>
    <row r="540" spans="1:29" x14ac:dyDescent="0.3">
      <c r="A540" t="s">
        <v>67</v>
      </c>
      <c r="B540" t="s">
        <v>1047</v>
      </c>
      <c r="C540" s="75" t="s">
        <v>499</v>
      </c>
      <c r="D540" s="75" t="s">
        <v>1018</v>
      </c>
      <c r="E540" s="77">
        <v>1</v>
      </c>
      <c r="F540" s="77">
        <v>1</v>
      </c>
      <c r="G540" s="77">
        <v>1</v>
      </c>
      <c r="H540" s="77">
        <v>1</v>
      </c>
      <c r="I540" s="77">
        <v>1</v>
      </c>
      <c r="J540" t="s">
        <v>646</v>
      </c>
      <c r="K540" t="s">
        <v>286</v>
      </c>
      <c r="L540" s="20"/>
      <c r="M540" s="20"/>
      <c r="N540" s="20"/>
      <c r="O540" s="20"/>
      <c r="P540" s="20"/>
      <c r="Q540" s="28">
        <f t="shared" si="8"/>
        <v>17.71</v>
      </c>
      <c r="R540" s="18"/>
      <c r="S540" s="18"/>
      <c r="T540" s="18"/>
      <c r="U540" s="18"/>
      <c r="V540" s="18"/>
      <c r="W5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0" s="17">
        <f>SUM(T_MAIN_ACCESSSW[[#This Row],[(Y)
TOTAL Excluding VAT - Y1
((A*J)*Q)+((A*R)*12))]:[(AC)
TOTAL Excluding VAT - Y5
((E*N*Q)+((E*V)*12))]])</f>
        <v>0</v>
      </c>
      <c r="AC540" s="65"/>
    </row>
    <row r="541" spans="1:29" x14ac:dyDescent="0.3">
      <c r="A541" t="s">
        <v>67</v>
      </c>
      <c r="B541" t="s">
        <v>1048</v>
      </c>
      <c r="C541" s="75" t="s">
        <v>499</v>
      </c>
      <c r="D541" s="75" t="s">
        <v>1018</v>
      </c>
      <c r="E541" s="77">
        <v>1</v>
      </c>
      <c r="F541" s="77">
        <v>1</v>
      </c>
      <c r="G541" s="77">
        <v>1</v>
      </c>
      <c r="H541" s="77">
        <v>1</v>
      </c>
      <c r="I541" s="77">
        <v>1</v>
      </c>
      <c r="J541" t="s">
        <v>646</v>
      </c>
      <c r="K541" t="s">
        <v>286</v>
      </c>
      <c r="L541" s="20"/>
      <c r="M541" s="20"/>
      <c r="N541" s="20"/>
      <c r="O541" s="20"/>
      <c r="P541" s="20"/>
      <c r="Q541" s="28">
        <f t="shared" si="8"/>
        <v>17.71</v>
      </c>
      <c r="R541" s="18"/>
      <c r="S541" s="18"/>
      <c r="T541" s="18"/>
      <c r="U541" s="18"/>
      <c r="V541" s="18"/>
      <c r="W5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1" s="17">
        <f>SUM(T_MAIN_ACCESSSW[[#This Row],[(Y)
TOTAL Excluding VAT - Y1
((A*J)*Q)+((A*R)*12))]:[(AC)
TOTAL Excluding VAT - Y5
((E*N*Q)+((E*V)*12))]])</f>
        <v>0</v>
      </c>
      <c r="AC541" s="65"/>
    </row>
    <row r="542" spans="1:29" x14ac:dyDescent="0.3">
      <c r="A542" t="s">
        <v>67</v>
      </c>
      <c r="B542" t="s">
        <v>1049</v>
      </c>
      <c r="C542" s="75" t="s">
        <v>499</v>
      </c>
      <c r="D542" s="75" t="s">
        <v>1018</v>
      </c>
      <c r="E542" s="77">
        <v>1</v>
      </c>
      <c r="F542" s="77">
        <v>1</v>
      </c>
      <c r="G542" s="77">
        <v>1</v>
      </c>
      <c r="H542" s="77">
        <v>1</v>
      </c>
      <c r="I542" s="77">
        <v>1</v>
      </c>
      <c r="J542" t="s">
        <v>646</v>
      </c>
      <c r="K542" t="s">
        <v>286</v>
      </c>
      <c r="L542" s="20"/>
      <c r="M542" s="20"/>
      <c r="N542" s="20"/>
      <c r="O542" s="20"/>
      <c r="P542" s="20"/>
      <c r="Q542" s="28">
        <f t="shared" si="8"/>
        <v>17.71</v>
      </c>
      <c r="R542" s="18"/>
      <c r="S542" s="18"/>
      <c r="T542" s="18"/>
      <c r="U542" s="18"/>
      <c r="V542" s="18"/>
      <c r="W5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2" s="17">
        <f>SUM(T_MAIN_ACCESSSW[[#This Row],[(Y)
TOTAL Excluding VAT - Y1
((A*J)*Q)+((A*R)*12))]:[(AC)
TOTAL Excluding VAT - Y5
((E*N*Q)+((E*V)*12))]])</f>
        <v>0</v>
      </c>
      <c r="AC542" s="65"/>
    </row>
    <row r="543" spans="1:29" x14ac:dyDescent="0.3">
      <c r="A543" t="s">
        <v>67</v>
      </c>
      <c r="B543" t="s">
        <v>1050</v>
      </c>
      <c r="C543" s="75" t="s">
        <v>499</v>
      </c>
      <c r="D543" s="75" t="s">
        <v>1018</v>
      </c>
      <c r="E543" s="77">
        <v>1</v>
      </c>
      <c r="F543" s="77">
        <v>1</v>
      </c>
      <c r="G543" s="77">
        <v>1</v>
      </c>
      <c r="H543" s="77">
        <v>1</v>
      </c>
      <c r="I543" s="77">
        <v>1</v>
      </c>
      <c r="J543" t="s">
        <v>646</v>
      </c>
      <c r="K543" t="s">
        <v>286</v>
      </c>
      <c r="L543" s="20"/>
      <c r="M543" s="20"/>
      <c r="N543" s="20"/>
      <c r="O543" s="20"/>
      <c r="P543" s="20"/>
      <c r="Q543" s="28">
        <f t="shared" si="8"/>
        <v>17.71</v>
      </c>
      <c r="R543" s="18"/>
      <c r="S543" s="18"/>
      <c r="T543" s="18"/>
      <c r="U543" s="18"/>
      <c r="V543" s="18"/>
      <c r="W5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3" s="17">
        <f>SUM(T_MAIN_ACCESSSW[[#This Row],[(Y)
TOTAL Excluding VAT - Y1
((A*J)*Q)+((A*R)*12))]:[(AC)
TOTAL Excluding VAT - Y5
((E*N*Q)+((E*V)*12))]])</f>
        <v>0</v>
      </c>
      <c r="AC543" s="65"/>
    </row>
    <row r="544" spans="1:29" x14ac:dyDescent="0.3">
      <c r="A544" t="s">
        <v>67</v>
      </c>
      <c r="B544" t="s">
        <v>1051</v>
      </c>
      <c r="C544" s="75" t="s">
        <v>499</v>
      </c>
      <c r="D544" s="75" t="s">
        <v>1018</v>
      </c>
      <c r="E544" s="77">
        <v>1</v>
      </c>
      <c r="F544" s="77">
        <v>1</v>
      </c>
      <c r="G544" s="77">
        <v>1</v>
      </c>
      <c r="H544" s="77">
        <v>1</v>
      </c>
      <c r="I544" s="77">
        <v>1</v>
      </c>
      <c r="J544" t="s">
        <v>646</v>
      </c>
      <c r="K544" t="s">
        <v>286</v>
      </c>
      <c r="L544" s="20"/>
      <c r="M544" s="20"/>
      <c r="N544" s="20"/>
      <c r="O544" s="20"/>
      <c r="P544" s="20"/>
      <c r="Q544" s="28">
        <f t="shared" si="8"/>
        <v>17.71</v>
      </c>
      <c r="R544" s="18"/>
      <c r="S544" s="18"/>
      <c r="T544" s="18"/>
      <c r="U544" s="18"/>
      <c r="V544" s="18"/>
      <c r="W5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4" s="17">
        <f>SUM(T_MAIN_ACCESSSW[[#This Row],[(Y)
TOTAL Excluding VAT - Y1
((A*J)*Q)+((A*R)*12))]:[(AC)
TOTAL Excluding VAT - Y5
((E*N*Q)+((E*V)*12))]])</f>
        <v>0</v>
      </c>
      <c r="AC544" s="65"/>
    </row>
    <row r="545" spans="1:29" x14ac:dyDescent="0.3">
      <c r="A545" t="s">
        <v>67</v>
      </c>
      <c r="B545" t="s">
        <v>1052</v>
      </c>
      <c r="C545" s="75" t="s">
        <v>499</v>
      </c>
      <c r="D545" s="75" t="s">
        <v>1018</v>
      </c>
      <c r="E545" s="77">
        <v>1</v>
      </c>
      <c r="F545" s="77">
        <v>1</v>
      </c>
      <c r="G545" s="77">
        <v>1</v>
      </c>
      <c r="H545" s="77">
        <v>1</v>
      </c>
      <c r="I545" s="77">
        <v>1</v>
      </c>
      <c r="J545" t="s">
        <v>646</v>
      </c>
      <c r="K545" t="s">
        <v>286</v>
      </c>
      <c r="L545" s="20"/>
      <c r="M545" s="20"/>
      <c r="N545" s="20"/>
      <c r="O545" s="20"/>
      <c r="P545" s="20"/>
      <c r="Q545" s="28">
        <f t="shared" si="8"/>
        <v>17.71</v>
      </c>
      <c r="R545" s="18"/>
      <c r="S545" s="18"/>
      <c r="T545" s="18"/>
      <c r="U545" s="18"/>
      <c r="V545" s="18"/>
      <c r="W5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5" s="17">
        <f>SUM(T_MAIN_ACCESSSW[[#This Row],[(Y)
TOTAL Excluding VAT - Y1
((A*J)*Q)+((A*R)*12))]:[(AC)
TOTAL Excluding VAT - Y5
((E*N*Q)+((E*V)*12))]])</f>
        <v>0</v>
      </c>
      <c r="AC545" s="65"/>
    </row>
    <row r="546" spans="1:29" x14ac:dyDescent="0.3">
      <c r="A546" t="s">
        <v>67</v>
      </c>
      <c r="B546" t="s">
        <v>1053</v>
      </c>
      <c r="C546" s="75" t="s">
        <v>499</v>
      </c>
      <c r="D546" s="75" t="s">
        <v>1018</v>
      </c>
      <c r="E546" s="77">
        <v>1</v>
      </c>
      <c r="F546" s="77">
        <v>1</v>
      </c>
      <c r="G546" s="77">
        <v>1</v>
      </c>
      <c r="H546" s="77">
        <v>1</v>
      </c>
      <c r="I546" s="77">
        <v>1</v>
      </c>
      <c r="J546" t="s">
        <v>646</v>
      </c>
      <c r="K546" t="s">
        <v>286</v>
      </c>
      <c r="L546" s="20"/>
      <c r="M546" s="20"/>
      <c r="N546" s="20"/>
      <c r="O546" s="20"/>
      <c r="P546" s="20"/>
      <c r="Q546" s="28">
        <f t="shared" si="8"/>
        <v>17.71</v>
      </c>
      <c r="R546" s="18"/>
      <c r="S546" s="18"/>
      <c r="T546" s="18"/>
      <c r="U546" s="18"/>
      <c r="V546" s="18"/>
      <c r="W5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6" s="17">
        <f>SUM(T_MAIN_ACCESSSW[[#This Row],[(Y)
TOTAL Excluding VAT - Y1
((A*J)*Q)+((A*R)*12))]:[(AC)
TOTAL Excluding VAT - Y5
((E*N*Q)+((E*V)*12))]])</f>
        <v>0</v>
      </c>
      <c r="AC546" s="65"/>
    </row>
    <row r="547" spans="1:29" x14ac:dyDescent="0.3">
      <c r="A547" t="s">
        <v>67</v>
      </c>
      <c r="B547" t="s">
        <v>1054</v>
      </c>
      <c r="C547" s="75" t="s">
        <v>499</v>
      </c>
      <c r="D547" s="75" t="s">
        <v>1018</v>
      </c>
      <c r="E547" s="77">
        <v>1</v>
      </c>
      <c r="F547" s="77">
        <v>1</v>
      </c>
      <c r="G547" s="77">
        <v>1</v>
      </c>
      <c r="H547" s="77">
        <v>1</v>
      </c>
      <c r="I547" s="77">
        <v>1</v>
      </c>
      <c r="J547" t="s">
        <v>646</v>
      </c>
      <c r="K547" t="s">
        <v>286</v>
      </c>
      <c r="L547" s="20"/>
      <c r="M547" s="20"/>
      <c r="N547" s="20"/>
      <c r="O547" s="20"/>
      <c r="P547" s="20"/>
      <c r="Q547" s="28">
        <f t="shared" si="8"/>
        <v>17.71</v>
      </c>
      <c r="R547" s="18"/>
      <c r="S547" s="18"/>
      <c r="T547" s="18"/>
      <c r="U547" s="18"/>
      <c r="V547" s="18"/>
      <c r="W5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7" s="17">
        <f>SUM(T_MAIN_ACCESSSW[[#This Row],[(Y)
TOTAL Excluding VAT - Y1
((A*J)*Q)+((A*R)*12))]:[(AC)
TOTAL Excluding VAT - Y5
((E*N*Q)+((E*V)*12))]])</f>
        <v>0</v>
      </c>
      <c r="AC547" s="65"/>
    </row>
    <row r="548" spans="1:29" x14ac:dyDescent="0.3">
      <c r="A548" t="s">
        <v>67</v>
      </c>
      <c r="B548" t="s">
        <v>1055</v>
      </c>
      <c r="C548" s="75" t="s">
        <v>499</v>
      </c>
      <c r="D548" s="75" t="s">
        <v>1018</v>
      </c>
      <c r="E548" s="77">
        <v>1</v>
      </c>
      <c r="F548" s="77">
        <v>1</v>
      </c>
      <c r="G548" s="77">
        <v>1</v>
      </c>
      <c r="H548" s="77">
        <v>1</v>
      </c>
      <c r="I548" s="77">
        <v>1</v>
      </c>
      <c r="J548" t="s">
        <v>646</v>
      </c>
      <c r="K548" t="s">
        <v>286</v>
      </c>
      <c r="L548" s="20"/>
      <c r="M548" s="20"/>
      <c r="N548" s="20"/>
      <c r="O548" s="20"/>
      <c r="P548" s="20"/>
      <c r="Q548" s="28">
        <f t="shared" si="8"/>
        <v>17.71</v>
      </c>
      <c r="R548" s="18"/>
      <c r="S548" s="18"/>
      <c r="T548" s="18"/>
      <c r="U548" s="18"/>
      <c r="V548" s="18"/>
      <c r="W5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8" s="17">
        <f>SUM(T_MAIN_ACCESSSW[[#This Row],[(Y)
TOTAL Excluding VAT - Y1
((A*J)*Q)+((A*R)*12))]:[(AC)
TOTAL Excluding VAT - Y5
((E*N*Q)+((E*V)*12))]])</f>
        <v>0</v>
      </c>
      <c r="AC548" s="65"/>
    </row>
    <row r="549" spans="1:29" x14ac:dyDescent="0.3">
      <c r="A549" t="s">
        <v>67</v>
      </c>
      <c r="B549" t="s">
        <v>1056</v>
      </c>
      <c r="C549" s="75" t="s">
        <v>499</v>
      </c>
      <c r="D549" s="75" t="s">
        <v>1018</v>
      </c>
      <c r="E549" s="77">
        <v>1</v>
      </c>
      <c r="F549" s="77">
        <v>1</v>
      </c>
      <c r="G549" s="77">
        <v>1</v>
      </c>
      <c r="H549" s="77">
        <v>1</v>
      </c>
      <c r="I549" s="77">
        <v>1</v>
      </c>
      <c r="J549" t="s">
        <v>646</v>
      </c>
      <c r="K549" t="s">
        <v>286</v>
      </c>
      <c r="L549" s="20"/>
      <c r="M549" s="20"/>
      <c r="N549" s="20"/>
      <c r="O549" s="20"/>
      <c r="P549" s="20"/>
      <c r="Q549" s="28">
        <f t="shared" si="8"/>
        <v>17.71</v>
      </c>
      <c r="R549" s="18"/>
      <c r="S549" s="18"/>
      <c r="T549" s="18"/>
      <c r="U549" s="18"/>
      <c r="V549" s="18"/>
      <c r="W5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49" s="17">
        <f>SUM(T_MAIN_ACCESSSW[[#This Row],[(Y)
TOTAL Excluding VAT - Y1
((A*J)*Q)+((A*R)*12))]:[(AC)
TOTAL Excluding VAT - Y5
((E*N*Q)+((E*V)*12))]])</f>
        <v>0</v>
      </c>
      <c r="AC549" s="65"/>
    </row>
    <row r="550" spans="1:29" x14ac:dyDescent="0.3">
      <c r="A550" t="s">
        <v>67</v>
      </c>
      <c r="B550" t="s">
        <v>1057</v>
      </c>
      <c r="C550" s="75" t="s">
        <v>499</v>
      </c>
      <c r="D550" s="75" t="s">
        <v>1018</v>
      </c>
      <c r="E550" s="77">
        <v>1</v>
      </c>
      <c r="F550" s="77">
        <v>1</v>
      </c>
      <c r="G550" s="77">
        <v>1</v>
      </c>
      <c r="H550" s="77">
        <v>1</v>
      </c>
      <c r="I550" s="77">
        <v>1</v>
      </c>
      <c r="J550" t="s">
        <v>646</v>
      </c>
      <c r="K550" t="s">
        <v>286</v>
      </c>
      <c r="L550" s="20"/>
      <c r="M550" s="20"/>
      <c r="N550" s="20"/>
      <c r="O550" s="20"/>
      <c r="P550" s="20"/>
      <c r="Q550" s="28">
        <f t="shared" si="8"/>
        <v>17.71</v>
      </c>
      <c r="R550" s="18"/>
      <c r="S550" s="18"/>
      <c r="T550" s="18"/>
      <c r="U550" s="18"/>
      <c r="V550" s="18"/>
      <c r="W5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0" s="17">
        <f>SUM(T_MAIN_ACCESSSW[[#This Row],[(Y)
TOTAL Excluding VAT - Y1
((A*J)*Q)+((A*R)*12))]:[(AC)
TOTAL Excluding VAT - Y5
((E*N*Q)+((E*V)*12))]])</f>
        <v>0</v>
      </c>
      <c r="AC550" s="65"/>
    </row>
    <row r="551" spans="1:29" x14ac:dyDescent="0.3">
      <c r="A551" t="s">
        <v>67</v>
      </c>
      <c r="B551" t="s">
        <v>1058</v>
      </c>
      <c r="C551" s="75" t="s">
        <v>499</v>
      </c>
      <c r="D551" s="75" t="s">
        <v>1018</v>
      </c>
      <c r="E551" s="77">
        <v>1</v>
      </c>
      <c r="F551" s="77">
        <v>1</v>
      </c>
      <c r="G551" s="77">
        <v>1</v>
      </c>
      <c r="H551" s="77">
        <v>1</v>
      </c>
      <c r="I551" s="77">
        <v>1</v>
      </c>
      <c r="J551" t="s">
        <v>646</v>
      </c>
      <c r="K551" t="s">
        <v>286</v>
      </c>
      <c r="L551" s="20"/>
      <c r="M551" s="20"/>
      <c r="N551" s="20"/>
      <c r="O551" s="20"/>
      <c r="P551" s="20"/>
      <c r="Q551" s="28">
        <f t="shared" si="8"/>
        <v>17.71</v>
      </c>
      <c r="R551" s="18"/>
      <c r="S551" s="18"/>
      <c r="T551" s="18"/>
      <c r="U551" s="18"/>
      <c r="V551" s="18"/>
      <c r="W5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1" s="17">
        <f>SUM(T_MAIN_ACCESSSW[[#This Row],[(Y)
TOTAL Excluding VAT - Y1
((A*J)*Q)+((A*R)*12))]:[(AC)
TOTAL Excluding VAT - Y5
((E*N*Q)+((E*V)*12))]])</f>
        <v>0</v>
      </c>
      <c r="AC551" s="65"/>
    </row>
    <row r="552" spans="1:29" x14ac:dyDescent="0.3">
      <c r="A552" t="s">
        <v>67</v>
      </c>
      <c r="B552" t="s">
        <v>1059</v>
      </c>
      <c r="C552" s="75" t="s">
        <v>499</v>
      </c>
      <c r="D552" s="75" t="s">
        <v>1018</v>
      </c>
      <c r="E552" s="77">
        <v>1</v>
      </c>
      <c r="F552" s="77">
        <v>1</v>
      </c>
      <c r="G552" s="77">
        <v>1</v>
      </c>
      <c r="H552" s="77">
        <v>1</v>
      </c>
      <c r="I552" s="77">
        <v>1</v>
      </c>
      <c r="J552" t="s">
        <v>646</v>
      </c>
      <c r="K552" t="s">
        <v>286</v>
      </c>
      <c r="L552" s="20"/>
      <c r="M552" s="20"/>
      <c r="N552" s="20"/>
      <c r="O552" s="20"/>
      <c r="P552" s="20"/>
      <c r="Q552" s="28">
        <f t="shared" si="8"/>
        <v>17.71</v>
      </c>
      <c r="R552" s="18"/>
      <c r="S552" s="18"/>
      <c r="T552" s="18"/>
      <c r="U552" s="18"/>
      <c r="V552" s="18"/>
      <c r="W5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2" s="17">
        <f>SUM(T_MAIN_ACCESSSW[[#This Row],[(Y)
TOTAL Excluding VAT - Y1
((A*J)*Q)+((A*R)*12))]:[(AC)
TOTAL Excluding VAT - Y5
((E*N*Q)+((E*V)*12))]])</f>
        <v>0</v>
      </c>
      <c r="AC552" s="65"/>
    </row>
    <row r="553" spans="1:29" x14ac:dyDescent="0.3">
      <c r="A553" t="s">
        <v>67</v>
      </c>
      <c r="B553" t="s">
        <v>1060</v>
      </c>
      <c r="C553" s="75" t="s">
        <v>499</v>
      </c>
      <c r="D553" s="75" t="s">
        <v>1018</v>
      </c>
      <c r="E553" s="77">
        <v>1</v>
      </c>
      <c r="F553" s="77">
        <v>1</v>
      </c>
      <c r="G553" s="77">
        <v>1</v>
      </c>
      <c r="H553" s="77">
        <v>1</v>
      </c>
      <c r="I553" s="77">
        <v>1</v>
      </c>
      <c r="J553" t="s">
        <v>646</v>
      </c>
      <c r="K553" t="s">
        <v>286</v>
      </c>
      <c r="L553" s="20"/>
      <c r="M553" s="20"/>
      <c r="N553" s="20"/>
      <c r="O553" s="20"/>
      <c r="P553" s="20"/>
      <c r="Q553" s="28">
        <f t="shared" si="8"/>
        <v>17.71</v>
      </c>
      <c r="R553" s="18"/>
      <c r="S553" s="18"/>
      <c r="T553" s="18"/>
      <c r="U553" s="18"/>
      <c r="V553" s="18"/>
      <c r="W5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3" s="17">
        <f>SUM(T_MAIN_ACCESSSW[[#This Row],[(Y)
TOTAL Excluding VAT - Y1
((A*J)*Q)+((A*R)*12))]:[(AC)
TOTAL Excluding VAT - Y5
((E*N*Q)+((E*V)*12))]])</f>
        <v>0</v>
      </c>
      <c r="AC553" s="65"/>
    </row>
    <row r="554" spans="1:29" x14ac:dyDescent="0.3">
      <c r="A554" t="s">
        <v>67</v>
      </c>
      <c r="B554" t="s">
        <v>1061</v>
      </c>
      <c r="C554" s="75" t="s">
        <v>499</v>
      </c>
      <c r="D554" s="75" t="s">
        <v>1018</v>
      </c>
      <c r="E554" s="77">
        <v>1</v>
      </c>
      <c r="F554" s="77">
        <v>1</v>
      </c>
      <c r="G554" s="77">
        <v>1</v>
      </c>
      <c r="H554" s="77">
        <v>1</v>
      </c>
      <c r="I554" s="77">
        <v>1</v>
      </c>
      <c r="J554" t="s">
        <v>646</v>
      </c>
      <c r="K554" t="s">
        <v>286</v>
      </c>
      <c r="L554" s="20"/>
      <c r="M554" s="20"/>
      <c r="N554" s="20"/>
      <c r="O554" s="20"/>
      <c r="P554" s="20"/>
      <c r="Q554" s="28">
        <f t="shared" si="8"/>
        <v>17.71</v>
      </c>
      <c r="R554" s="18"/>
      <c r="S554" s="18"/>
      <c r="T554" s="18"/>
      <c r="U554" s="18"/>
      <c r="V554" s="18"/>
      <c r="W5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4" s="17">
        <f>SUM(T_MAIN_ACCESSSW[[#This Row],[(Y)
TOTAL Excluding VAT - Y1
((A*J)*Q)+((A*R)*12))]:[(AC)
TOTAL Excluding VAT - Y5
((E*N*Q)+((E*V)*12))]])</f>
        <v>0</v>
      </c>
      <c r="AC554" s="65"/>
    </row>
    <row r="555" spans="1:29" x14ac:dyDescent="0.3">
      <c r="A555" t="s">
        <v>67</v>
      </c>
      <c r="B555" t="s">
        <v>1062</v>
      </c>
      <c r="C555" s="75" t="s">
        <v>499</v>
      </c>
      <c r="D555" s="75" t="s">
        <v>1018</v>
      </c>
      <c r="E555" s="77">
        <v>1</v>
      </c>
      <c r="F555" s="77">
        <v>1</v>
      </c>
      <c r="G555" s="77">
        <v>1</v>
      </c>
      <c r="H555" s="77">
        <v>1</v>
      </c>
      <c r="I555" s="77">
        <v>1</v>
      </c>
      <c r="J555" t="s">
        <v>646</v>
      </c>
      <c r="K555" t="s">
        <v>286</v>
      </c>
      <c r="L555" s="20"/>
      <c r="M555" s="20"/>
      <c r="N555" s="20"/>
      <c r="O555" s="20"/>
      <c r="P555" s="20"/>
      <c r="Q555" s="28">
        <f t="shared" si="8"/>
        <v>17.71</v>
      </c>
      <c r="R555" s="18"/>
      <c r="S555" s="18"/>
      <c r="T555" s="18"/>
      <c r="U555" s="18"/>
      <c r="V555" s="18"/>
      <c r="W5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5" s="17">
        <f>SUM(T_MAIN_ACCESSSW[[#This Row],[(Y)
TOTAL Excluding VAT - Y1
((A*J)*Q)+((A*R)*12))]:[(AC)
TOTAL Excluding VAT - Y5
((E*N*Q)+((E*V)*12))]])</f>
        <v>0</v>
      </c>
      <c r="AC555" s="65"/>
    </row>
    <row r="556" spans="1:29" x14ac:dyDescent="0.3">
      <c r="A556" t="s">
        <v>67</v>
      </c>
      <c r="B556" t="s">
        <v>1063</v>
      </c>
      <c r="C556" s="75" t="s">
        <v>499</v>
      </c>
      <c r="D556" s="75" t="s">
        <v>1018</v>
      </c>
      <c r="E556" s="77">
        <v>1</v>
      </c>
      <c r="F556" s="77">
        <v>1</v>
      </c>
      <c r="G556" s="77">
        <v>1</v>
      </c>
      <c r="H556" s="77">
        <v>1</v>
      </c>
      <c r="I556" s="77">
        <v>1</v>
      </c>
      <c r="J556" t="s">
        <v>646</v>
      </c>
      <c r="K556" t="s">
        <v>286</v>
      </c>
      <c r="L556" s="20"/>
      <c r="M556" s="20"/>
      <c r="N556" s="20"/>
      <c r="O556" s="20"/>
      <c r="P556" s="20"/>
      <c r="Q556" s="28">
        <f t="shared" si="8"/>
        <v>17.71</v>
      </c>
      <c r="R556" s="18"/>
      <c r="S556" s="18"/>
      <c r="T556" s="18"/>
      <c r="U556" s="18"/>
      <c r="V556" s="18"/>
      <c r="W5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6" s="17">
        <f>SUM(T_MAIN_ACCESSSW[[#This Row],[(Y)
TOTAL Excluding VAT - Y1
((A*J)*Q)+((A*R)*12))]:[(AC)
TOTAL Excluding VAT - Y5
((E*N*Q)+((E*V)*12))]])</f>
        <v>0</v>
      </c>
      <c r="AC556" s="65"/>
    </row>
    <row r="557" spans="1:29" x14ac:dyDescent="0.3">
      <c r="A557" t="s">
        <v>67</v>
      </c>
      <c r="B557" t="s">
        <v>1064</v>
      </c>
      <c r="C557" s="75" t="s">
        <v>499</v>
      </c>
      <c r="D557" s="75" t="s">
        <v>1018</v>
      </c>
      <c r="E557" s="77">
        <v>1</v>
      </c>
      <c r="F557" s="77">
        <v>1</v>
      </c>
      <c r="G557" s="77">
        <v>1</v>
      </c>
      <c r="H557" s="77">
        <v>1</v>
      </c>
      <c r="I557" s="77">
        <v>1</v>
      </c>
      <c r="J557" t="s">
        <v>646</v>
      </c>
      <c r="K557" t="s">
        <v>286</v>
      </c>
      <c r="L557" s="20"/>
      <c r="M557" s="20"/>
      <c r="N557" s="20"/>
      <c r="O557" s="20"/>
      <c r="P557" s="20"/>
      <c r="Q557" s="28">
        <f t="shared" si="8"/>
        <v>17.71</v>
      </c>
      <c r="R557" s="18"/>
      <c r="S557" s="18"/>
      <c r="T557" s="18"/>
      <c r="U557" s="18"/>
      <c r="V557" s="18"/>
      <c r="W5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7" s="17">
        <f>SUM(T_MAIN_ACCESSSW[[#This Row],[(Y)
TOTAL Excluding VAT - Y1
((A*J)*Q)+((A*R)*12))]:[(AC)
TOTAL Excluding VAT - Y5
((E*N*Q)+((E*V)*12))]])</f>
        <v>0</v>
      </c>
      <c r="AC557" s="65"/>
    </row>
    <row r="558" spans="1:29" x14ac:dyDescent="0.3">
      <c r="A558" t="s">
        <v>67</v>
      </c>
      <c r="B558" t="s">
        <v>1065</v>
      </c>
      <c r="C558" s="75" t="s">
        <v>499</v>
      </c>
      <c r="D558" s="75" t="s">
        <v>1018</v>
      </c>
      <c r="E558" s="77">
        <v>1</v>
      </c>
      <c r="F558" s="77">
        <v>1</v>
      </c>
      <c r="G558" s="77">
        <v>1</v>
      </c>
      <c r="H558" s="77">
        <v>1</v>
      </c>
      <c r="I558" s="77">
        <v>1</v>
      </c>
      <c r="J558" t="s">
        <v>646</v>
      </c>
      <c r="K558" t="s">
        <v>286</v>
      </c>
      <c r="L558" s="20"/>
      <c r="M558" s="20"/>
      <c r="N558" s="20"/>
      <c r="O558" s="20"/>
      <c r="P558" s="20"/>
      <c r="Q558" s="28">
        <f t="shared" si="8"/>
        <v>17.71</v>
      </c>
      <c r="R558" s="18"/>
      <c r="S558" s="18"/>
      <c r="T558" s="18"/>
      <c r="U558" s="18"/>
      <c r="V558" s="18"/>
      <c r="W5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8" s="17">
        <f>SUM(T_MAIN_ACCESSSW[[#This Row],[(Y)
TOTAL Excluding VAT - Y1
((A*J)*Q)+((A*R)*12))]:[(AC)
TOTAL Excluding VAT - Y5
((E*N*Q)+((E*V)*12))]])</f>
        <v>0</v>
      </c>
      <c r="AC558" s="65"/>
    </row>
    <row r="559" spans="1:29" x14ac:dyDescent="0.3">
      <c r="A559" t="s">
        <v>67</v>
      </c>
      <c r="B559" t="s">
        <v>1066</v>
      </c>
      <c r="C559" s="75" t="s">
        <v>499</v>
      </c>
      <c r="D559" s="75" t="s">
        <v>1018</v>
      </c>
      <c r="E559" s="77">
        <v>1</v>
      </c>
      <c r="F559" s="77">
        <v>1</v>
      </c>
      <c r="G559" s="77">
        <v>1</v>
      </c>
      <c r="H559" s="77">
        <v>1</v>
      </c>
      <c r="I559" s="77">
        <v>1</v>
      </c>
      <c r="J559" t="s">
        <v>646</v>
      </c>
      <c r="K559" t="s">
        <v>286</v>
      </c>
      <c r="L559" s="20"/>
      <c r="M559" s="20"/>
      <c r="N559" s="20"/>
      <c r="O559" s="20"/>
      <c r="P559" s="20"/>
      <c r="Q559" s="28">
        <f t="shared" si="8"/>
        <v>17.71</v>
      </c>
      <c r="R559" s="18"/>
      <c r="S559" s="18"/>
      <c r="T559" s="18"/>
      <c r="U559" s="18"/>
      <c r="V559" s="18"/>
      <c r="W5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59" s="17">
        <f>SUM(T_MAIN_ACCESSSW[[#This Row],[(Y)
TOTAL Excluding VAT - Y1
((A*J)*Q)+((A*R)*12))]:[(AC)
TOTAL Excluding VAT - Y5
((E*N*Q)+((E*V)*12))]])</f>
        <v>0</v>
      </c>
      <c r="AC559" s="65"/>
    </row>
    <row r="560" spans="1:29" x14ac:dyDescent="0.3">
      <c r="A560" t="s">
        <v>67</v>
      </c>
      <c r="B560" t="s">
        <v>1067</v>
      </c>
      <c r="C560" s="75" t="s">
        <v>499</v>
      </c>
      <c r="D560" s="75" t="s">
        <v>1018</v>
      </c>
      <c r="E560" s="77">
        <v>1</v>
      </c>
      <c r="F560" s="77">
        <v>1</v>
      </c>
      <c r="G560" s="77">
        <v>1</v>
      </c>
      <c r="H560" s="77">
        <v>1</v>
      </c>
      <c r="I560" s="77">
        <v>1</v>
      </c>
      <c r="J560" t="s">
        <v>646</v>
      </c>
      <c r="K560" t="s">
        <v>286</v>
      </c>
      <c r="L560" s="20"/>
      <c r="M560" s="20"/>
      <c r="N560" s="20"/>
      <c r="O560" s="20"/>
      <c r="P560" s="20"/>
      <c r="Q560" s="28">
        <f t="shared" si="8"/>
        <v>17.71</v>
      </c>
      <c r="R560" s="18"/>
      <c r="S560" s="18"/>
      <c r="T560" s="18"/>
      <c r="U560" s="18"/>
      <c r="V560" s="18"/>
      <c r="W5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0" s="17">
        <f>SUM(T_MAIN_ACCESSSW[[#This Row],[(Y)
TOTAL Excluding VAT - Y1
((A*J)*Q)+((A*R)*12))]:[(AC)
TOTAL Excluding VAT - Y5
((E*N*Q)+((E*V)*12))]])</f>
        <v>0</v>
      </c>
      <c r="AC560" s="65"/>
    </row>
    <row r="561" spans="1:29" x14ac:dyDescent="0.3">
      <c r="A561" t="s">
        <v>67</v>
      </c>
      <c r="B561" t="s">
        <v>1068</v>
      </c>
      <c r="C561" s="75" t="s">
        <v>499</v>
      </c>
      <c r="D561" s="75" t="s">
        <v>1018</v>
      </c>
      <c r="E561" s="77">
        <v>1</v>
      </c>
      <c r="F561" s="77">
        <v>1</v>
      </c>
      <c r="G561" s="77">
        <v>1</v>
      </c>
      <c r="H561" s="77">
        <v>1</v>
      </c>
      <c r="I561" s="77">
        <v>1</v>
      </c>
      <c r="J561" t="s">
        <v>646</v>
      </c>
      <c r="K561" t="s">
        <v>286</v>
      </c>
      <c r="L561" s="20"/>
      <c r="M561" s="20"/>
      <c r="N561" s="20"/>
      <c r="O561" s="20"/>
      <c r="P561" s="20"/>
      <c r="Q561" s="28">
        <f t="shared" si="8"/>
        <v>17.71</v>
      </c>
      <c r="R561" s="18"/>
      <c r="S561" s="18"/>
      <c r="T561" s="18"/>
      <c r="U561" s="18"/>
      <c r="V561" s="18"/>
      <c r="W5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1" s="17">
        <f>SUM(T_MAIN_ACCESSSW[[#This Row],[(Y)
TOTAL Excluding VAT - Y1
((A*J)*Q)+((A*R)*12))]:[(AC)
TOTAL Excluding VAT - Y5
((E*N*Q)+((E*V)*12))]])</f>
        <v>0</v>
      </c>
      <c r="AC561" s="65"/>
    </row>
    <row r="562" spans="1:29" x14ac:dyDescent="0.3">
      <c r="A562" t="s">
        <v>67</v>
      </c>
      <c r="B562" t="s">
        <v>1069</v>
      </c>
      <c r="C562" s="75" t="s">
        <v>499</v>
      </c>
      <c r="D562" s="75" t="s">
        <v>1018</v>
      </c>
      <c r="E562" s="77">
        <v>1</v>
      </c>
      <c r="F562" s="77">
        <v>1</v>
      </c>
      <c r="G562" s="77">
        <v>1</v>
      </c>
      <c r="H562" s="77">
        <v>1</v>
      </c>
      <c r="I562" s="77">
        <v>1</v>
      </c>
      <c r="J562" t="s">
        <v>646</v>
      </c>
      <c r="K562" t="s">
        <v>286</v>
      </c>
      <c r="L562" s="20"/>
      <c r="M562" s="20"/>
      <c r="N562" s="20"/>
      <c r="O562" s="20"/>
      <c r="P562" s="20"/>
      <c r="Q562" s="28">
        <f t="shared" si="8"/>
        <v>17.71</v>
      </c>
      <c r="R562" s="18"/>
      <c r="S562" s="18"/>
      <c r="T562" s="18"/>
      <c r="U562" s="18"/>
      <c r="V562" s="18"/>
      <c r="W5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2" s="17">
        <f>SUM(T_MAIN_ACCESSSW[[#This Row],[(Y)
TOTAL Excluding VAT - Y1
((A*J)*Q)+((A*R)*12))]:[(AC)
TOTAL Excluding VAT - Y5
((E*N*Q)+((E*V)*12))]])</f>
        <v>0</v>
      </c>
      <c r="AC562" s="65"/>
    </row>
    <row r="563" spans="1:29" x14ac:dyDescent="0.3">
      <c r="A563" t="s">
        <v>67</v>
      </c>
      <c r="B563" t="s">
        <v>1070</v>
      </c>
      <c r="C563" s="75" t="s">
        <v>499</v>
      </c>
      <c r="D563" s="75" t="s">
        <v>1018</v>
      </c>
      <c r="E563" s="77">
        <v>1</v>
      </c>
      <c r="F563" s="77">
        <v>1</v>
      </c>
      <c r="G563" s="77">
        <v>1</v>
      </c>
      <c r="H563" s="77">
        <v>1</v>
      </c>
      <c r="I563" s="77">
        <v>1</v>
      </c>
      <c r="J563" t="s">
        <v>646</v>
      </c>
      <c r="K563" t="s">
        <v>286</v>
      </c>
      <c r="L563" s="20"/>
      <c r="M563" s="20"/>
      <c r="N563" s="20"/>
      <c r="O563" s="20"/>
      <c r="P563" s="20"/>
      <c r="Q563" s="28">
        <f t="shared" si="8"/>
        <v>17.71</v>
      </c>
      <c r="R563" s="18"/>
      <c r="S563" s="18"/>
      <c r="T563" s="18"/>
      <c r="U563" s="18"/>
      <c r="V563" s="18"/>
      <c r="W5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3" s="17">
        <f>SUM(T_MAIN_ACCESSSW[[#This Row],[(Y)
TOTAL Excluding VAT - Y1
((A*J)*Q)+((A*R)*12))]:[(AC)
TOTAL Excluding VAT - Y5
((E*N*Q)+((E*V)*12))]])</f>
        <v>0</v>
      </c>
      <c r="AC563" s="65"/>
    </row>
    <row r="564" spans="1:29" x14ac:dyDescent="0.3">
      <c r="A564" t="s">
        <v>67</v>
      </c>
      <c r="B564" t="s">
        <v>1071</v>
      </c>
      <c r="C564" s="75" t="s">
        <v>499</v>
      </c>
      <c r="D564" s="75" t="s">
        <v>1018</v>
      </c>
      <c r="E564" s="77">
        <v>1</v>
      </c>
      <c r="F564" s="77">
        <v>1</v>
      </c>
      <c r="G564" s="77">
        <v>1</v>
      </c>
      <c r="H564" s="77">
        <v>1</v>
      </c>
      <c r="I564" s="77">
        <v>1</v>
      </c>
      <c r="J564" t="s">
        <v>646</v>
      </c>
      <c r="K564" t="s">
        <v>286</v>
      </c>
      <c r="L564" s="20"/>
      <c r="M564" s="20"/>
      <c r="N564" s="20"/>
      <c r="O564" s="20"/>
      <c r="P564" s="20"/>
      <c r="Q564" s="28">
        <f t="shared" si="8"/>
        <v>17.71</v>
      </c>
      <c r="R564" s="18"/>
      <c r="S564" s="18"/>
      <c r="T564" s="18"/>
      <c r="U564" s="18"/>
      <c r="V564" s="18"/>
      <c r="W5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4" s="17">
        <f>SUM(T_MAIN_ACCESSSW[[#This Row],[(Y)
TOTAL Excluding VAT - Y1
((A*J)*Q)+((A*R)*12))]:[(AC)
TOTAL Excluding VAT - Y5
((E*N*Q)+((E*V)*12))]])</f>
        <v>0</v>
      </c>
      <c r="AC564" s="65"/>
    </row>
    <row r="565" spans="1:29" x14ac:dyDescent="0.3">
      <c r="A565" t="s">
        <v>67</v>
      </c>
      <c r="B565" t="s">
        <v>1072</v>
      </c>
      <c r="C565" s="75" t="s">
        <v>499</v>
      </c>
      <c r="D565" s="75" t="s">
        <v>1018</v>
      </c>
      <c r="E565" s="77">
        <v>1</v>
      </c>
      <c r="F565" s="77">
        <v>1</v>
      </c>
      <c r="G565" s="77">
        <v>1</v>
      </c>
      <c r="H565" s="77">
        <v>1</v>
      </c>
      <c r="I565" s="77">
        <v>1</v>
      </c>
      <c r="J565" t="s">
        <v>646</v>
      </c>
      <c r="K565" t="s">
        <v>286</v>
      </c>
      <c r="L565" s="20"/>
      <c r="M565" s="20"/>
      <c r="N565" s="20"/>
      <c r="O565" s="20"/>
      <c r="P565" s="20"/>
      <c r="Q565" s="28">
        <f t="shared" si="8"/>
        <v>17.71</v>
      </c>
      <c r="R565" s="18"/>
      <c r="S565" s="18"/>
      <c r="T565" s="18"/>
      <c r="U565" s="18"/>
      <c r="V565" s="18"/>
      <c r="W5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5" s="17">
        <f>SUM(T_MAIN_ACCESSSW[[#This Row],[(Y)
TOTAL Excluding VAT - Y1
((A*J)*Q)+((A*R)*12))]:[(AC)
TOTAL Excluding VAT - Y5
((E*N*Q)+((E*V)*12))]])</f>
        <v>0</v>
      </c>
      <c r="AC565" s="65"/>
    </row>
    <row r="566" spans="1:29" x14ac:dyDescent="0.3">
      <c r="A566" t="s">
        <v>67</v>
      </c>
      <c r="B566" t="s">
        <v>1073</v>
      </c>
      <c r="C566" s="75" t="s">
        <v>499</v>
      </c>
      <c r="D566" s="75" t="s">
        <v>1018</v>
      </c>
      <c r="E566" s="77">
        <v>1</v>
      </c>
      <c r="F566" s="77">
        <v>1</v>
      </c>
      <c r="G566" s="77">
        <v>1</v>
      </c>
      <c r="H566" s="77">
        <v>1</v>
      </c>
      <c r="I566" s="77">
        <v>1</v>
      </c>
      <c r="J566" t="s">
        <v>646</v>
      </c>
      <c r="K566" t="s">
        <v>286</v>
      </c>
      <c r="L566" s="20"/>
      <c r="M566" s="20"/>
      <c r="N566" s="20"/>
      <c r="O566" s="20"/>
      <c r="P566" s="20"/>
      <c r="Q566" s="28">
        <f t="shared" si="8"/>
        <v>17.71</v>
      </c>
      <c r="R566" s="18"/>
      <c r="S566" s="18"/>
      <c r="T566" s="18"/>
      <c r="U566" s="18"/>
      <c r="V566" s="18"/>
      <c r="W5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6" s="17">
        <f>SUM(T_MAIN_ACCESSSW[[#This Row],[(Y)
TOTAL Excluding VAT - Y1
((A*J)*Q)+((A*R)*12))]:[(AC)
TOTAL Excluding VAT - Y5
((E*N*Q)+((E*V)*12))]])</f>
        <v>0</v>
      </c>
      <c r="AC566" s="65"/>
    </row>
    <row r="567" spans="1:29" x14ac:dyDescent="0.3">
      <c r="A567" t="s">
        <v>67</v>
      </c>
      <c r="B567" t="s">
        <v>1074</v>
      </c>
      <c r="C567" s="75" t="s">
        <v>499</v>
      </c>
      <c r="D567" s="75" t="s">
        <v>1018</v>
      </c>
      <c r="E567" s="77">
        <v>1</v>
      </c>
      <c r="F567" s="77">
        <v>1</v>
      </c>
      <c r="G567" s="77">
        <v>1</v>
      </c>
      <c r="H567" s="77">
        <v>1</v>
      </c>
      <c r="I567" s="77">
        <v>1</v>
      </c>
      <c r="J567" t="s">
        <v>646</v>
      </c>
      <c r="K567" t="s">
        <v>286</v>
      </c>
      <c r="L567" s="20"/>
      <c r="M567" s="20"/>
      <c r="N567" s="20"/>
      <c r="O567" s="20"/>
      <c r="P567" s="20"/>
      <c r="Q567" s="28">
        <f t="shared" si="8"/>
        <v>17.71</v>
      </c>
      <c r="R567" s="18"/>
      <c r="S567" s="18"/>
      <c r="T567" s="18"/>
      <c r="U567" s="18"/>
      <c r="V567" s="18"/>
      <c r="W5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7" s="17">
        <f>SUM(T_MAIN_ACCESSSW[[#This Row],[(Y)
TOTAL Excluding VAT - Y1
((A*J)*Q)+((A*R)*12))]:[(AC)
TOTAL Excluding VAT - Y5
((E*N*Q)+((E*V)*12))]])</f>
        <v>0</v>
      </c>
      <c r="AC567" s="65"/>
    </row>
    <row r="568" spans="1:29" x14ac:dyDescent="0.3">
      <c r="A568" t="s">
        <v>67</v>
      </c>
      <c r="B568" t="s">
        <v>1075</v>
      </c>
      <c r="C568" s="75" t="s">
        <v>499</v>
      </c>
      <c r="D568" s="75" t="s">
        <v>1018</v>
      </c>
      <c r="E568" s="77">
        <v>1</v>
      </c>
      <c r="F568" s="77">
        <v>1</v>
      </c>
      <c r="G568" s="77">
        <v>1</v>
      </c>
      <c r="H568" s="77">
        <v>1</v>
      </c>
      <c r="I568" s="77">
        <v>1</v>
      </c>
      <c r="J568" t="s">
        <v>646</v>
      </c>
      <c r="K568" t="s">
        <v>286</v>
      </c>
      <c r="L568" s="20"/>
      <c r="M568" s="20"/>
      <c r="N568" s="20"/>
      <c r="O568" s="20"/>
      <c r="P568" s="20"/>
      <c r="Q568" s="28">
        <f t="shared" si="8"/>
        <v>17.71</v>
      </c>
      <c r="R568" s="18"/>
      <c r="S568" s="18"/>
      <c r="T568" s="18"/>
      <c r="U568" s="18"/>
      <c r="V568" s="18"/>
      <c r="W5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8" s="17">
        <f>SUM(T_MAIN_ACCESSSW[[#This Row],[(Y)
TOTAL Excluding VAT - Y1
((A*J)*Q)+((A*R)*12))]:[(AC)
TOTAL Excluding VAT - Y5
((E*N*Q)+((E*V)*12))]])</f>
        <v>0</v>
      </c>
      <c r="AC568" s="65"/>
    </row>
    <row r="569" spans="1:29" x14ac:dyDescent="0.3">
      <c r="A569" t="s">
        <v>79</v>
      </c>
      <c r="B569" t="s">
        <v>1076</v>
      </c>
      <c r="C569" s="75" t="s">
        <v>1077</v>
      </c>
      <c r="D569" s="75" t="s">
        <v>1078</v>
      </c>
      <c r="E569" s="77">
        <v>1</v>
      </c>
      <c r="F569" s="77">
        <v>1</v>
      </c>
      <c r="G569" s="77">
        <v>0</v>
      </c>
      <c r="H569" s="77">
        <v>0</v>
      </c>
      <c r="I569" s="77">
        <v>0</v>
      </c>
      <c r="J569" t="s">
        <v>285</v>
      </c>
      <c r="K569" t="s">
        <v>286</v>
      </c>
      <c r="L569" s="20"/>
      <c r="M569" s="20"/>
      <c r="N569" s="20"/>
      <c r="O569" s="20"/>
      <c r="P569" s="20"/>
      <c r="Q569" s="28">
        <f t="shared" si="8"/>
        <v>17.71</v>
      </c>
      <c r="R569" s="18"/>
      <c r="S569" s="18"/>
      <c r="T569" s="18"/>
      <c r="U569" s="18"/>
      <c r="V569" s="18"/>
      <c r="W5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69" s="17">
        <f>SUM(T_MAIN_ACCESSSW[[#This Row],[(Y)
TOTAL Excluding VAT - Y1
((A*J)*Q)+((A*R)*12))]:[(AC)
TOTAL Excluding VAT - Y5
((E*N*Q)+((E*V)*12))]])</f>
        <v>0</v>
      </c>
      <c r="AC569" s="65"/>
    </row>
    <row r="570" spans="1:29" x14ac:dyDescent="0.3">
      <c r="A570" t="s">
        <v>79</v>
      </c>
      <c r="B570" t="s">
        <v>1079</v>
      </c>
      <c r="C570" s="75" t="s">
        <v>1080</v>
      </c>
      <c r="D570" s="75" t="s">
        <v>1078</v>
      </c>
      <c r="E570" s="77">
        <v>1</v>
      </c>
      <c r="F570" s="77">
        <v>1</v>
      </c>
      <c r="G570" s="77">
        <v>0</v>
      </c>
      <c r="H570" s="77">
        <v>0</v>
      </c>
      <c r="I570" s="77">
        <v>0</v>
      </c>
      <c r="J570" t="s">
        <v>285</v>
      </c>
      <c r="K570" t="s">
        <v>286</v>
      </c>
      <c r="L570" s="20"/>
      <c r="M570" s="20"/>
      <c r="N570" s="20"/>
      <c r="O570" s="20"/>
      <c r="P570" s="20"/>
      <c r="Q570" s="28">
        <f t="shared" si="8"/>
        <v>17.71</v>
      </c>
      <c r="R570" s="18"/>
      <c r="S570" s="18"/>
      <c r="T570" s="18"/>
      <c r="U570" s="18"/>
      <c r="V570" s="18"/>
      <c r="W5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0" s="17">
        <f>SUM(T_MAIN_ACCESSSW[[#This Row],[(Y)
TOTAL Excluding VAT - Y1
((A*J)*Q)+((A*R)*12))]:[(AC)
TOTAL Excluding VAT - Y5
((E*N*Q)+((E*V)*12))]])</f>
        <v>0</v>
      </c>
      <c r="AC570" s="65"/>
    </row>
    <row r="571" spans="1:29" x14ac:dyDescent="0.3">
      <c r="A571" t="s">
        <v>79</v>
      </c>
      <c r="B571" t="s">
        <v>1081</v>
      </c>
      <c r="C571" s="75" t="s">
        <v>1082</v>
      </c>
      <c r="D571" s="75" t="s">
        <v>1078</v>
      </c>
      <c r="E571" s="77">
        <v>1</v>
      </c>
      <c r="F571" s="77">
        <v>1</v>
      </c>
      <c r="G571" s="77">
        <v>0</v>
      </c>
      <c r="H571" s="77">
        <v>0</v>
      </c>
      <c r="I571" s="77">
        <v>0</v>
      </c>
      <c r="J571" t="s">
        <v>285</v>
      </c>
      <c r="K571" t="s">
        <v>286</v>
      </c>
      <c r="L571" s="20"/>
      <c r="M571" s="20"/>
      <c r="N571" s="20"/>
      <c r="O571" s="20"/>
      <c r="P571" s="20"/>
      <c r="Q571" s="28">
        <f t="shared" si="8"/>
        <v>17.71</v>
      </c>
      <c r="R571" s="18"/>
      <c r="S571" s="18"/>
      <c r="T571" s="18"/>
      <c r="U571" s="18"/>
      <c r="V571" s="18"/>
      <c r="W5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1" s="17">
        <f>SUM(T_MAIN_ACCESSSW[[#This Row],[(Y)
TOTAL Excluding VAT - Y1
((A*J)*Q)+((A*R)*12))]:[(AC)
TOTAL Excluding VAT - Y5
((E*N*Q)+((E*V)*12))]])</f>
        <v>0</v>
      </c>
      <c r="AC571" s="65"/>
    </row>
    <row r="572" spans="1:29" x14ac:dyDescent="0.3">
      <c r="A572" t="s">
        <v>69</v>
      </c>
      <c r="B572" t="s">
        <v>1083</v>
      </c>
      <c r="C572" s="75" t="s">
        <v>1084</v>
      </c>
      <c r="D572" s="75" t="s">
        <v>1078</v>
      </c>
      <c r="E572" s="77">
        <v>1</v>
      </c>
      <c r="F572" s="77">
        <v>1</v>
      </c>
      <c r="G572" s="77">
        <v>1</v>
      </c>
      <c r="H572" s="77">
        <v>0</v>
      </c>
      <c r="I572" s="77">
        <v>0</v>
      </c>
      <c r="J572" t="s">
        <v>646</v>
      </c>
      <c r="K572" t="s">
        <v>286</v>
      </c>
      <c r="L572" s="20"/>
      <c r="M572" s="20"/>
      <c r="N572" s="20"/>
      <c r="O572" s="20"/>
      <c r="P572" s="20"/>
      <c r="Q572" s="28">
        <f t="shared" si="8"/>
        <v>17.71</v>
      </c>
      <c r="R572" s="18"/>
      <c r="S572" s="18"/>
      <c r="T572" s="18"/>
      <c r="U572" s="18"/>
      <c r="V572" s="18"/>
      <c r="W5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2" s="17">
        <f>SUM(T_MAIN_ACCESSSW[[#This Row],[(Y)
TOTAL Excluding VAT - Y1
((A*J)*Q)+((A*R)*12))]:[(AC)
TOTAL Excluding VAT - Y5
((E*N*Q)+((E*V)*12))]])</f>
        <v>0</v>
      </c>
      <c r="AC572" s="65"/>
    </row>
    <row r="573" spans="1:29" x14ac:dyDescent="0.3">
      <c r="A573" t="s">
        <v>69</v>
      </c>
      <c r="B573" t="s">
        <v>1085</v>
      </c>
      <c r="C573" s="75" t="s">
        <v>1086</v>
      </c>
      <c r="D573" s="75" t="s">
        <v>1078</v>
      </c>
      <c r="E573" s="77">
        <v>1</v>
      </c>
      <c r="F573" s="77">
        <v>1</v>
      </c>
      <c r="G573" s="77">
        <v>1</v>
      </c>
      <c r="H573" s="77">
        <v>0</v>
      </c>
      <c r="I573" s="77">
        <v>0</v>
      </c>
      <c r="J573" t="s">
        <v>646</v>
      </c>
      <c r="K573" t="s">
        <v>286</v>
      </c>
      <c r="L573" s="20"/>
      <c r="M573" s="20"/>
      <c r="N573" s="20"/>
      <c r="O573" s="20"/>
      <c r="P573" s="20"/>
      <c r="Q573" s="28">
        <f t="shared" si="8"/>
        <v>17.71</v>
      </c>
      <c r="R573" s="18"/>
      <c r="S573" s="18"/>
      <c r="T573" s="18"/>
      <c r="U573" s="18"/>
      <c r="V573" s="18"/>
      <c r="W5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3" s="17">
        <f>SUM(T_MAIN_ACCESSSW[[#This Row],[(Y)
TOTAL Excluding VAT - Y1
((A*J)*Q)+((A*R)*12))]:[(AC)
TOTAL Excluding VAT - Y5
((E*N*Q)+((E*V)*12))]])</f>
        <v>0</v>
      </c>
      <c r="AC573" s="65"/>
    </row>
    <row r="574" spans="1:29" x14ac:dyDescent="0.3">
      <c r="A574" t="s">
        <v>69</v>
      </c>
      <c r="B574" t="s">
        <v>1085</v>
      </c>
      <c r="C574" s="75" t="s">
        <v>1087</v>
      </c>
      <c r="D574" s="75" t="s">
        <v>1078</v>
      </c>
      <c r="E574" s="77">
        <v>1</v>
      </c>
      <c r="F574" s="77">
        <v>1</v>
      </c>
      <c r="G574" s="77">
        <v>1</v>
      </c>
      <c r="H574" s="77">
        <v>0</v>
      </c>
      <c r="I574" s="77">
        <v>0</v>
      </c>
      <c r="J574" t="s">
        <v>646</v>
      </c>
      <c r="K574" t="s">
        <v>286</v>
      </c>
      <c r="L574" s="20"/>
      <c r="M574" s="20"/>
      <c r="N574" s="20"/>
      <c r="O574" s="20"/>
      <c r="P574" s="20"/>
      <c r="Q574" s="28">
        <f t="shared" si="8"/>
        <v>17.71</v>
      </c>
      <c r="R574" s="18"/>
      <c r="S574" s="18"/>
      <c r="T574" s="18"/>
      <c r="U574" s="18"/>
      <c r="V574" s="18"/>
      <c r="W5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4" s="17">
        <f>SUM(T_MAIN_ACCESSSW[[#This Row],[(Y)
TOTAL Excluding VAT - Y1
((A*J)*Q)+((A*R)*12))]:[(AC)
TOTAL Excluding VAT - Y5
((E*N*Q)+((E*V)*12))]])</f>
        <v>0</v>
      </c>
      <c r="AC574" s="65"/>
    </row>
    <row r="575" spans="1:29" x14ac:dyDescent="0.3">
      <c r="A575" t="s">
        <v>69</v>
      </c>
      <c r="B575" t="s">
        <v>1088</v>
      </c>
      <c r="C575" s="75" t="s">
        <v>1089</v>
      </c>
      <c r="D575" s="75" t="s">
        <v>1078</v>
      </c>
      <c r="E575" s="77">
        <v>1</v>
      </c>
      <c r="F575" s="77">
        <v>1</v>
      </c>
      <c r="G575" s="77">
        <v>1</v>
      </c>
      <c r="H575" s="77">
        <v>0</v>
      </c>
      <c r="I575" s="77">
        <v>0</v>
      </c>
      <c r="J575" t="s">
        <v>646</v>
      </c>
      <c r="K575" t="s">
        <v>286</v>
      </c>
      <c r="L575" s="20"/>
      <c r="M575" s="20"/>
      <c r="N575" s="20"/>
      <c r="O575" s="20"/>
      <c r="P575" s="20"/>
      <c r="Q575" s="28">
        <f t="shared" si="8"/>
        <v>17.71</v>
      </c>
      <c r="R575" s="18"/>
      <c r="S575" s="18"/>
      <c r="T575" s="18"/>
      <c r="U575" s="18"/>
      <c r="V575" s="18"/>
      <c r="W5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5" s="17">
        <f>SUM(T_MAIN_ACCESSSW[[#This Row],[(Y)
TOTAL Excluding VAT - Y1
((A*J)*Q)+((A*R)*12))]:[(AC)
TOTAL Excluding VAT - Y5
((E*N*Q)+((E*V)*12))]])</f>
        <v>0</v>
      </c>
      <c r="AC575" s="65"/>
    </row>
    <row r="576" spans="1:29" x14ac:dyDescent="0.3">
      <c r="A576" t="s">
        <v>69</v>
      </c>
      <c r="B576" t="s">
        <v>1090</v>
      </c>
      <c r="C576" t="s">
        <v>1091</v>
      </c>
      <c r="D576" t="s">
        <v>1078</v>
      </c>
      <c r="E576" s="77">
        <v>1</v>
      </c>
      <c r="F576" s="77">
        <v>1</v>
      </c>
      <c r="G576" s="77">
        <v>1</v>
      </c>
      <c r="H576" s="77">
        <v>0</v>
      </c>
      <c r="I576" s="77">
        <v>0</v>
      </c>
      <c r="J576" t="s">
        <v>646</v>
      </c>
      <c r="K576" t="s">
        <v>286</v>
      </c>
      <c r="L576" s="20"/>
      <c r="M576" s="20"/>
      <c r="N576" s="20"/>
      <c r="O576" s="20"/>
      <c r="P576" s="20"/>
      <c r="Q576" s="28">
        <f t="shared" si="8"/>
        <v>17.71</v>
      </c>
      <c r="R576" s="18"/>
      <c r="S576" s="18"/>
      <c r="T576" s="18"/>
      <c r="U576" s="18"/>
      <c r="V576" s="18"/>
      <c r="W5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6" s="17">
        <f>SUM(T_MAIN_ACCESSSW[[#This Row],[(Y)
TOTAL Excluding VAT - Y1
((A*J)*Q)+((A*R)*12))]:[(AC)
TOTAL Excluding VAT - Y5
((E*N*Q)+((E*V)*12))]])</f>
        <v>0</v>
      </c>
      <c r="AC576" s="21"/>
    </row>
    <row r="577" spans="1:29" x14ac:dyDescent="0.3">
      <c r="A577" t="s">
        <v>69</v>
      </c>
      <c r="B577" t="s">
        <v>1090</v>
      </c>
      <c r="C577" t="s">
        <v>1092</v>
      </c>
      <c r="D577" t="s">
        <v>1078</v>
      </c>
      <c r="E577" s="77">
        <v>1</v>
      </c>
      <c r="F577" s="77">
        <v>1</v>
      </c>
      <c r="G577" s="77">
        <v>1</v>
      </c>
      <c r="H577" s="77">
        <v>0</v>
      </c>
      <c r="I577" s="77">
        <v>0</v>
      </c>
      <c r="J577" t="s">
        <v>646</v>
      </c>
      <c r="K577" t="s">
        <v>286</v>
      </c>
      <c r="L577" s="20"/>
      <c r="M577" s="20"/>
      <c r="N577" s="20"/>
      <c r="O577" s="20"/>
      <c r="P577" s="20"/>
      <c r="Q577" s="28">
        <f t="shared" si="8"/>
        <v>17.71</v>
      </c>
      <c r="R577" s="18"/>
      <c r="S577" s="18"/>
      <c r="T577" s="18"/>
      <c r="U577" s="18"/>
      <c r="V577" s="18"/>
      <c r="W5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7" s="17">
        <f>SUM(T_MAIN_ACCESSSW[[#This Row],[(Y)
TOTAL Excluding VAT - Y1
((A*J)*Q)+((A*R)*12))]:[(AC)
TOTAL Excluding VAT - Y5
((E*N*Q)+((E*V)*12))]])</f>
        <v>0</v>
      </c>
      <c r="AC577" s="21"/>
    </row>
    <row r="578" spans="1:29" x14ac:dyDescent="0.3">
      <c r="A578" t="s">
        <v>69</v>
      </c>
      <c r="B578" t="s">
        <v>1093</v>
      </c>
      <c r="C578" t="s">
        <v>1094</v>
      </c>
      <c r="D578" t="s">
        <v>1078</v>
      </c>
      <c r="E578" s="77">
        <v>1</v>
      </c>
      <c r="F578" s="77">
        <v>1</v>
      </c>
      <c r="G578" s="77">
        <v>1</v>
      </c>
      <c r="H578" s="77">
        <v>0</v>
      </c>
      <c r="I578" s="77">
        <v>0</v>
      </c>
      <c r="J578" t="s">
        <v>646</v>
      </c>
      <c r="K578" t="s">
        <v>286</v>
      </c>
      <c r="L578" s="20"/>
      <c r="M578" s="20"/>
      <c r="N578" s="20"/>
      <c r="O578" s="20"/>
      <c r="P578" s="20"/>
      <c r="Q578" s="28">
        <f t="shared" si="8"/>
        <v>17.71</v>
      </c>
      <c r="R578" s="18"/>
      <c r="S578" s="18"/>
      <c r="T578" s="18"/>
      <c r="U578" s="18"/>
      <c r="V578" s="18"/>
      <c r="W5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8" s="17">
        <f>SUM(T_MAIN_ACCESSSW[[#This Row],[(Y)
TOTAL Excluding VAT - Y1
((A*J)*Q)+((A*R)*12))]:[(AC)
TOTAL Excluding VAT - Y5
((E*N*Q)+((E*V)*12))]])</f>
        <v>0</v>
      </c>
      <c r="AC578" s="21"/>
    </row>
    <row r="579" spans="1:29" x14ac:dyDescent="0.3">
      <c r="A579" t="s">
        <v>69</v>
      </c>
      <c r="B579" t="s">
        <v>1095</v>
      </c>
      <c r="C579" t="s">
        <v>1096</v>
      </c>
      <c r="D579" t="s">
        <v>1078</v>
      </c>
      <c r="E579" s="77">
        <v>1</v>
      </c>
      <c r="F579" s="77">
        <v>1</v>
      </c>
      <c r="G579" s="77">
        <v>1</v>
      </c>
      <c r="H579" s="77">
        <v>0</v>
      </c>
      <c r="I579" s="77">
        <v>0</v>
      </c>
      <c r="J579" t="s">
        <v>646</v>
      </c>
      <c r="K579" t="s">
        <v>286</v>
      </c>
      <c r="L579" s="20"/>
      <c r="M579" s="20"/>
      <c r="N579" s="20"/>
      <c r="O579" s="20"/>
      <c r="P579" s="20"/>
      <c r="Q579" s="28">
        <f t="shared" si="8"/>
        <v>17.71</v>
      </c>
      <c r="R579" s="18"/>
      <c r="S579" s="18"/>
      <c r="T579" s="18"/>
      <c r="U579" s="18"/>
      <c r="V579" s="18"/>
      <c r="W5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79" s="17">
        <f>SUM(T_MAIN_ACCESSSW[[#This Row],[(Y)
TOTAL Excluding VAT - Y1
((A*J)*Q)+((A*R)*12))]:[(AC)
TOTAL Excluding VAT - Y5
((E*N*Q)+((E*V)*12))]])</f>
        <v>0</v>
      </c>
      <c r="AC579" s="21"/>
    </row>
    <row r="580" spans="1:29" x14ac:dyDescent="0.3">
      <c r="A580" t="s">
        <v>69</v>
      </c>
      <c r="B580" t="s">
        <v>1095</v>
      </c>
      <c r="C580" t="s">
        <v>1097</v>
      </c>
      <c r="D580" t="s">
        <v>1078</v>
      </c>
      <c r="E580" s="77">
        <v>1</v>
      </c>
      <c r="F580" s="77">
        <v>1</v>
      </c>
      <c r="G580" s="77">
        <v>1</v>
      </c>
      <c r="H580" s="77">
        <v>0</v>
      </c>
      <c r="I580" s="77">
        <v>0</v>
      </c>
      <c r="J580" t="s">
        <v>646</v>
      </c>
      <c r="K580" t="s">
        <v>286</v>
      </c>
      <c r="L580" s="20"/>
      <c r="M580" s="20"/>
      <c r="N580" s="20"/>
      <c r="O580" s="20"/>
      <c r="P580" s="20"/>
      <c r="Q580" s="28">
        <f t="shared" si="8"/>
        <v>17.71</v>
      </c>
      <c r="R580" s="18"/>
      <c r="S580" s="18"/>
      <c r="T580" s="18"/>
      <c r="U580" s="18"/>
      <c r="V580" s="18"/>
      <c r="W5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0" s="17">
        <f>SUM(T_MAIN_ACCESSSW[[#This Row],[(Y)
TOTAL Excluding VAT - Y1
((A*J)*Q)+((A*R)*12))]:[(AC)
TOTAL Excluding VAT - Y5
((E*N*Q)+((E*V)*12))]])</f>
        <v>0</v>
      </c>
      <c r="AC580" s="21"/>
    </row>
    <row r="581" spans="1:29" x14ac:dyDescent="0.3">
      <c r="A581" t="s">
        <v>69</v>
      </c>
      <c r="B581" t="s">
        <v>1098</v>
      </c>
      <c r="C581" t="s">
        <v>1099</v>
      </c>
      <c r="D581" t="s">
        <v>1078</v>
      </c>
      <c r="E581" s="77">
        <v>1</v>
      </c>
      <c r="F581" s="77">
        <v>1</v>
      </c>
      <c r="G581" s="77">
        <v>1</v>
      </c>
      <c r="H581" s="77">
        <v>0</v>
      </c>
      <c r="I581" s="77">
        <v>0</v>
      </c>
      <c r="J581" t="s">
        <v>646</v>
      </c>
      <c r="K581" t="s">
        <v>286</v>
      </c>
      <c r="L581" s="20"/>
      <c r="M581" s="20"/>
      <c r="N581" s="20"/>
      <c r="O581" s="20"/>
      <c r="P581" s="20"/>
      <c r="Q581" s="28">
        <f t="shared" si="8"/>
        <v>17.71</v>
      </c>
      <c r="R581" s="18"/>
      <c r="S581" s="18"/>
      <c r="T581" s="18"/>
      <c r="U581" s="18"/>
      <c r="V581" s="18"/>
      <c r="W5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1" s="17">
        <f>SUM(T_MAIN_ACCESSSW[[#This Row],[(Y)
TOTAL Excluding VAT - Y1
((A*J)*Q)+((A*R)*12))]:[(AC)
TOTAL Excluding VAT - Y5
((E*N*Q)+((E*V)*12))]])</f>
        <v>0</v>
      </c>
      <c r="AC581" s="21"/>
    </row>
    <row r="582" spans="1:29" x14ac:dyDescent="0.3">
      <c r="A582" t="s">
        <v>69</v>
      </c>
      <c r="B582" t="s">
        <v>1098</v>
      </c>
      <c r="C582" t="s">
        <v>1100</v>
      </c>
      <c r="D582" t="s">
        <v>1078</v>
      </c>
      <c r="E582" s="77">
        <v>1</v>
      </c>
      <c r="F582" s="77">
        <v>1</v>
      </c>
      <c r="G582" s="77">
        <v>1</v>
      </c>
      <c r="H582" s="77">
        <v>0</v>
      </c>
      <c r="I582" s="77">
        <v>0</v>
      </c>
      <c r="J582" t="s">
        <v>646</v>
      </c>
      <c r="K582" t="s">
        <v>286</v>
      </c>
      <c r="L582" s="20"/>
      <c r="M582" s="20"/>
      <c r="N582" s="20"/>
      <c r="O582" s="20"/>
      <c r="P582" s="20"/>
      <c r="Q582" s="28">
        <f t="shared" si="8"/>
        <v>17.71</v>
      </c>
      <c r="R582" s="18"/>
      <c r="S582" s="18"/>
      <c r="T582" s="18"/>
      <c r="U582" s="18"/>
      <c r="V582" s="18"/>
      <c r="W5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2" s="17">
        <f>SUM(T_MAIN_ACCESSSW[[#This Row],[(Y)
TOTAL Excluding VAT - Y1
((A*J)*Q)+((A*R)*12))]:[(AC)
TOTAL Excluding VAT - Y5
((E*N*Q)+((E*V)*12))]])</f>
        <v>0</v>
      </c>
      <c r="AC582" s="21"/>
    </row>
    <row r="583" spans="1:29" x14ac:dyDescent="0.3">
      <c r="A583" t="s">
        <v>69</v>
      </c>
      <c r="B583" t="s">
        <v>1101</v>
      </c>
      <c r="C583" t="s">
        <v>1102</v>
      </c>
      <c r="D583" t="s">
        <v>1078</v>
      </c>
      <c r="E583" s="77">
        <v>1</v>
      </c>
      <c r="F583" s="77">
        <v>1</v>
      </c>
      <c r="G583" s="77">
        <v>1</v>
      </c>
      <c r="H583" s="77">
        <v>0</v>
      </c>
      <c r="I583" s="77">
        <v>0</v>
      </c>
      <c r="J583" t="s">
        <v>646</v>
      </c>
      <c r="K583" t="s">
        <v>286</v>
      </c>
      <c r="L583" s="20"/>
      <c r="M583" s="20"/>
      <c r="N583" s="20"/>
      <c r="O583" s="20"/>
      <c r="P583" s="20"/>
      <c r="Q583" s="28">
        <f t="shared" si="8"/>
        <v>17.71</v>
      </c>
      <c r="R583" s="18"/>
      <c r="S583" s="18"/>
      <c r="T583" s="18"/>
      <c r="U583" s="18"/>
      <c r="V583" s="18"/>
      <c r="W5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3" s="17">
        <f>SUM(T_MAIN_ACCESSSW[[#This Row],[(Y)
TOTAL Excluding VAT - Y1
((A*J)*Q)+((A*R)*12))]:[(AC)
TOTAL Excluding VAT - Y5
((E*N*Q)+((E*V)*12))]])</f>
        <v>0</v>
      </c>
      <c r="AC583" s="21"/>
    </row>
    <row r="584" spans="1:29" x14ac:dyDescent="0.3">
      <c r="A584" t="s">
        <v>69</v>
      </c>
      <c r="B584" t="s">
        <v>1103</v>
      </c>
      <c r="C584" t="s">
        <v>1104</v>
      </c>
      <c r="D584" t="s">
        <v>1078</v>
      </c>
      <c r="E584" s="77">
        <v>1</v>
      </c>
      <c r="F584" s="77">
        <v>1</v>
      </c>
      <c r="G584" s="77">
        <v>1</v>
      </c>
      <c r="H584" s="77">
        <v>0</v>
      </c>
      <c r="I584" s="77">
        <v>0</v>
      </c>
      <c r="J584" t="s">
        <v>646</v>
      </c>
      <c r="K584" t="s">
        <v>286</v>
      </c>
      <c r="L584" s="20"/>
      <c r="M584" s="20"/>
      <c r="N584" s="20"/>
      <c r="O584" s="20"/>
      <c r="P584" s="20"/>
      <c r="Q584" s="28">
        <f t="shared" si="8"/>
        <v>17.71</v>
      </c>
      <c r="R584" s="18"/>
      <c r="S584" s="18"/>
      <c r="T584" s="18"/>
      <c r="U584" s="18"/>
      <c r="V584" s="18"/>
      <c r="W5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4" s="17">
        <f>SUM(T_MAIN_ACCESSSW[[#This Row],[(Y)
TOTAL Excluding VAT - Y1
((A*J)*Q)+((A*R)*12))]:[(AC)
TOTAL Excluding VAT - Y5
((E*N*Q)+((E*V)*12))]])</f>
        <v>0</v>
      </c>
      <c r="AC584" s="21"/>
    </row>
    <row r="585" spans="1:29" x14ac:dyDescent="0.3">
      <c r="A585" t="s">
        <v>69</v>
      </c>
      <c r="B585" t="s">
        <v>1103</v>
      </c>
      <c r="C585" t="s">
        <v>1105</v>
      </c>
      <c r="D585" t="s">
        <v>1078</v>
      </c>
      <c r="E585" s="77">
        <v>1</v>
      </c>
      <c r="F585" s="77">
        <v>1</v>
      </c>
      <c r="G585" s="77">
        <v>1</v>
      </c>
      <c r="H585" s="77">
        <v>0</v>
      </c>
      <c r="I585" s="77">
        <v>0</v>
      </c>
      <c r="J585" t="s">
        <v>646</v>
      </c>
      <c r="K585" t="s">
        <v>286</v>
      </c>
      <c r="L585" s="20"/>
      <c r="M585" s="20"/>
      <c r="N585" s="20"/>
      <c r="O585" s="20"/>
      <c r="P585" s="20"/>
      <c r="Q585" s="28">
        <f t="shared" si="8"/>
        <v>17.71</v>
      </c>
      <c r="R585" s="18"/>
      <c r="S585" s="18"/>
      <c r="T585" s="18"/>
      <c r="U585" s="18"/>
      <c r="V585" s="18"/>
      <c r="W5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5" s="17">
        <f>SUM(T_MAIN_ACCESSSW[[#This Row],[(Y)
TOTAL Excluding VAT - Y1
((A*J)*Q)+((A*R)*12))]:[(AC)
TOTAL Excluding VAT - Y5
((E*N*Q)+((E*V)*12))]])</f>
        <v>0</v>
      </c>
      <c r="AC585" s="21"/>
    </row>
    <row r="586" spans="1:29" x14ac:dyDescent="0.3">
      <c r="A586" t="s">
        <v>69</v>
      </c>
      <c r="B586" t="s">
        <v>1106</v>
      </c>
      <c r="C586" t="s">
        <v>1107</v>
      </c>
      <c r="D586" t="s">
        <v>1078</v>
      </c>
      <c r="E586" s="77">
        <v>1</v>
      </c>
      <c r="F586" s="77">
        <v>1</v>
      </c>
      <c r="G586" s="77">
        <v>1</v>
      </c>
      <c r="H586" s="77">
        <v>0</v>
      </c>
      <c r="I586" s="77">
        <v>0</v>
      </c>
      <c r="J586" t="s">
        <v>646</v>
      </c>
      <c r="K586" t="s">
        <v>286</v>
      </c>
      <c r="L586" s="20"/>
      <c r="M586" s="20"/>
      <c r="N586" s="20"/>
      <c r="O586" s="20"/>
      <c r="P586" s="20"/>
      <c r="Q586" s="28">
        <f t="shared" si="8"/>
        <v>17.71</v>
      </c>
      <c r="R586" s="18"/>
      <c r="S586" s="18"/>
      <c r="T586" s="18"/>
      <c r="U586" s="18"/>
      <c r="V586" s="18"/>
      <c r="W5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6" s="17">
        <f>SUM(T_MAIN_ACCESSSW[[#This Row],[(Y)
TOTAL Excluding VAT - Y1
((A*J)*Q)+((A*R)*12))]:[(AC)
TOTAL Excluding VAT - Y5
((E*N*Q)+((E*V)*12))]])</f>
        <v>0</v>
      </c>
      <c r="AC586" s="21"/>
    </row>
    <row r="587" spans="1:29" x14ac:dyDescent="0.3">
      <c r="A587" t="s">
        <v>69</v>
      </c>
      <c r="B587" t="s">
        <v>1106</v>
      </c>
      <c r="C587" t="s">
        <v>1108</v>
      </c>
      <c r="D587" t="s">
        <v>1078</v>
      </c>
      <c r="E587" s="77">
        <v>1</v>
      </c>
      <c r="F587" s="77">
        <v>1</v>
      </c>
      <c r="G587" s="77">
        <v>1</v>
      </c>
      <c r="H587" s="77">
        <v>0</v>
      </c>
      <c r="I587" s="77">
        <v>0</v>
      </c>
      <c r="J587" t="s">
        <v>646</v>
      </c>
      <c r="K587" t="s">
        <v>286</v>
      </c>
      <c r="L587" s="20"/>
      <c r="M587" s="20"/>
      <c r="N587" s="20"/>
      <c r="O587" s="20"/>
      <c r="P587" s="20"/>
      <c r="Q587" s="28">
        <f t="shared" si="8"/>
        <v>17.71</v>
      </c>
      <c r="R587" s="18"/>
      <c r="S587" s="18"/>
      <c r="T587" s="18"/>
      <c r="U587" s="18"/>
      <c r="V587" s="18"/>
      <c r="W5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7" s="17">
        <f>SUM(T_MAIN_ACCESSSW[[#This Row],[(Y)
TOTAL Excluding VAT - Y1
((A*J)*Q)+((A*R)*12))]:[(AC)
TOTAL Excluding VAT - Y5
((E*N*Q)+((E*V)*12))]])</f>
        <v>0</v>
      </c>
      <c r="AC587" s="21"/>
    </row>
    <row r="588" spans="1:29" x14ac:dyDescent="0.3">
      <c r="A588" t="s">
        <v>69</v>
      </c>
      <c r="B588" t="s">
        <v>1109</v>
      </c>
      <c r="C588" t="s">
        <v>1110</v>
      </c>
      <c r="D588" t="s">
        <v>1078</v>
      </c>
      <c r="E588" s="77">
        <v>1</v>
      </c>
      <c r="F588" s="77">
        <v>1</v>
      </c>
      <c r="G588" s="77">
        <v>1</v>
      </c>
      <c r="H588" s="77">
        <v>0</v>
      </c>
      <c r="I588" s="77">
        <v>0</v>
      </c>
      <c r="J588" t="s">
        <v>646</v>
      </c>
      <c r="K588" t="s">
        <v>286</v>
      </c>
      <c r="L588" s="20"/>
      <c r="M588" s="20"/>
      <c r="N588" s="20"/>
      <c r="O588" s="20"/>
      <c r="P588" s="20"/>
      <c r="Q588" s="28">
        <f t="shared" ref="Q588:Q651" si="9">Exchange_Rate</f>
        <v>17.71</v>
      </c>
      <c r="R588" s="18"/>
      <c r="S588" s="18"/>
      <c r="T588" s="18"/>
      <c r="U588" s="18"/>
      <c r="V588" s="18"/>
      <c r="W5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8" s="17">
        <f>SUM(T_MAIN_ACCESSSW[[#This Row],[(Y)
TOTAL Excluding VAT - Y1
((A*J)*Q)+((A*R)*12))]:[(AC)
TOTAL Excluding VAT - Y5
((E*N*Q)+((E*V)*12))]])</f>
        <v>0</v>
      </c>
      <c r="AC588" s="21"/>
    </row>
    <row r="589" spans="1:29" x14ac:dyDescent="0.3">
      <c r="A589" t="s">
        <v>69</v>
      </c>
      <c r="B589" t="s">
        <v>1111</v>
      </c>
      <c r="C589" t="s">
        <v>1112</v>
      </c>
      <c r="D589" t="s">
        <v>1078</v>
      </c>
      <c r="E589" s="77">
        <v>1</v>
      </c>
      <c r="F589" s="77">
        <v>1</v>
      </c>
      <c r="G589" s="77">
        <v>1</v>
      </c>
      <c r="H589" s="77">
        <v>0</v>
      </c>
      <c r="I589" s="77">
        <v>0</v>
      </c>
      <c r="J589" t="s">
        <v>646</v>
      </c>
      <c r="K589" t="s">
        <v>286</v>
      </c>
      <c r="L589" s="20"/>
      <c r="M589" s="20"/>
      <c r="N589" s="20"/>
      <c r="O589" s="20"/>
      <c r="P589" s="20"/>
      <c r="Q589" s="28">
        <f t="shared" si="9"/>
        <v>17.71</v>
      </c>
      <c r="R589" s="18"/>
      <c r="S589" s="18"/>
      <c r="T589" s="18"/>
      <c r="U589" s="18"/>
      <c r="V589" s="18"/>
      <c r="W5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89" s="17">
        <f>SUM(T_MAIN_ACCESSSW[[#This Row],[(Y)
TOTAL Excluding VAT - Y1
((A*J)*Q)+((A*R)*12))]:[(AC)
TOTAL Excluding VAT - Y5
((E*N*Q)+((E*V)*12))]])</f>
        <v>0</v>
      </c>
      <c r="AC589" s="21"/>
    </row>
    <row r="590" spans="1:29" x14ac:dyDescent="0.3">
      <c r="A590" t="s">
        <v>69</v>
      </c>
      <c r="B590" t="s">
        <v>1111</v>
      </c>
      <c r="C590" t="s">
        <v>1113</v>
      </c>
      <c r="D590" t="s">
        <v>1078</v>
      </c>
      <c r="E590" s="77">
        <v>1</v>
      </c>
      <c r="F590" s="77">
        <v>1</v>
      </c>
      <c r="G590" s="77">
        <v>1</v>
      </c>
      <c r="H590" s="77">
        <v>0</v>
      </c>
      <c r="I590" s="77">
        <v>0</v>
      </c>
      <c r="J590" t="s">
        <v>646</v>
      </c>
      <c r="K590" t="s">
        <v>286</v>
      </c>
      <c r="L590" s="20"/>
      <c r="M590" s="20"/>
      <c r="N590" s="20"/>
      <c r="O590" s="20"/>
      <c r="P590" s="20"/>
      <c r="Q590" s="28">
        <f t="shared" si="9"/>
        <v>17.71</v>
      </c>
      <c r="R590" s="18"/>
      <c r="S590" s="18"/>
      <c r="T590" s="18"/>
      <c r="U590" s="18"/>
      <c r="V590" s="18"/>
      <c r="W5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0" s="17">
        <f>SUM(T_MAIN_ACCESSSW[[#This Row],[(Y)
TOTAL Excluding VAT - Y1
((A*J)*Q)+((A*R)*12))]:[(AC)
TOTAL Excluding VAT - Y5
((E*N*Q)+((E*V)*12))]])</f>
        <v>0</v>
      </c>
      <c r="AC590" s="21"/>
    </row>
    <row r="591" spans="1:29" x14ac:dyDescent="0.3">
      <c r="A591" t="s">
        <v>69</v>
      </c>
      <c r="B591" t="s">
        <v>1111</v>
      </c>
      <c r="C591" t="s">
        <v>1114</v>
      </c>
      <c r="D591" t="s">
        <v>1078</v>
      </c>
      <c r="E591" s="77">
        <v>1</v>
      </c>
      <c r="F591" s="77">
        <v>1</v>
      </c>
      <c r="G591" s="77">
        <v>1</v>
      </c>
      <c r="H591" s="77">
        <v>0</v>
      </c>
      <c r="I591" s="77">
        <v>0</v>
      </c>
      <c r="J591" t="s">
        <v>646</v>
      </c>
      <c r="K591" t="s">
        <v>286</v>
      </c>
      <c r="L591" s="20"/>
      <c r="M591" s="20"/>
      <c r="N591" s="20"/>
      <c r="O591" s="20"/>
      <c r="P591" s="20"/>
      <c r="Q591" s="28">
        <f t="shared" si="9"/>
        <v>17.71</v>
      </c>
      <c r="R591" s="18"/>
      <c r="S591" s="18"/>
      <c r="T591" s="18"/>
      <c r="U591" s="18"/>
      <c r="V591" s="18"/>
      <c r="W5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1" s="17">
        <f>SUM(T_MAIN_ACCESSSW[[#This Row],[(Y)
TOTAL Excluding VAT - Y1
((A*J)*Q)+((A*R)*12))]:[(AC)
TOTAL Excluding VAT - Y5
((E*N*Q)+((E*V)*12))]])</f>
        <v>0</v>
      </c>
      <c r="AC591" s="21"/>
    </row>
    <row r="592" spans="1:29" x14ac:dyDescent="0.3">
      <c r="A592" t="s">
        <v>69</v>
      </c>
      <c r="B592" t="s">
        <v>1115</v>
      </c>
      <c r="C592" t="s">
        <v>1116</v>
      </c>
      <c r="D592" t="s">
        <v>1078</v>
      </c>
      <c r="E592" s="77">
        <v>1</v>
      </c>
      <c r="F592" s="77">
        <v>1</v>
      </c>
      <c r="G592" s="77">
        <v>1</v>
      </c>
      <c r="H592" s="77">
        <v>0</v>
      </c>
      <c r="I592" s="77">
        <v>0</v>
      </c>
      <c r="J592" t="s">
        <v>646</v>
      </c>
      <c r="K592" t="s">
        <v>286</v>
      </c>
      <c r="L592" s="20"/>
      <c r="M592" s="20"/>
      <c r="N592" s="20"/>
      <c r="O592" s="20"/>
      <c r="P592" s="20"/>
      <c r="Q592" s="28">
        <f t="shared" si="9"/>
        <v>17.71</v>
      </c>
      <c r="R592" s="18"/>
      <c r="S592" s="18"/>
      <c r="T592" s="18"/>
      <c r="U592" s="18"/>
      <c r="V592" s="18"/>
      <c r="W5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2" s="17">
        <f>SUM(T_MAIN_ACCESSSW[[#This Row],[(Y)
TOTAL Excluding VAT - Y1
((A*J)*Q)+((A*R)*12))]:[(AC)
TOTAL Excluding VAT - Y5
((E*N*Q)+((E*V)*12))]])</f>
        <v>0</v>
      </c>
      <c r="AC592" s="21"/>
    </row>
    <row r="593" spans="1:29" x14ac:dyDescent="0.3">
      <c r="A593" t="s">
        <v>69</v>
      </c>
      <c r="B593" t="s">
        <v>1115</v>
      </c>
      <c r="C593" t="s">
        <v>1117</v>
      </c>
      <c r="D593" t="s">
        <v>1078</v>
      </c>
      <c r="E593" s="77">
        <v>1</v>
      </c>
      <c r="F593" s="77">
        <v>1</v>
      </c>
      <c r="G593" s="77">
        <v>1</v>
      </c>
      <c r="H593" s="77">
        <v>0</v>
      </c>
      <c r="I593" s="77">
        <v>0</v>
      </c>
      <c r="J593" t="s">
        <v>646</v>
      </c>
      <c r="K593" t="s">
        <v>286</v>
      </c>
      <c r="L593" s="20"/>
      <c r="M593" s="20"/>
      <c r="N593" s="20"/>
      <c r="O593" s="20"/>
      <c r="P593" s="20"/>
      <c r="Q593" s="28">
        <f t="shared" si="9"/>
        <v>17.71</v>
      </c>
      <c r="R593" s="18"/>
      <c r="S593" s="18"/>
      <c r="T593" s="18"/>
      <c r="U593" s="18"/>
      <c r="V593" s="18"/>
      <c r="W5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3" s="17">
        <f>SUM(T_MAIN_ACCESSSW[[#This Row],[(Y)
TOTAL Excluding VAT - Y1
((A*J)*Q)+((A*R)*12))]:[(AC)
TOTAL Excluding VAT - Y5
((E*N*Q)+((E*V)*12))]])</f>
        <v>0</v>
      </c>
      <c r="AC593" s="21"/>
    </row>
    <row r="594" spans="1:29" x14ac:dyDescent="0.3">
      <c r="A594" t="s">
        <v>69</v>
      </c>
      <c r="B594" t="s">
        <v>1118</v>
      </c>
      <c r="C594" t="s">
        <v>1119</v>
      </c>
      <c r="D594" t="s">
        <v>1078</v>
      </c>
      <c r="E594" s="77">
        <v>1</v>
      </c>
      <c r="F594" s="77">
        <v>1</v>
      </c>
      <c r="G594" s="77">
        <v>1</v>
      </c>
      <c r="H594" s="77">
        <v>0</v>
      </c>
      <c r="I594" s="77">
        <v>0</v>
      </c>
      <c r="J594" t="s">
        <v>646</v>
      </c>
      <c r="K594" t="s">
        <v>286</v>
      </c>
      <c r="L594" s="20"/>
      <c r="M594" s="20"/>
      <c r="N594" s="20"/>
      <c r="O594" s="20"/>
      <c r="P594" s="20"/>
      <c r="Q594" s="28">
        <f t="shared" si="9"/>
        <v>17.71</v>
      </c>
      <c r="R594" s="18"/>
      <c r="S594" s="18"/>
      <c r="T594" s="18"/>
      <c r="U594" s="18"/>
      <c r="V594" s="18"/>
      <c r="W5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4" s="17">
        <f>SUM(T_MAIN_ACCESSSW[[#This Row],[(Y)
TOTAL Excluding VAT - Y1
((A*J)*Q)+((A*R)*12))]:[(AC)
TOTAL Excluding VAT - Y5
((E*N*Q)+((E*V)*12))]])</f>
        <v>0</v>
      </c>
      <c r="AC594" s="21"/>
    </row>
    <row r="595" spans="1:29" x14ac:dyDescent="0.3">
      <c r="A595" t="s">
        <v>69</v>
      </c>
      <c r="B595" t="s">
        <v>1120</v>
      </c>
      <c r="C595" t="s">
        <v>1121</v>
      </c>
      <c r="D595" t="s">
        <v>1078</v>
      </c>
      <c r="E595" s="77">
        <v>1</v>
      </c>
      <c r="F595" s="77">
        <v>1</v>
      </c>
      <c r="G595" s="77">
        <v>1</v>
      </c>
      <c r="H595" s="77">
        <v>0</v>
      </c>
      <c r="I595" s="77">
        <v>0</v>
      </c>
      <c r="J595" t="s">
        <v>646</v>
      </c>
      <c r="K595" t="s">
        <v>286</v>
      </c>
      <c r="L595" s="20"/>
      <c r="M595" s="20"/>
      <c r="N595" s="20"/>
      <c r="O595" s="20"/>
      <c r="P595" s="20"/>
      <c r="Q595" s="28">
        <f t="shared" si="9"/>
        <v>17.71</v>
      </c>
      <c r="R595" s="18"/>
      <c r="S595" s="18"/>
      <c r="T595" s="18"/>
      <c r="U595" s="18"/>
      <c r="V595" s="18"/>
      <c r="W5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5" s="17">
        <f>SUM(T_MAIN_ACCESSSW[[#This Row],[(Y)
TOTAL Excluding VAT - Y1
((A*J)*Q)+((A*R)*12))]:[(AC)
TOTAL Excluding VAT - Y5
((E*N*Q)+((E*V)*12))]])</f>
        <v>0</v>
      </c>
      <c r="AC595" s="21"/>
    </row>
    <row r="596" spans="1:29" x14ac:dyDescent="0.3">
      <c r="A596" t="s">
        <v>69</v>
      </c>
      <c r="B596" t="s">
        <v>1120</v>
      </c>
      <c r="C596" t="s">
        <v>1122</v>
      </c>
      <c r="D596" t="s">
        <v>1078</v>
      </c>
      <c r="E596" s="77">
        <v>1</v>
      </c>
      <c r="F596" s="77">
        <v>1</v>
      </c>
      <c r="G596" s="77">
        <v>1</v>
      </c>
      <c r="H596" s="77">
        <v>0</v>
      </c>
      <c r="I596" s="77">
        <v>0</v>
      </c>
      <c r="J596" t="s">
        <v>646</v>
      </c>
      <c r="K596" t="s">
        <v>286</v>
      </c>
      <c r="L596" s="20"/>
      <c r="M596" s="20"/>
      <c r="N596" s="20"/>
      <c r="O596" s="20"/>
      <c r="P596" s="20"/>
      <c r="Q596" s="28">
        <f t="shared" si="9"/>
        <v>17.71</v>
      </c>
      <c r="R596" s="18"/>
      <c r="S596" s="18"/>
      <c r="T596" s="18"/>
      <c r="U596" s="18"/>
      <c r="V596" s="18"/>
      <c r="W5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6" s="17">
        <f>SUM(T_MAIN_ACCESSSW[[#This Row],[(Y)
TOTAL Excluding VAT - Y1
((A*J)*Q)+((A*R)*12))]:[(AC)
TOTAL Excluding VAT - Y5
((E*N*Q)+((E*V)*12))]])</f>
        <v>0</v>
      </c>
      <c r="AC596" s="21"/>
    </row>
    <row r="597" spans="1:29" x14ac:dyDescent="0.3">
      <c r="A597" t="s">
        <v>69</v>
      </c>
      <c r="B597" t="s">
        <v>1120</v>
      </c>
      <c r="C597" t="s">
        <v>1123</v>
      </c>
      <c r="D597" t="s">
        <v>1078</v>
      </c>
      <c r="E597" s="77">
        <v>1</v>
      </c>
      <c r="F597" s="77">
        <v>1</v>
      </c>
      <c r="G597" s="77">
        <v>1</v>
      </c>
      <c r="H597" s="77">
        <v>0</v>
      </c>
      <c r="I597" s="77">
        <v>0</v>
      </c>
      <c r="J597" t="s">
        <v>646</v>
      </c>
      <c r="K597" t="s">
        <v>286</v>
      </c>
      <c r="L597" s="20"/>
      <c r="M597" s="20"/>
      <c r="N597" s="20"/>
      <c r="O597" s="20"/>
      <c r="P597" s="20"/>
      <c r="Q597" s="28">
        <f t="shared" si="9"/>
        <v>17.71</v>
      </c>
      <c r="R597" s="18"/>
      <c r="S597" s="18"/>
      <c r="T597" s="18"/>
      <c r="U597" s="18"/>
      <c r="V597" s="18"/>
      <c r="W5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7" s="17">
        <f>SUM(T_MAIN_ACCESSSW[[#This Row],[(Y)
TOTAL Excluding VAT - Y1
((A*J)*Q)+((A*R)*12))]:[(AC)
TOTAL Excluding VAT - Y5
((E*N*Q)+((E*V)*12))]])</f>
        <v>0</v>
      </c>
      <c r="AC597" s="21"/>
    </row>
    <row r="598" spans="1:29" x14ac:dyDescent="0.3">
      <c r="A598" t="s">
        <v>69</v>
      </c>
      <c r="B598" t="s">
        <v>1124</v>
      </c>
      <c r="C598" t="s">
        <v>1125</v>
      </c>
      <c r="D598" t="s">
        <v>1078</v>
      </c>
      <c r="E598" s="77">
        <v>1</v>
      </c>
      <c r="F598" s="77">
        <v>1</v>
      </c>
      <c r="G598" s="77">
        <v>1</v>
      </c>
      <c r="H598" s="77">
        <v>0</v>
      </c>
      <c r="I598" s="77">
        <v>0</v>
      </c>
      <c r="J598" t="s">
        <v>646</v>
      </c>
      <c r="K598" t="s">
        <v>286</v>
      </c>
      <c r="L598" s="20"/>
      <c r="M598" s="20"/>
      <c r="N598" s="20"/>
      <c r="O598" s="20"/>
      <c r="P598" s="20"/>
      <c r="Q598" s="28">
        <f t="shared" si="9"/>
        <v>17.71</v>
      </c>
      <c r="R598" s="18"/>
      <c r="S598" s="18"/>
      <c r="T598" s="18"/>
      <c r="U598" s="18"/>
      <c r="V598" s="18"/>
      <c r="W5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8" s="17">
        <f>SUM(T_MAIN_ACCESSSW[[#This Row],[(Y)
TOTAL Excluding VAT - Y1
((A*J)*Q)+((A*R)*12))]:[(AC)
TOTAL Excluding VAT - Y5
((E*N*Q)+((E*V)*12))]])</f>
        <v>0</v>
      </c>
      <c r="AC598" s="21"/>
    </row>
    <row r="599" spans="1:29" x14ac:dyDescent="0.3">
      <c r="A599" t="s">
        <v>69</v>
      </c>
      <c r="B599" t="s">
        <v>1124</v>
      </c>
      <c r="C599" t="s">
        <v>1126</v>
      </c>
      <c r="D599" t="s">
        <v>1078</v>
      </c>
      <c r="E599" s="77">
        <v>1</v>
      </c>
      <c r="F599" s="77">
        <v>1</v>
      </c>
      <c r="G599" s="77">
        <v>1</v>
      </c>
      <c r="H599" s="77">
        <v>0</v>
      </c>
      <c r="I599" s="77">
        <v>0</v>
      </c>
      <c r="J599" t="s">
        <v>646</v>
      </c>
      <c r="K599" t="s">
        <v>286</v>
      </c>
      <c r="L599" s="20"/>
      <c r="M599" s="20"/>
      <c r="N599" s="20"/>
      <c r="O599" s="20"/>
      <c r="P599" s="20"/>
      <c r="Q599" s="28">
        <f t="shared" si="9"/>
        <v>17.71</v>
      </c>
      <c r="R599" s="18"/>
      <c r="S599" s="18"/>
      <c r="T599" s="18"/>
      <c r="U599" s="18"/>
      <c r="V599" s="18"/>
      <c r="W5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5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5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5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5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599" s="17">
        <f>SUM(T_MAIN_ACCESSSW[[#This Row],[(Y)
TOTAL Excluding VAT - Y1
((A*J)*Q)+((A*R)*12))]:[(AC)
TOTAL Excluding VAT - Y5
((E*N*Q)+((E*V)*12))]])</f>
        <v>0</v>
      </c>
      <c r="AC599" s="21"/>
    </row>
    <row r="600" spans="1:29" x14ac:dyDescent="0.3">
      <c r="A600" t="s">
        <v>69</v>
      </c>
      <c r="B600" t="s">
        <v>1124</v>
      </c>
      <c r="C600" t="s">
        <v>1127</v>
      </c>
      <c r="D600" t="s">
        <v>1078</v>
      </c>
      <c r="E600" s="77">
        <v>1</v>
      </c>
      <c r="F600" s="77">
        <v>1</v>
      </c>
      <c r="G600" s="77">
        <v>1</v>
      </c>
      <c r="H600" s="77">
        <v>0</v>
      </c>
      <c r="I600" s="77">
        <v>0</v>
      </c>
      <c r="J600" t="s">
        <v>646</v>
      </c>
      <c r="K600" t="s">
        <v>286</v>
      </c>
      <c r="L600" s="20"/>
      <c r="M600" s="20"/>
      <c r="N600" s="20"/>
      <c r="O600" s="20"/>
      <c r="P600" s="20"/>
      <c r="Q600" s="28">
        <f t="shared" si="9"/>
        <v>17.71</v>
      </c>
      <c r="R600" s="18"/>
      <c r="S600" s="18"/>
      <c r="T600" s="18"/>
      <c r="U600" s="18"/>
      <c r="V600" s="18"/>
      <c r="W6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0" s="17">
        <f>SUM(T_MAIN_ACCESSSW[[#This Row],[(Y)
TOTAL Excluding VAT - Y1
((A*J)*Q)+((A*R)*12))]:[(AC)
TOTAL Excluding VAT - Y5
((E*N*Q)+((E*V)*12))]])</f>
        <v>0</v>
      </c>
      <c r="AC600" s="21"/>
    </row>
    <row r="601" spans="1:29" x14ac:dyDescent="0.3">
      <c r="A601" t="s">
        <v>69</v>
      </c>
      <c r="B601" t="s">
        <v>1124</v>
      </c>
      <c r="C601" t="s">
        <v>1128</v>
      </c>
      <c r="D601" t="s">
        <v>1078</v>
      </c>
      <c r="E601" s="77">
        <v>1</v>
      </c>
      <c r="F601" s="77">
        <v>1</v>
      </c>
      <c r="G601" s="77">
        <v>1</v>
      </c>
      <c r="H601" s="77">
        <v>0</v>
      </c>
      <c r="I601" s="77">
        <v>0</v>
      </c>
      <c r="J601" t="s">
        <v>646</v>
      </c>
      <c r="K601" t="s">
        <v>286</v>
      </c>
      <c r="L601" s="20"/>
      <c r="M601" s="20"/>
      <c r="N601" s="20"/>
      <c r="O601" s="20"/>
      <c r="P601" s="20"/>
      <c r="Q601" s="28">
        <f t="shared" si="9"/>
        <v>17.71</v>
      </c>
      <c r="R601" s="18"/>
      <c r="S601" s="18"/>
      <c r="T601" s="18"/>
      <c r="U601" s="18"/>
      <c r="V601" s="18"/>
      <c r="W6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1" s="17">
        <f>SUM(T_MAIN_ACCESSSW[[#This Row],[(Y)
TOTAL Excluding VAT - Y1
((A*J)*Q)+((A*R)*12))]:[(AC)
TOTAL Excluding VAT - Y5
((E*N*Q)+((E*V)*12))]])</f>
        <v>0</v>
      </c>
      <c r="AC601" s="21"/>
    </row>
    <row r="602" spans="1:29" x14ac:dyDescent="0.3">
      <c r="A602" t="s">
        <v>69</v>
      </c>
      <c r="B602" t="s">
        <v>1129</v>
      </c>
      <c r="C602" t="s">
        <v>1130</v>
      </c>
      <c r="D602" t="s">
        <v>1078</v>
      </c>
      <c r="E602" s="77">
        <v>1</v>
      </c>
      <c r="F602" s="77">
        <v>1</v>
      </c>
      <c r="G602" s="77">
        <v>1</v>
      </c>
      <c r="H602" s="77">
        <v>0</v>
      </c>
      <c r="I602" s="77">
        <v>0</v>
      </c>
      <c r="J602" t="s">
        <v>646</v>
      </c>
      <c r="K602" t="s">
        <v>286</v>
      </c>
      <c r="L602" s="20"/>
      <c r="M602" s="20"/>
      <c r="N602" s="20"/>
      <c r="O602" s="20"/>
      <c r="P602" s="20"/>
      <c r="Q602" s="28">
        <f t="shared" si="9"/>
        <v>17.71</v>
      </c>
      <c r="R602" s="18"/>
      <c r="S602" s="18"/>
      <c r="T602" s="18"/>
      <c r="U602" s="18"/>
      <c r="V602" s="18"/>
      <c r="W6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2" s="17">
        <f>SUM(T_MAIN_ACCESSSW[[#This Row],[(Y)
TOTAL Excluding VAT - Y1
((A*J)*Q)+((A*R)*12))]:[(AC)
TOTAL Excluding VAT - Y5
((E*N*Q)+((E*V)*12))]])</f>
        <v>0</v>
      </c>
      <c r="AC602" s="21"/>
    </row>
    <row r="603" spans="1:29" x14ac:dyDescent="0.3">
      <c r="A603" t="s">
        <v>69</v>
      </c>
      <c r="B603" t="s">
        <v>1131</v>
      </c>
      <c r="C603" t="s">
        <v>1132</v>
      </c>
      <c r="D603" t="s">
        <v>1078</v>
      </c>
      <c r="E603" s="77">
        <v>1</v>
      </c>
      <c r="F603" s="77">
        <v>1</v>
      </c>
      <c r="G603" s="77">
        <v>1</v>
      </c>
      <c r="H603" s="77">
        <v>0</v>
      </c>
      <c r="I603" s="77">
        <v>0</v>
      </c>
      <c r="J603" t="s">
        <v>646</v>
      </c>
      <c r="K603" t="s">
        <v>286</v>
      </c>
      <c r="L603" s="20"/>
      <c r="M603" s="20"/>
      <c r="N603" s="20"/>
      <c r="O603" s="20"/>
      <c r="P603" s="20"/>
      <c r="Q603" s="28">
        <f t="shared" si="9"/>
        <v>17.71</v>
      </c>
      <c r="R603" s="18"/>
      <c r="S603" s="18"/>
      <c r="T603" s="18"/>
      <c r="U603" s="18"/>
      <c r="V603" s="18"/>
      <c r="W6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3" s="17">
        <f>SUM(T_MAIN_ACCESSSW[[#This Row],[(Y)
TOTAL Excluding VAT - Y1
((A*J)*Q)+((A*R)*12))]:[(AC)
TOTAL Excluding VAT - Y5
((E*N*Q)+((E*V)*12))]])</f>
        <v>0</v>
      </c>
      <c r="AC603" s="21"/>
    </row>
    <row r="604" spans="1:29" x14ac:dyDescent="0.3">
      <c r="A604" t="s">
        <v>69</v>
      </c>
      <c r="B604" t="s">
        <v>1131</v>
      </c>
      <c r="C604" t="s">
        <v>1133</v>
      </c>
      <c r="D604" t="s">
        <v>1078</v>
      </c>
      <c r="E604" s="77">
        <v>1</v>
      </c>
      <c r="F604" s="77">
        <v>1</v>
      </c>
      <c r="G604" s="77">
        <v>1</v>
      </c>
      <c r="H604" s="77">
        <v>0</v>
      </c>
      <c r="I604" s="77">
        <v>0</v>
      </c>
      <c r="J604" t="s">
        <v>646</v>
      </c>
      <c r="K604" t="s">
        <v>286</v>
      </c>
      <c r="L604" s="20"/>
      <c r="M604" s="20"/>
      <c r="N604" s="20"/>
      <c r="O604" s="20"/>
      <c r="P604" s="20"/>
      <c r="Q604" s="28">
        <f t="shared" si="9"/>
        <v>17.71</v>
      </c>
      <c r="R604" s="18"/>
      <c r="S604" s="18"/>
      <c r="T604" s="18"/>
      <c r="U604" s="18"/>
      <c r="V604" s="18"/>
      <c r="W6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4" s="17">
        <f>SUM(T_MAIN_ACCESSSW[[#This Row],[(Y)
TOTAL Excluding VAT - Y1
((A*J)*Q)+((A*R)*12))]:[(AC)
TOTAL Excluding VAT - Y5
((E*N*Q)+((E*V)*12))]])</f>
        <v>0</v>
      </c>
      <c r="AC604" s="21"/>
    </row>
    <row r="605" spans="1:29" x14ac:dyDescent="0.3">
      <c r="A605" t="s">
        <v>69</v>
      </c>
      <c r="B605" t="s">
        <v>1131</v>
      </c>
      <c r="C605" t="s">
        <v>1134</v>
      </c>
      <c r="D605" t="s">
        <v>1078</v>
      </c>
      <c r="E605" s="77">
        <v>1</v>
      </c>
      <c r="F605" s="77">
        <v>1</v>
      </c>
      <c r="G605" s="77">
        <v>1</v>
      </c>
      <c r="H605" s="77">
        <v>0</v>
      </c>
      <c r="I605" s="77">
        <v>0</v>
      </c>
      <c r="J605" t="s">
        <v>646</v>
      </c>
      <c r="K605" t="s">
        <v>286</v>
      </c>
      <c r="L605" s="20"/>
      <c r="M605" s="20"/>
      <c r="N605" s="20"/>
      <c r="O605" s="20"/>
      <c r="P605" s="20"/>
      <c r="Q605" s="28">
        <f t="shared" si="9"/>
        <v>17.71</v>
      </c>
      <c r="R605" s="18"/>
      <c r="S605" s="18"/>
      <c r="T605" s="18"/>
      <c r="U605" s="18"/>
      <c r="V605" s="18"/>
      <c r="W6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5" s="17">
        <f>SUM(T_MAIN_ACCESSSW[[#This Row],[(Y)
TOTAL Excluding VAT - Y1
((A*J)*Q)+((A*R)*12))]:[(AC)
TOTAL Excluding VAT - Y5
((E*N*Q)+((E*V)*12))]])</f>
        <v>0</v>
      </c>
      <c r="AC605" s="21"/>
    </row>
    <row r="606" spans="1:29" x14ac:dyDescent="0.3">
      <c r="A606" t="s">
        <v>69</v>
      </c>
      <c r="B606" t="s">
        <v>1135</v>
      </c>
      <c r="C606" t="s">
        <v>1136</v>
      </c>
      <c r="D606" t="s">
        <v>1078</v>
      </c>
      <c r="E606" s="77">
        <v>1</v>
      </c>
      <c r="F606" s="77">
        <v>1</v>
      </c>
      <c r="G606" s="77">
        <v>1</v>
      </c>
      <c r="H606" s="77">
        <v>0</v>
      </c>
      <c r="I606" s="77">
        <v>0</v>
      </c>
      <c r="J606" t="s">
        <v>646</v>
      </c>
      <c r="K606" t="s">
        <v>286</v>
      </c>
      <c r="L606" s="20"/>
      <c r="M606" s="20"/>
      <c r="N606" s="20"/>
      <c r="O606" s="20"/>
      <c r="P606" s="20"/>
      <c r="Q606" s="28">
        <f t="shared" si="9"/>
        <v>17.71</v>
      </c>
      <c r="R606" s="18"/>
      <c r="S606" s="18"/>
      <c r="T606" s="18"/>
      <c r="U606" s="18"/>
      <c r="V606" s="18"/>
      <c r="W6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6" s="17">
        <f>SUM(T_MAIN_ACCESSSW[[#This Row],[(Y)
TOTAL Excluding VAT - Y1
((A*J)*Q)+((A*R)*12))]:[(AC)
TOTAL Excluding VAT - Y5
((E*N*Q)+((E*V)*12))]])</f>
        <v>0</v>
      </c>
      <c r="AC606" s="21"/>
    </row>
    <row r="607" spans="1:29" x14ac:dyDescent="0.3">
      <c r="A607" t="s">
        <v>69</v>
      </c>
      <c r="B607" t="s">
        <v>1137</v>
      </c>
      <c r="C607" t="s">
        <v>1138</v>
      </c>
      <c r="D607" t="s">
        <v>1078</v>
      </c>
      <c r="E607" s="77">
        <v>1</v>
      </c>
      <c r="F607" s="77">
        <v>1</v>
      </c>
      <c r="G607" s="77">
        <v>1</v>
      </c>
      <c r="H607" s="77">
        <v>0</v>
      </c>
      <c r="I607" s="77">
        <v>0</v>
      </c>
      <c r="J607" t="s">
        <v>646</v>
      </c>
      <c r="K607" t="s">
        <v>286</v>
      </c>
      <c r="L607" s="20"/>
      <c r="M607" s="20"/>
      <c r="N607" s="20"/>
      <c r="O607" s="20"/>
      <c r="P607" s="20"/>
      <c r="Q607" s="28">
        <f t="shared" si="9"/>
        <v>17.71</v>
      </c>
      <c r="R607" s="18"/>
      <c r="S607" s="18"/>
      <c r="T607" s="18"/>
      <c r="U607" s="18"/>
      <c r="V607" s="18"/>
      <c r="W6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7" s="17">
        <f>SUM(T_MAIN_ACCESSSW[[#This Row],[(Y)
TOTAL Excluding VAT - Y1
((A*J)*Q)+((A*R)*12))]:[(AC)
TOTAL Excluding VAT - Y5
((E*N*Q)+((E*V)*12))]])</f>
        <v>0</v>
      </c>
      <c r="AC607" s="21"/>
    </row>
    <row r="608" spans="1:29" x14ac:dyDescent="0.3">
      <c r="A608" t="s">
        <v>69</v>
      </c>
      <c r="B608" t="s">
        <v>1137</v>
      </c>
      <c r="C608" t="s">
        <v>1139</v>
      </c>
      <c r="D608" t="s">
        <v>1078</v>
      </c>
      <c r="E608" s="77">
        <v>1</v>
      </c>
      <c r="F608" s="77">
        <v>1</v>
      </c>
      <c r="G608" s="77">
        <v>1</v>
      </c>
      <c r="H608" s="77">
        <v>0</v>
      </c>
      <c r="I608" s="77">
        <v>0</v>
      </c>
      <c r="J608" t="s">
        <v>646</v>
      </c>
      <c r="K608" t="s">
        <v>286</v>
      </c>
      <c r="L608" s="20"/>
      <c r="M608" s="20"/>
      <c r="N608" s="20"/>
      <c r="O608" s="20"/>
      <c r="P608" s="20"/>
      <c r="Q608" s="28">
        <f t="shared" si="9"/>
        <v>17.71</v>
      </c>
      <c r="R608" s="18"/>
      <c r="S608" s="18"/>
      <c r="T608" s="18"/>
      <c r="U608" s="18"/>
      <c r="V608" s="18"/>
      <c r="W6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8" s="17">
        <f>SUM(T_MAIN_ACCESSSW[[#This Row],[(Y)
TOTAL Excluding VAT - Y1
((A*J)*Q)+((A*R)*12))]:[(AC)
TOTAL Excluding VAT - Y5
((E*N*Q)+((E*V)*12))]])</f>
        <v>0</v>
      </c>
      <c r="AC608" s="21"/>
    </row>
    <row r="609" spans="1:29" x14ac:dyDescent="0.3">
      <c r="A609" t="s">
        <v>69</v>
      </c>
      <c r="B609" t="s">
        <v>1140</v>
      </c>
      <c r="C609" t="s">
        <v>1141</v>
      </c>
      <c r="D609" t="s">
        <v>1078</v>
      </c>
      <c r="E609" s="77">
        <v>1</v>
      </c>
      <c r="F609" s="77">
        <v>1</v>
      </c>
      <c r="G609" s="77">
        <v>1</v>
      </c>
      <c r="H609" s="77">
        <v>0</v>
      </c>
      <c r="I609" s="77">
        <v>0</v>
      </c>
      <c r="J609" t="s">
        <v>646</v>
      </c>
      <c r="K609" t="s">
        <v>286</v>
      </c>
      <c r="L609" s="20"/>
      <c r="M609" s="20"/>
      <c r="N609" s="20"/>
      <c r="O609" s="20"/>
      <c r="P609" s="20"/>
      <c r="Q609" s="28">
        <f t="shared" si="9"/>
        <v>17.71</v>
      </c>
      <c r="R609" s="18"/>
      <c r="S609" s="18"/>
      <c r="T609" s="18"/>
      <c r="U609" s="18"/>
      <c r="V609" s="18"/>
      <c r="W6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09" s="17">
        <f>SUM(T_MAIN_ACCESSSW[[#This Row],[(Y)
TOTAL Excluding VAT - Y1
((A*J)*Q)+((A*R)*12))]:[(AC)
TOTAL Excluding VAT - Y5
((E*N*Q)+((E*V)*12))]])</f>
        <v>0</v>
      </c>
      <c r="AC609" s="21"/>
    </row>
    <row r="610" spans="1:29" x14ac:dyDescent="0.3">
      <c r="A610" t="s">
        <v>69</v>
      </c>
      <c r="B610" t="s">
        <v>1140</v>
      </c>
      <c r="C610" t="s">
        <v>1142</v>
      </c>
      <c r="D610" t="s">
        <v>1078</v>
      </c>
      <c r="E610" s="77">
        <v>1</v>
      </c>
      <c r="F610" s="77">
        <v>1</v>
      </c>
      <c r="G610" s="77">
        <v>1</v>
      </c>
      <c r="H610" s="77">
        <v>0</v>
      </c>
      <c r="I610" s="77">
        <v>0</v>
      </c>
      <c r="J610" t="s">
        <v>646</v>
      </c>
      <c r="K610" t="s">
        <v>286</v>
      </c>
      <c r="L610" s="20"/>
      <c r="M610" s="20"/>
      <c r="N610" s="20"/>
      <c r="O610" s="20"/>
      <c r="P610" s="20"/>
      <c r="Q610" s="28">
        <f t="shared" si="9"/>
        <v>17.71</v>
      </c>
      <c r="R610" s="18"/>
      <c r="S610" s="18"/>
      <c r="T610" s="18"/>
      <c r="U610" s="18"/>
      <c r="V610" s="18"/>
      <c r="W6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0" s="17">
        <f>SUM(T_MAIN_ACCESSSW[[#This Row],[(Y)
TOTAL Excluding VAT - Y1
((A*J)*Q)+((A*R)*12))]:[(AC)
TOTAL Excluding VAT - Y5
((E*N*Q)+((E*V)*12))]])</f>
        <v>0</v>
      </c>
      <c r="AC610" s="21"/>
    </row>
    <row r="611" spans="1:29" x14ac:dyDescent="0.3">
      <c r="A611" t="s">
        <v>69</v>
      </c>
      <c r="B611" t="s">
        <v>1140</v>
      </c>
      <c r="C611" t="s">
        <v>1143</v>
      </c>
      <c r="D611" t="s">
        <v>1078</v>
      </c>
      <c r="E611" s="77">
        <v>1</v>
      </c>
      <c r="F611" s="77">
        <v>1</v>
      </c>
      <c r="G611" s="77">
        <v>1</v>
      </c>
      <c r="H611" s="77">
        <v>0</v>
      </c>
      <c r="I611" s="77">
        <v>0</v>
      </c>
      <c r="J611" t="s">
        <v>646</v>
      </c>
      <c r="K611" t="s">
        <v>286</v>
      </c>
      <c r="L611" s="20"/>
      <c r="M611" s="20"/>
      <c r="N611" s="20"/>
      <c r="O611" s="20"/>
      <c r="P611" s="20"/>
      <c r="Q611" s="28">
        <f t="shared" si="9"/>
        <v>17.71</v>
      </c>
      <c r="R611" s="18"/>
      <c r="S611" s="18"/>
      <c r="T611" s="18"/>
      <c r="U611" s="18"/>
      <c r="V611" s="18"/>
      <c r="W6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1" s="17">
        <f>SUM(T_MAIN_ACCESSSW[[#This Row],[(Y)
TOTAL Excluding VAT - Y1
((A*J)*Q)+((A*R)*12))]:[(AC)
TOTAL Excluding VAT - Y5
((E*N*Q)+((E*V)*12))]])</f>
        <v>0</v>
      </c>
      <c r="AC611" s="21"/>
    </row>
    <row r="612" spans="1:29" x14ac:dyDescent="0.3">
      <c r="A612" t="s">
        <v>69</v>
      </c>
      <c r="B612" t="s">
        <v>1144</v>
      </c>
      <c r="C612" t="s">
        <v>1145</v>
      </c>
      <c r="D612" t="s">
        <v>1078</v>
      </c>
      <c r="E612" s="77">
        <v>1</v>
      </c>
      <c r="F612" s="77">
        <v>1</v>
      </c>
      <c r="G612" s="77">
        <v>1</v>
      </c>
      <c r="H612" s="77">
        <v>0</v>
      </c>
      <c r="I612" s="77">
        <v>0</v>
      </c>
      <c r="J612" t="s">
        <v>646</v>
      </c>
      <c r="K612" t="s">
        <v>286</v>
      </c>
      <c r="L612" s="20"/>
      <c r="M612" s="20"/>
      <c r="N612" s="20"/>
      <c r="O612" s="20"/>
      <c r="P612" s="20"/>
      <c r="Q612" s="28">
        <f t="shared" si="9"/>
        <v>17.71</v>
      </c>
      <c r="R612" s="18"/>
      <c r="S612" s="18"/>
      <c r="T612" s="18"/>
      <c r="U612" s="18"/>
      <c r="V612" s="18"/>
      <c r="W6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2" s="17">
        <f>SUM(T_MAIN_ACCESSSW[[#This Row],[(Y)
TOTAL Excluding VAT - Y1
((A*J)*Q)+((A*R)*12))]:[(AC)
TOTAL Excluding VAT - Y5
((E*N*Q)+((E*V)*12))]])</f>
        <v>0</v>
      </c>
      <c r="AC612" s="21"/>
    </row>
    <row r="613" spans="1:29" x14ac:dyDescent="0.3">
      <c r="A613" t="s">
        <v>69</v>
      </c>
      <c r="B613" t="s">
        <v>1144</v>
      </c>
      <c r="C613" t="s">
        <v>1146</v>
      </c>
      <c r="D613" t="s">
        <v>1078</v>
      </c>
      <c r="E613" s="77">
        <v>1</v>
      </c>
      <c r="F613" s="77">
        <v>1</v>
      </c>
      <c r="G613" s="77">
        <v>1</v>
      </c>
      <c r="H613" s="77">
        <v>0</v>
      </c>
      <c r="I613" s="77">
        <v>0</v>
      </c>
      <c r="J613" t="s">
        <v>646</v>
      </c>
      <c r="K613" t="s">
        <v>286</v>
      </c>
      <c r="L613" s="20"/>
      <c r="M613" s="20"/>
      <c r="N613" s="20"/>
      <c r="O613" s="20"/>
      <c r="P613" s="20"/>
      <c r="Q613" s="28">
        <f t="shared" si="9"/>
        <v>17.71</v>
      </c>
      <c r="R613" s="18"/>
      <c r="S613" s="18"/>
      <c r="T613" s="18"/>
      <c r="U613" s="18"/>
      <c r="V613" s="18"/>
      <c r="W6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3" s="17">
        <f>SUM(T_MAIN_ACCESSSW[[#This Row],[(Y)
TOTAL Excluding VAT - Y1
((A*J)*Q)+((A*R)*12))]:[(AC)
TOTAL Excluding VAT - Y5
((E*N*Q)+((E*V)*12))]])</f>
        <v>0</v>
      </c>
      <c r="AC613" s="21"/>
    </row>
    <row r="614" spans="1:29" x14ac:dyDescent="0.3">
      <c r="A614" t="s">
        <v>69</v>
      </c>
      <c r="B614" t="s">
        <v>1147</v>
      </c>
      <c r="C614" t="s">
        <v>1148</v>
      </c>
      <c r="D614" t="s">
        <v>1078</v>
      </c>
      <c r="E614" s="77">
        <v>1</v>
      </c>
      <c r="F614" s="77">
        <v>1</v>
      </c>
      <c r="G614" s="77">
        <v>1</v>
      </c>
      <c r="H614" s="77">
        <v>0</v>
      </c>
      <c r="I614" s="77">
        <v>0</v>
      </c>
      <c r="J614" t="s">
        <v>646</v>
      </c>
      <c r="K614" t="s">
        <v>286</v>
      </c>
      <c r="L614" s="20"/>
      <c r="M614" s="20"/>
      <c r="N614" s="20"/>
      <c r="O614" s="20"/>
      <c r="P614" s="20"/>
      <c r="Q614" s="28">
        <f t="shared" si="9"/>
        <v>17.71</v>
      </c>
      <c r="R614" s="18"/>
      <c r="S614" s="18"/>
      <c r="T614" s="18"/>
      <c r="U614" s="18"/>
      <c r="V614" s="18"/>
      <c r="W6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4" s="17">
        <f>SUM(T_MAIN_ACCESSSW[[#This Row],[(Y)
TOTAL Excluding VAT - Y1
((A*J)*Q)+((A*R)*12))]:[(AC)
TOTAL Excluding VAT - Y5
((E*N*Q)+((E*V)*12))]])</f>
        <v>0</v>
      </c>
      <c r="AC614" s="21"/>
    </row>
    <row r="615" spans="1:29" x14ac:dyDescent="0.3">
      <c r="A615" t="s">
        <v>69</v>
      </c>
      <c r="B615" t="s">
        <v>1147</v>
      </c>
      <c r="C615" t="s">
        <v>1149</v>
      </c>
      <c r="D615" t="s">
        <v>1078</v>
      </c>
      <c r="E615" s="77">
        <v>1</v>
      </c>
      <c r="F615" s="77">
        <v>1</v>
      </c>
      <c r="G615" s="77">
        <v>1</v>
      </c>
      <c r="H615" s="77">
        <v>0</v>
      </c>
      <c r="I615" s="77">
        <v>0</v>
      </c>
      <c r="J615" t="s">
        <v>646</v>
      </c>
      <c r="K615" t="s">
        <v>286</v>
      </c>
      <c r="L615" s="20"/>
      <c r="M615" s="20"/>
      <c r="N615" s="20"/>
      <c r="O615" s="20"/>
      <c r="P615" s="20"/>
      <c r="Q615" s="28">
        <f t="shared" si="9"/>
        <v>17.71</v>
      </c>
      <c r="R615" s="18"/>
      <c r="S615" s="18"/>
      <c r="T615" s="18"/>
      <c r="U615" s="18"/>
      <c r="V615" s="18"/>
      <c r="W6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5" s="17">
        <f>SUM(T_MAIN_ACCESSSW[[#This Row],[(Y)
TOTAL Excluding VAT - Y1
((A*J)*Q)+((A*R)*12))]:[(AC)
TOTAL Excluding VAT - Y5
((E*N*Q)+((E*V)*12))]])</f>
        <v>0</v>
      </c>
      <c r="AC615" s="21"/>
    </row>
    <row r="616" spans="1:29" x14ac:dyDescent="0.3">
      <c r="A616" t="s">
        <v>69</v>
      </c>
      <c r="B616" t="s">
        <v>1150</v>
      </c>
      <c r="C616" t="s">
        <v>1151</v>
      </c>
      <c r="D616" t="s">
        <v>1078</v>
      </c>
      <c r="E616" s="77">
        <v>1</v>
      </c>
      <c r="F616" s="77">
        <v>1</v>
      </c>
      <c r="G616" s="77">
        <v>1</v>
      </c>
      <c r="H616" s="77">
        <v>0</v>
      </c>
      <c r="I616" s="77">
        <v>0</v>
      </c>
      <c r="J616" t="s">
        <v>646</v>
      </c>
      <c r="K616" t="s">
        <v>286</v>
      </c>
      <c r="L616" s="20"/>
      <c r="M616" s="20"/>
      <c r="N616" s="20"/>
      <c r="O616" s="20"/>
      <c r="P616" s="20"/>
      <c r="Q616" s="28">
        <f t="shared" si="9"/>
        <v>17.71</v>
      </c>
      <c r="R616" s="18"/>
      <c r="S616" s="18"/>
      <c r="T616" s="18"/>
      <c r="U616" s="18"/>
      <c r="V616" s="18"/>
      <c r="W6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6" s="17">
        <f>SUM(T_MAIN_ACCESSSW[[#This Row],[(Y)
TOTAL Excluding VAT - Y1
((A*J)*Q)+((A*R)*12))]:[(AC)
TOTAL Excluding VAT - Y5
((E*N*Q)+((E*V)*12))]])</f>
        <v>0</v>
      </c>
      <c r="AC616" s="21"/>
    </row>
    <row r="617" spans="1:29" x14ac:dyDescent="0.3">
      <c r="A617" t="s">
        <v>69</v>
      </c>
      <c r="B617" t="s">
        <v>1152</v>
      </c>
      <c r="C617" t="s">
        <v>1153</v>
      </c>
      <c r="D617" t="s">
        <v>1078</v>
      </c>
      <c r="E617" s="77">
        <v>1</v>
      </c>
      <c r="F617" s="77">
        <v>1</v>
      </c>
      <c r="G617" s="77">
        <v>1</v>
      </c>
      <c r="H617" s="77">
        <v>0</v>
      </c>
      <c r="I617" s="77">
        <v>0</v>
      </c>
      <c r="J617" t="s">
        <v>646</v>
      </c>
      <c r="K617" t="s">
        <v>286</v>
      </c>
      <c r="L617" s="20"/>
      <c r="M617" s="20"/>
      <c r="N617" s="20"/>
      <c r="O617" s="20"/>
      <c r="P617" s="20"/>
      <c r="Q617" s="28">
        <f t="shared" si="9"/>
        <v>17.71</v>
      </c>
      <c r="R617" s="18"/>
      <c r="S617" s="18"/>
      <c r="T617" s="18"/>
      <c r="U617" s="18"/>
      <c r="V617" s="18"/>
      <c r="W6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7" s="17">
        <f>SUM(T_MAIN_ACCESSSW[[#This Row],[(Y)
TOTAL Excluding VAT - Y1
((A*J)*Q)+((A*R)*12))]:[(AC)
TOTAL Excluding VAT - Y5
((E*N*Q)+((E*V)*12))]])</f>
        <v>0</v>
      </c>
      <c r="AC617" s="21"/>
    </row>
    <row r="618" spans="1:29" x14ac:dyDescent="0.3">
      <c r="A618" t="s">
        <v>69</v>
      </c>
      <c r="B618" t="s">
        <v>1154</v>
      </c>
      <c r="C618" t="s">
        <v>1155</v>
      </c>
      <c r="D618" t="s">
        <v>1078</v>
      </c>
      <c r="E618" s="77">
        <v>1</v>
      </c>
      <c r="F618" s="77">
        <v>1</v>
      </c>
      <c r="G618" s="77">
        <v>1</v>
      </c>
      <c r="H618" s="77">
        <v>0</v>
      </c>
      <c r="I618" s="77">
        <v>0</v>
      </c>
      <c r="J618" t="s">
        <v>646</v>
      </c>
      <c r="K618" t="s">
        <v>286</v>
      </c>
      <c r="L618" s="20"/>
      <c r="M618" s="20"/>
      <c r="N618" s="20"/>
      <c r="O618" s="20"/>
      <c r="P618" s="20"/>
      <c r="Q618" s="28">
        <f t="shared" si="9"/>
        <v>17.71</v>
      </c>
      <c r="R618" s="18"/>
      <c r="S618" s="18"/>
      <c r="T618" s="18"/>
      <c r="U618" s="18"/>
      <c r="V618" s="18"/>
      <c r="W6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8" s="17">
        <f>SUM(T_MAIN_ACCESSSW[[#This Row],[(Y)
TOTAL Excluding VAT - Y1
((A*J)*Q)+((A*R)*12))]:[(AC)
TOTAL Excluding VAT - Y5
((E*N*Q)+((E*V)*12))]])</f>
        <v>0</v>
      </c>
      <c r="AC618" s="21"/>
    </row>
    <row r="619" spans="1:29" x14ac:dyDescent="0.3">
      <c r="A619" t="s">
        <v>69</v>
      </c>
      <c r="B619" t="s">
        <v>1156</v>
      </c>
      <c r="C619" t="s">
        <v>1157</v>
      </c>
      <c r="D619" t="s">
        <v>1078</v>
      </c>
      <c r="E619" s="77">
        <v>1</v>
      </c>
      <c r="F619" s="77">
        <v>1</v>
      </c>
      <c r="G619" s="77">
        <v>1</v>
      </c>
      <c r="H619" s="77">
        <v>0</v>
      </c>
      <c r="I619" s="77">
        <v>0</v>
      </c>
      <c r="J619" t="s">
        <v>646</v>
      </c>
      <c r="K619" t="s">
        <v>286</v>
      </c>
      <c r="L619" s="20"/>
      <c r="M619" s="20"/>
      <c r="N619" s="20"/>
      <c r="O619" s="20"/>
      <c r="P619" s="20"/>
      <c r="Q619" s="28">
        <f t="shared" si="9"/>
        <v>17.71</v>
      </c>
      <c r="R619" s="18"/>
      <c r="S619" s="18"/>
      <c r="T619" s="18"/>
      <c r="U619" s="18"/>
      <c r="V619" s="18"/>
      <c r="W6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19" s="17">
        <f>SUM(T_MAIN_ACCESSSW[[#This Row],[(Y)
TOTAL Excluding VAT - Y1
((A*J)*Q)+((A*R)*12))]:[(AC)
TOTAL Excluding VAT - Y5
((E*N*Q)+((E*V)*12))]])</f>
        <v>0</v>
      </c>
      <c r="AC619" s="21"/>
    </row>
    <row r="620" spans="1:29" x14ac:dyDescent="0.3">
      <c r="A620" t="s">
        <v>69</v>
      </c>
      <c r="B620" t="s">
        <v>1158</v>
      </c>
      <c r="C620" t="s">
        <v>1159</v>
      </c>
      <c r="D620" t="s">
        <v>1078</v>
      </c>
      <c r="E620" s="77">
        <v>1</v>
      </c>
      <c r="F620" s="77">
        <v>1</v>
      </c>
      <c r="G620" s="77">
        <v>1</v>
      </c>
      <c r="H620" s="77">
        <v>0</v>
      </c>
      <c r="I620" s="77">
        <v>0</v>
      </c>
      <c r="J620" t="s">
        <v>646</v>
      </c>
      <c r="K620" t="s">
        <v>286</v>
      </c>
      <c r="L620" s="20"/>
      <c r="M620" s="20"/>
      <c r="N620" s="20"/>
      <c r="O620" s="20"/>
      <c r="P620" s="20"/>
      <c r="Q620" s="28">
        <f t="shared" si="9"/>
        <v>17.71</v>
      </c>
      <c r="R620" s="18"/>
      <c r="S620" s="18"/>
      <c r="T620" s="18"/>
      <c r="U620" s="18"/>
      <c r="V620" s="18"/>
      <c r="W6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0" s="17">
        <f>SUM(T_MAIN_ACCESSSW[[#This Row],[(Y)
TOTAL Excluding VAT - Y1
((A*J)*Q)+((A*R)*12))]:[(AC)
TOTAL Excluding VAT - Y5
((E*N*Q)+((E*V)*12))]])</f>
        <v>0</v>
      </c>
      <c r="AC620" s="21"/>
    </row>
    <row r="621" spans="1:29" x14ac:dyDescent="0.3">
      <c r="A621" t="s">
        <v>69</v>
      </c>
      <c r="B621" t="s">
        <v>1158</v>
      </c>
      <c r="C621" t="s">
        <v>1160</v>
      </c>
      <c r="D621" t="s">
        <v>1078</v>
      </c>
      <c r="E621" s="77">
        <v>1</v>
      </c>
      <c r="F621" s="77">
        <v>1</v>
      </c>
      <c r="G621" s="77">
        <v>1</v>
      </c>
      <c r="H621" s="77">
        <v>0</v>
      </c>
      <c r="I621" s="77">
        <v>0</v>
      </c>
      <c r="J621" t="s">
        <v>646</v>
      </c>
      <c r="K621" t="s">
        <v>286</v>
      </c>
      <c r="L621" s="20"/>
      <c r="M621" s="20"/>
      <c r="N621" s="20"/>
      <c r="O621" s="20"/>
      <c r="P621" s="20"/>
      <c r="Q621" s="28">
        <f t="shared" si="9"/>
        <v>17.71</v>
      </c>
      <c r="R621" s="18"/>
      <c r="S621" s="18"/>
      <c r="T621" s="18"/>
      <c r="U621" s="18"/>
      <c r="V621" s="18"/>
      <c r="W6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1" s="17">
        <f>SUM(T_MAIN_ACCESSSW[[#This Row],[(Y)
TOTAL Excluding VAT - Y1
((A*J)*Q)+((A*R)*12))]:[(AC)
TOTAL Excluding VAT - Y5
((E*N*Q)+((E*V)*12))]])</f>
        <v>0</v>
      </c>
      <c r="AC621" s="21"/>
    </row>
    <row r="622" spans="1:29" x14ac:dyDescent="0.3">
      <c r="A622" t="s">
        <v>69</v>
      </c>
      <c r="B622" t="s">
        <v>1161</v>
      </c>
      <c r="C622" t="s">
        <v>1162</v>
      </c>
      <c r="D622" t="s">
        <v>1078</v>
      </c>
      <c r="E622" s="77">
        <v>1</v>
      </c>
      <c r="F622" s="77">
        <v>1</v>
      </c>
      <c r="G622" s="77">
        <v>1</v>
      </c>
      <c r="H622" s="77">
        <v>0</v>
      </c>
      <c r="I622" s="77">
        <v>0</v>
      </c>
      <c r="J622" t="s">
        <v>646</v>
      </c>
      <c r="K622" t="s">
        <v>286</v>
      </c>
      <c r="L622" s="20"/>
      <c r="M622" s="20"/>
      <c r="N622" s="20"/>
      <c r="O622" s="20"/>
      <c r="P622" s="20"/>
      <c r="Q622" s="28">
        <f t="shared" si="9"/>
        <v>17.71</v>
      </c>
      <c r="R622" s="18"/>
      <c r="S622" s="18"/>
      <c r="T622" s="18"/>
      <c r="U622" s="18"/>
      <c r="V622" s="18"/>
      <c r="W6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2" s="17">
        <f>SUM(T_MAIN_ACCESSSW[[#This Row],[(Y)
TOTAL Excluding VAT - Y1
((A*J)*Q)+((A*R)*12))]:[(AC)
TOTAL Excluding VAT - Y5
((E*N*Q)+((E*V)*12))]])</f>
        <v>0</v>
      </c>
      <c r="AC622" s="21"/>
    </row>
    <row r="623" spans="1:29" x14ac:dyDescent="0.3">
      <c r="A623" t="s">
        <v>69</v>
      </c>
      <c r="B623" t="s">
        <v>1161</v>
      </c>
      <c r="C623" t="s">
        <v>1163</v>
      </c>
      <c r="D623" t="s">
        <v>1078</v>
      </c>
      <c r="E623" s="77">
        <v>1</v>
      </c>
      <c r="F623" s="77">
        <v>1</v>
      </c>
      <c r="G623" s="77">
        <v>1</v>
      </c>
      <c r="H623" s="77">
        <v>0</v>
      </c>
      <c r="I623" s="77">
        <v>0</v>
      </c>
      <c r="J623" t="s">
        <v>646</v>
      </c>
      <c r="K623" t="s">
        <v>286</v>
      </c>
      <c r="L623" s="20"/>
      <c r="M623" s="20"/>
      <c r="N623" s="20"/>
      <c r="O623" s="20"/>
      <c r="P623" s="20"/>
      <c r="Q623" s="28">
        <f t="shared" si="9"/>
        <v>17.71</v>
      </c>
      <c r="R623" s="18"/>
      <c r="S623" s="18"/>
      <c r="T623" s="18"/>
      <c r="U623" s="18"/>
      <c r="V623" s="18"/>
      <c r="W6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3" s="17">
        <f>SUM(T_MAIN_ACCESSSW[[#This Row],[(Y)
TOTAL Excluding VAT - Y1
((A*J)*Q)+((A*R)*12))]:[(AC)
TOTAL Excluding VAT - Y5
((E*N*Q)+((E*V)*12))]])</f>
        <v>0</v>
      </c>
      <c r="AC623" s="21"/>
    </row>
    <row r="624" spans="1:29" x14ac:dyDescent="0.3">
      <c r="A624" t="s">
        <v>69</v>
      </c>
      <c r="B624" t="s">
        <v>1161</v>
      </c>
      <c r="C624" t="s">
        <v>1164</v>
      </c>
      <c r="D624" t="s">
        <v>1078</v>
      </c>
      <c r="E624" s="77">
        <v>1</v>
      </c>
      <c r="F624" s="77">
        <v>1</v>
      </c>
      <c r="G624" s="77">
        <v>1</v>
      </c>
      <c r="H624" s="77">
        <v>0</v>
      </c>
      <c r="I624" s="77">
        <v>0</v>
      </c>
      <c r="J624" t="s">
        <v>646</v>
      </c>
      <c r="K624" t="s">
        <v>286</v>
      </c>
      <c r="L624" s="20"/>
      <c r="M624" s="20"/>
      <c r="N624" s="20"/>
      <c r="O624" s="20"/>
      <c r="P624" s="20"/>
      <c r="Q624" s="28">
        <f t="shared" si="9"/>
        <v>17.71</v>
      </c>
      <c r="R624" s="18"/>
      <c r="S624" s="18"/>
      <c r="T624" s="18"/>
      <c r="U624" s="18"/>
      <c r="V624" s="18"/>
      <c r="W6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4" s="17">
        <f>SUM(T_MAIN_ACCESSSW[[#This Row],[(Y)
TOTAL Excluding VAT - Y1
((A*J)*Q)+((A*R)*12))]:[(AC)
TOTAL Excluding VAT - Y5
((E*N*Q)+((E*V)*12))]])</f>
        <v>0</v>
      </c>
      <c r="AC624" s="21"/>
    </row>
    <row r="625" spans="1:29" x14ac:dyDescent="0.3">
      <c r="A625" t="s">
        <v>69</v>
      </c>
      <c r="B625" t="s">
        <v>1165</v>
      </c>
      <c r="C625" t="s">
        <v>1166</v>
      </c>
      <c r="D625" t="s">
        <v>1078</v>
      </c>
      <c r="E625" s="77">
        <v>1</v>
      </c>
      <c r="F625" s="77">
        <v>1</v>
      </c>
      <c r="G625" s="77">
        <v>1</v>
      </c>
      <c r="H625" s="77">
        <v>0</v>
      </c>
      <c r="I625" s="77">
        <v>0</v>
      </c>
      <c r="J625" t="s">
        <v>646</v>
      </c>
      <c r="K625" t="s">
        <v>286</v>
      </c>
      <c r="L625" s="20"/>
      <c r="M625" s="20"/>
      <c r="N625" s="20"/>
      <c r="O625" s="20"/>
      <c r="P625" s="20"/>
      <c r="Q625" s="28">
        <f t="shared" si="9"/>
        <v>17.71</v>
      </c>
      <c r="R625" s="18"/>
      <c r="S625" s="18"/>
      <c r="T625" s="18"/>
      <c r="U625" s="18"/>
      <c r="V625" s="18"/>
      <c r="W6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5" s="17">
        <f>SUM(T_MAIN_ACCESSSW[[#This Row],[(Y)
TOTAL Excluding VAT - Y1
((A*J)*Q)+((A*R)*12))]:[(AC)
TOTAL Excluding VAT - Y5
((E*N*Q)+((E*V)*12))]])</f>
        <v>0</v>
      </c>
      <c r="AC625" s="21"/>
    </row>
    <row r="626" spans="1:29" x14ac:dyDescent="0.3">
      <c r="A626" t="s">
        <v>69</v>
      </c>
      <c r="B626" t="s">
        <v>1165</v>
      </c>
      <c r="C626" t="s">
        <v>1167</v>
      </c>
      <c r="D626" t="s">
        <v>1078</v>
      </c>
      <c r="E626" s="77">
        <v>1</v>
      </c>
      <c r="F626" s="77">
        <v>1</v>
      </c>
      <c r="G626" s="77">
        <v>1</v>
      </c>
      <c r="H626" s="77">
        <v>0</v>
      </c>
      <c r="I626" s="77">
        <v>0</v>
      </c>
      <c r="J626" t="s">
        <v>646</v>
      </c>
      <c r="K626" t="s">
        <v>286</v>
      </c>
      <c r="L626" s="20"/>
      <c r="M626" s="20"/>
      <c r="N626" s="20"/>
      <c r="O626" s="20"/>
      <c r="P626" s="20"/>
      <c r="Q626" s="28">
        <f t="shared" si="9"/>
        <v>17.71</v>
      </c>
      <c r="R626" s="18"/>
      <c r="S626" s="18"/>
      <c r="T626" s="18"/>
      <c r="U626" s="18"/>
      <c r="V626" s="18"/>
      <c r="W6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6" s="17">
        <f>SUM(T_MAIN_ACCESSSW[[#This Row],[(Y)
TOTAL Excluding VAT - Y1
((A*J)*Q)+((A*R)*12))]:[(AC)
TOTAL Excluding VAT - Y5
((E*N*Q)+((E*V)*12))]])</f>
        <v>0</v>
      </c>
      <c r="AC626" s="21"/>
    </row>
    <row r="627" spans="1:29" x14ac:dyDescent="0.3">
      <c r="A627" t="s">
        <v>69</v>
      </c>
      <c r="B627" t="s">
        <v>1165</v>
      </c>
      <c r="C627" t="s">
        <v>1168</v>
      </c>
      <c r="D627" t="s">
        <v>1078</v>
      </c>
      <c r="E627" s="77">
        <v>1</v>
      </c>
      <c r="F627" s="77">
        <v>1</v>
      </c>
      <c r="G627" s="77">
        <v>1</v>
      </c>
      <c r="H627" s="77">
        <v>0</v>
      </c>
      <c r="I627" s="77">
        <v>0</v>
      </c>
      <c r="J627" t="s">
        <v>646</v>
      </c>
      <c r="K627" t="s">
        <v>286</v>
      </c>
      <c r="L627" s="20"/>
      <c r="M627" s="20"/>
      <c r="N627" s="20"/>
      <c r="O627" s="20"/>
      <c r="P627" s="20"/>
      <c r="Q627" s="28">
        <f t="shared" si="9"/>
        <v>17.71</v>
      </c>
      <c r="R627" s="18"/>
      <c r="S627" s="18"/>
      <c r="T627" s="18"/>
      <c r="U627" s="18"/>
      <c r="V627" s="18"/>
      <c r="W6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7" s="17">
        <f>SUM(T_MAIN_ACCESSSW[[#This Row],[(Y)
TOTAL Excluding VAT - Y1
((A*J)*Q)+((A*R)*12))]:[(AC)
TOTAL Excluding VAT - Y5
((E*N*Q)+((E*V)*12))]])</f>
        <v>0</v>
      </c>
      <c r="AC627" s="21"/>
    </row>
    <row r="628" spans="1:29" x14ac:dyDescent="0.3">
      <c r="A628" t="s">
        <v>69</v>
      </c>
      <c r="B628" t="s">
        <v>1169</v>
      </c>
      <c r="C628" t="s">
        <v>1170</v>
      </c>
      <c r="D628" t="s">
        <v>1078</v>
      </c>
      <c r="E628" s="77">
        <v>1</v>
      </c>
      <c r="F628" s="77">
        <v>1</v>
      </c>
      <c r="G628" s="77">
        <v>1</v>
      </c>
      <c r="H628" s="77">
        <v>0</v>
      </c>
      <c r="I628" s="77">
        <v>0</v>
      </c>
      <c r="J628" t="s">
        <v>646</v>
      </c>
      <c r="K628" t="s">
        <v>286</v>
      </c>
      <c r="L628" s="20"/>
      <c r="M628" s="20"/>
      <c r="N628" s="20"/>
      <c r="O628" s="20"/>
      <c r="P628" s="20"/>
      <c r="Q628" s="28">
        <f t="shared" si="9"/>
        <v>17.71</v>
      </c>
      <c r="R628" s="18"/>
      <c r="S628" s="18"/>
      <c r="T628" s="18"/>
      <c r="U628" s="18"/>
      <c r="V628" s="18"/>
      <c r="W6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8" s="17">
        <f>SUM(T_MAIN_ACCESSSW[[#This Row],[(Y)
TOTAL Excluding VAT - Y1
((A*J)*Q)+((A*R)*12))]:[(AC)
TOTAL Excluding VAT - Y5
((E*N*Q)+((E*V)*12))]])</f>
        <v>0</v>
      </c>
      <c r="AC628" s="21"/>
    </row>
    <row r="629" spans="1:29" x14ac:dyDescent="0.3">
      <c r="A629" t="s">
        <v>69</v>
      </c>
      <c r="B629" t="s">
        <v>1171</v>
      </c>
      <c r="C629" t="s">
        <v>1172</v>
      </c>
      <c r="D629" t="s">
        <v>1078</v>
      </c>
      <c r="E629" s="77">
        <v>1</v>
      </c>
      <c r="F629" s="77">
        <v>1</v>
      </c>
      <c r="G629" s="77">
        <v>1</v>
      </c>
      <c r="H629" s="77">
        <v>0</v>
      </c>
      <c r="I629" s="77">
        <v>0</v>
      </c>
      <c r="J629" t="s">
        <v>646</v>
      </c>
      <c r="K629" t="s">
        <v>286</v>
      </c>
      <c r="L629" s="20"/>
      <c r="M629" s="20"/>
      <c r="N629" s="20"/>
      <c r="O629" s="20"/>
      <c r="P629" s="20"/>
      <c r="Q629" s="28">
        <f t="shared" si="9"/>
        <v>17.71</v>
      </c>
      <c r="R629" s="18"/>
      <c r="S629" s="18"/>
      <c r="T629" s="18"/>
      <c r="U629" s="18"/>
      <c r="V629" s="18"/>
      <c r="W6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29" s="17">
        <f>SUM(T_MAIN_ACCESSSW[[#This Row],[(Y)
TOTAL Excluding VAT - Y1
((A*J)*Q)+((A*R)*12))]:[(AC)
TOTAL Excluding VAT - Y5
((E*N*Q)+((E*V)*12))]])</f>
        <v>0</v>
      </c>
      <c r="AC629" s="21"/>
    </row>
    <row r="630" spans="1:29" x14ac:dyDescent="0.3">
      <c r="A630" t="s">
        <v>69</v>
      </c>
      <c r="B630" t="s">
        <v>1171</v>
      </c>
      <c r="C630" t="s">
        <v>1173</v>
      </c>
      <c r="D630" t="s">
        <v>1078</v>
      </c>
      <c r="E630" s="77">
        <v>1</v>
      </c>
      <c r="F630" s="77">
        <v>1</v>
      </c>
      <c r="G630" s="77">
        <v>1</v>
      </c>
      <c r="H630" s="77">
        <v>0</v>
      </c>
      <c r="I630" s="77">
        <v>0</v>
      </c>
      <c r="J630" t="s">
        <v>646</v>
      </c>
      <c r="K630" t="s">
        <v>286</v>
      </c>
      <c r="L630" s="20"/>
      <c r="M630" s="20"/>
      <c r="N630" s="20"/>
      <c r="O630" s="20"/>
      <c r="P630" s="20"/>
      <c r="Q630" s="28">
        <f t="shared" si="9"/>
        <v>17.71</v>
      </c>
      <c r="R630" s="18"/>
      <c r="S630" s="18"/>
      <c r="T630" s="18"/>
      <c r="U630" s="18"/>
      <c r="V630" s="18"/>
      <c r="W6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0" s="17">
        <f>SUM(T_MAIN_ACCESSSW[[#This Row],[(Y)
TOTAL Excluding VAT - Y1
((A*J)*Q)+((A*R)*12))]:[(AC)
TOTAL Excluding VAT - Y5
((E*N*Q)+((E*V)*12))]])</f>
        <v>0</v>
      </c>
      <c r="AC630" s="21"/>
    </row>
    <row r="631" spans="1:29" x14ac:dyDescent="0.3">
      <c r="A631" t="s">
        <v>69</v>
      </c>
      <c r="B631" t="s">
        <v>1171</v>
      </c>
      <c r="C631" t="s">
        <v>1174</v>
      </c>
      <c r="D631" t="s">
        <v>1078</v>
      </c>
      <c r="E631" s="77">
        <v>1</v>
      </c>
      <c r="F631" s="77">
        <v>1</v>
      </c>
      <c r="G631" s="77">
        <v>1</v>
      </c>
      <c r="H631" s="77">
        <v>0</v>
      </c>
      <c r="I631" s="77">
        <v>0</v>
      </c>
      <c r="J631" t="s">
        <v>646</v>
      </c>
      <c r="K631" t="s">
        <v>286</v>
      </c>
      <c r="L631" s="20"/>
      <c r="M631" s="20"/>
      <c r="N631" s="20"/>
      <c r="O631" s="20"/>
      <c r="P631" s="20"/>
      <c r="Q631" s="28">
        <f t="shared" si="9"/>
        <v>17.71</v>
      </c>
      <c r="R631" s="18"/>
      <c r="S631" s="18"/>
      <c r="T631" s="18"/>
      <c r="U631" s="18"/>
      <c r="V631" s="18"/>
      <c r="W6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1" s="17">
        <f>SUM(T_MAIN_ACCESSSW[[#This Row],[(Y)
TOTAL Excluding VAT - Y1
((A*J)*Q)+((A*R)*12))]:[(AC)
TOTAL Excluding VAT - Y5
((E*N*Q)+((E*V)*12))]])</f>
        <v>0</v>
      </c>
      <c r="AC631" s="21"/>
    </row>
    <row r="632" spans="1:29" x14ac:dyDescent="0.3">
      <c r="A632" t="s">
        <v>69</v>
      </c>
      <c r="B632" t="s">
        <v>1171</v>
      </c>
      <c r="C632" t="s">
        <v>1175</v>
      </c>
      <c r="D632" t="s">
        <v>1078</v>
      </c>
      <c r="E632" s="77">
        <v>1</v>
      </c>
      <c r="F632" s="77">
        <v>1</v>
      </c>
      <c r="G632" s="77">
        <v>1</v>
      </c>
      <c r="H632" s="77">
        <v>0</v>
      </c>
      <c r="I632" s="77">
        <v>0</v>
      </c>
      <c r="J632" t="s">
        <v>646</v>
      </c>
      <c r="K632" t="s">
        <v>286</v>
      </c>
      <c r="L632" s="20"/>
      <c r="M632" s="20"/>
      <c r="N632" s="20"/>
      <c r="O632" s="20"/>
      <c r="P632" s="20"/>
      <c r="Q632" s="28">
        <f t="shared" si="9"/>
        <v>17.71</v>
      </c>
      <c r="R632" s="18"/>
      <c r="S632" s="18"/>
      <c r="T632" s="18"/>
      <c r="U632" s="18"/>
      <c r="V632" s="18"/>
      <c r="W6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2" s="17">
        <f>SUM(T_MAIN_ACCESSSW[[#This Row],[(Y)
TOTAL Excluding VAT - Y1
((A*J)*Q)+((A*R)*12))]:[(AC)
TOTAL Excluding VAT - Y5
((E*N*Q)+((E*V)*12))]])</f>
        <v>0</v>
      </c>
      <c r="AC632" s="21"/>
    </row>
    <row r="633" spans="1:29" x14ac:dyDescent="0.3">
      <c r="A633" t="s">
        <v>69</v>
      </c>
      <c r="B633" t="s">
        <v>1171</v>
      </c>
      <c r="C633" t="s">
        <v>1176</v>
      </c>
      <c r="D633" t="s">
        <v>1078</v>
      </c>
      <c r="E633" s="77">
        <v>1</v>
      </c>
      <c r="F633" s="77">
        <v>1</v>
      </c>
      <c r="G633" s="77">
        <v>1</v>
      </c>
      <c r="H633" s="77">
        <v>0</v>
      </c>
      <c r="I633" s="77">
        <v>0</v>
      </c>
      <c r="J633" t="s">
        <v>646</v>
      </c>
      <c r="K633" t="s">
        <v>286</v>
      </c>
      <c r="L633" s="20"/>
      <c r="M633" s="20"/>
      <c r="N633" s="20"/>
      <c r="O633" s="20"/>
      <c r="P633" s="20"/>
      <c r="Q633" s="28">
        <f t="shared" si="9"/>
        <v>17.71</v>
      </c>
      <c r="R633" s="18"/>
      <c r="S633" s="18"/>
      <c r="T633" s="18"/>
      <c r="U633" s="18"/>
      <c r="V633" s="18"/>
      <c r="W6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3" s="17">
        <f>SUM(T_MAIN_ACCESSSW[[#This Row],[(Y)
TOTAL Excluding VAT - Y1
((A*J)*Q)+((A*R)*12))]:[(AC)
TOTAL Excluding VAT - Y5
((E*N*Q)+((E*V)*12))]])</f>
        <v>0</v>
      </c>
      <c r="AC633" s="21"/>
    </row>
    <row r="634" spans="1:29" x14ac:dyDescent="0.3">
      <c r="A634" t="s">
        <v>69</v>
      </c>
      <c r="B634" t="s">
        <v>1177</v>
      </c>
      <c r="C634" t="s">
        <v>1178</v>
      </c>
      <c r="D634" t="s">
        <v>1078</v>
      </c>
      <c r="E634" s="77">
        <v>1</v>
      </c>
      <c r="F634" s="77">
        <v>1</v>
      </c>
      <c r="G634" s="77">
        <v>1</v>
      </c>
      <c r="H634" s="77">
        <v>0</v>
      </c>
      <c r="I634" s="77">
        <v>0</v>
      </c>
      <c r="J634" t="s">
        <v>646</v>
      </c>
      <c r="K634" t="s">
        <v>286</v>
      </c>
      <c r="L634" s="20"/>
      <c r="M634" s="20"/>
      <c r="N634" s="20"/>
      <c r="O634" s="20"/>
      <c r="P634" s="20"/>
      <c r="Q634" s="28">
        <f t="shared" si="9"/>
        <v>17.71</v>
      </c>
      <c r="R634" s="18"/>
      <c r="S634" s="18"/>
      <c r="T634" s="18"/>
      <c r="U634" s="18"/>
      <c r="V634" s="18"/>
      <c r="W6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4" s="17">
        <f>SUM(T_MAIN_ACCESSSW[[#This Row],[(Y)
TOTAL Excluding VAT - Y1
((A*J)*Q)+((A*R)*12))]:[(AC)
TOTAL Excluding VAT - Y5
((E*N*Q)+((E*V)*12))]])</f>
        <v>0</v>
      </c>
      <c r="AC634" s="21"/>
    </row>
    <row r="635" spans="1:29" x14ac:dyDescent="0.3">
      <c r="A635" t="s">
        <v>69</v>
      </c>
      <c r="B635" t="s">
        <v>1177</v>
      </c>
      <c r="C635" t="s">
        <v>1179</v>
      </c>
      <c r="D635" t="s">
        <v>1078</v>
      </c>
      <c r="E635" s="77">
        <v>1</v>
      </c>
      <c r="F635" s="77">
        <v>1</v>
      </c>
      <c r="G635" s="77">
        <v>1</v>
      </c>
      <c r="H635" s="77">
        <v>0</v>
      </c>
      <c r="I635" s="77">
        <v>0</v>
      </c>
      <c r="J635" t="s">
        <v>646</v>
      </c>
      <c r="K635" t="s">
        <v>286</v>
      </c>
      <c r="L635" s="20"/>
      <c r="M635" s="20"/>
      <c r="N635" s="20"/>
      <c r="O635" s="20"/>
      <c r="P635" s="20"/>
      <c r="Q635" s="28">
        <f t="shared" si="9"/>
        <v>17.71</v>
      </c>
      <c r="R635" s="18"/>
      <c r="S635" s="18"/>
      <c r="T635" s="18"/>
      <c r="U635" s="18"/>
      <c r="V635" s="18"/>
      <c r="W6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5" s="17">
        <f>SUM(T_MAIN_ACCESSSW[[#This Row],[(Y)
TOTAL Excluding VAT - Y1
((A*J)*Q)+((A*R)*12))]:[(AC)
TOTAL Excluding VAT - Y5
((E*N*Q)+((E*V)*12))]])</f>
        <v>0</v>
      </c>
      <c r="AC635" s="21"/>
    </row>
    <row r="636" spans="1:29" x14ac:dyDescent="0.3">
      <c r="A636" t="s">
        <v>69</v>
      </c>
      <c r="B636" t="s">
        <v>1180</v>
      </c>
      <c r="C636" t="s">
        <v>1181</v>
      </c>
      <c r="D636" t="s">
        <v>1078</v>
      </c>
      <c r="E636" s="77">
        <v>1</v>
      </c>
      <c r="F636" s="77">
        <v>1</v>
      </c>
      <c r="G636" s="77">
        <v>1</v>
      </c>
      <c r="H636" s="77">
        <v>0</v>
      </c>
      <c r="I636" s="77">
        <v>0</v>
      </c>
      <c r="J636" t="s">
        <v>646</v>
      </c>
      <c r="K636" t="s">
        <v>286</v>
      </c>
      <c r="L636" s="20"/>
      <c r="M636" s="20"/>
      <c r="N636" s="20"/>
      <c r="O636" s="20"/>
      <c r="P636" s="20"/>
      <c r="Q636" s="28">
        <f t="shared" si="9"/>
        <v>17.71</v>
      </c>
      <c r="R636" s="18"/>
      <c r="S636" s="18"/>
      <c r="T636" s="18"/>
      <c r="U636" s="18"/>
      <c r="V636" s="18"/>
      <c r="W6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6" s="17">
        <f>SUM(T_MAIN_ACCESSSW[[#This Row],[(Y)
TOTAL Excluding VAT - Y1
((A*J)*Q)+((A*R)*12))]:[(AC)
TOTAL Excluding VAT - Y5
((E*N*Q)+((E*V)*12))]])</f>
        <v>0</v>
      </c>
      <c r="AC636" s="21"/>
    </row>
    <row r="637" spans="1:29" x14ac:dyDescent="0.3">
      <c r="A637" t="s">
        <v>69</v>
      </c>
      <c r="B637" t="s">
        <v>1180</v>
      </c>
      <c r="C637" t="s">
        <v>1182</v>
      </c>
      <c r="D637" t="s">
        <v>1078</v>
      </c>
      <c r="E637" s="77">
        <v>1</v>
      </c>
      <c r="F637" s="77">
        <v>1</v>
      </c>
      <c r="G637" s="77">
        <v>1</v>
      </c>
      <c r="H637" s="77">
        <v>0</v>
      </c>
      <c r="I637" s="77">
        <v>0</v>
      </c>
      <c r="J637" t="s">
        <v>646</v>
      </c>
      <c r="K637" t="s">
        <v>286</v>
      </c>
      <c r="L637" s="20"/>
      <c r="M637" s="20"/>
      <c r="N637" s="20"/>
      <c r="O637" s="20"/>
      <c r="P637" s="20"/>
      <c r="Q637" s="28">
        <f t="shared" si="9"/>
        <v>17.71</v>
      </c>
      <c r="R637" s="18"/>
      <c r="S637" s="18"/>
      <c r="T637" s="18"/>
      <c r="U637" s="18"/>
      <c r="V637" s="18"/>
      <c r="W6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7" s="17">
        <f>SUM(T_MAIN_ACCESSSW[[#This Row],[(Y)
TOTAL Excluding VAT - Y1
((A*J)*Q)+((A*R)*12))]:[(AC)
TOTAL Excluding VAT - Y5
((E*N*Q)+((E*V)*12))]])</f>
        <v>0</v>
      </c>
      <c r="AC637" s="21"/>
    </row>
    <row r="638" spans="1:29" x14ac:dyDescent="0.3">
      <c r="A638" t="s">
        <v>69</v>
      </c>
      <c r="B638" t="s">
        <v>1183</v>
      </c>
      <c r="C638" t="s">
        <v>1184</v>
      </c>
      <c r="D638" t="s">
        <v>1078</v>
      </c>
      <c r="E638" s="77">
        <v>1</v>
      </c>
      <c r="F638" s="77">
        <v>1</v>
      </c>
      <c r="G638" s="77">
        <v>1</v>
      </c>
      <c r="H638" s="77">
        <v>0</v>
      </c>
      <c r="I638" s="77">
        <v>0</v>
      </c>
      <c r="J638" t="s">
        <v>646</v>
      </c>
      <c r="K638" t="s">
        <v>286</v>
      </c>
      <c r="L638" s="20"/>
      <c r="M638" s="20"/>
      <c r="N638" s="20"/>
      <c r="O638" s="20"/>
      <c r="P638" s="20"/>
      <c r="Q638" s="28">
        <f t="shared" si="9"/>
        <v>17.71</v>
      </c>
      <c r="R638" s="18"/>
      <c r="S638" s="18"/>
      <c r="T638" s="18"/>
      <c r="U638" s="18"/>
      <c r="V638" s="18"/>
      <c r="W6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8" s="17">
        <f>SUM(T_MAIN_ACCESSSW[[#This Row],[(Y)
TOTAL Excluding VAT - Y1
((A*J)*Q)+((A*R)*12))]:[(AC)
TOTAL Excluding VAT - Y5
((E*N*Q)+((E*V)*12))]])</f>
        <v>0</v>
      </c>
      <c r="AC638" s="21"/>
    </row>
    <row r="639" spans="1:29" x14ac:dyDescent="0.3">
      <c r="A639" t="s">
        <v>69</v>
      </c>
      <c r="B639" t="s">
        <v>1185</v>
      </c>
      <c r="C639" t="s">
        <v>1186</v>
      </c>
      <c r="D639" t="s">
        <v>1078</v>
      </c>
      <c r="E639" s="77">
        <v>1</v>
      </c>
      <c r="F639" s="77">
        <v>1</v>
      </c>
      <c r="G639" s="77">
        <v>1</v>
      </c>
      <c r="H639" s="77">
        <v>0</v>
      </c>
      <c r="I639" s="77">
        <v>0</v>
      </c>
      <c r="J639" t="s">
        <v>646</v>
      </c>
      <c r="K639" t="s">
        <v>286</v>
      </c>
      <c r="L639" s="20"/>
      <c r="M639" s="20"/>
      <c r="N639" s="20"/>
      <c r="O639" s="20"/>
      <c r="P639" s="20"/>
      <c r="Q639" s="28">
        <f t="shared" si="9"/>
        <v>17.71</v>
      </c>
      <c r="R639" s="18"/>
      <c r="S639" s="18"/>
      <c r="T639" s="18"/>
      <c r="U639" s="18"/>
      <c r="V639" s="18"/>
      <c r="W6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39" s="17">
        <f>SUM(T_MAIN_ACCESSSW[[#This Row],[(Y)
TOTAL Excluding VAT - Y1
((A*J)*Q)+((A*R)*12))]:[(AC)
TOTAL Excluding VAT - Y5
((E*N*Q)+((E*V)*12))]])</f>
        <v>0</v>
      </c>
      <c r="AC639" s="21"/>
    </row>
    <row r="640" spans="1:29" x14ac:dyDescent="0.3">
      <c r="A640" t="s">
        <v>69</v>
      </c>
      <c r="B640" t="s">
        <v>1187</v>
      </c>
      <c r="C640" t="s">
        <v>1188</v>
      </c>
      <c r="D640" t="s">
        <v>1078</v>
      </c>
      <c r="E640" s="77">
        <v>1</v>
      </c>
      <c r="F640" s="77">
        <v>1</v>
      </c>
      <c r="G640" s="77">
        <v>1</v>
      </c>
      <c r="H640" s="77">
        <v>0</v>
      </c>
      <c r="I640" s="77">
        <v>0</v>
      </c>
      <c r="J640" t="s">
        <v>646</v>
      </c>
      <c r="K640" t="s">
        <v>286</v>
      </c>
      <c r="L640" s="20"/>
      <c r="M640" s="20"/>
      <c r="N640" s="20"/>
      <c r="O640" s="20"/>
      <c r="P640" s="20"/>
      <c r="Q640" s="28">
        <f t="shared" si="9"/>
        <v>17.71</v>
      </c>
      <c r="R640" s="18"/>
      <c r="S640" s="18"/>
      <c r="T640" s="18"/>
      <c r="U640" s="18"/>
      <c r="V640" s="18"/>
      <c r="W6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0" s="17">
        <f>SUM(T_MAIN_ACCESSSW[[#This Row],[(Y)
TOTAL Excluding VAT - Y1
((A*J)*Q)+((A*R)*12))]:[(AC)
TOTAL Excluding VAT - Y5
((E*N*Q)+((E*V)*12))]])</f>
        <v>0</v>
      </c>
      <c r="AC640" s="21"/>
    </row>
    <row r="641" spans="1:29" x14ac:dyDescent="0.3">
      <c r="A641" t="s">
        <v>69</v>
      </c>
      <c r="B641" t="s">
        <v>1189</v>
      </c>
      <c r="C641" t="s">
        <v>1190</v>
      </c>
      <c r="D641" t="s">
        <v>1078</v>
      </c>
      <c r="E641" s="77">
        <v>1</v>
      </c>
      <c r="F641" s="77">
        <v>1</v>
      </c>
      <c r="G641" s="77">
        <v>1</v>
      </c>
      <c r="H641" s="77">
        <v>0</v>
      </c>
      <c r="I641" s="77">
        <v>0</v>
      </c>
      <c r="J641" t="s">
        <v>646</v>
      </c>
      <c r="K641" t="s">
        <v>286</v>
      </c>
      <c r="L641" s="20"/>
      <c r="M641" s="20"/>
      <c r="N641" s="20"/>
      <c r="O641" s="20"/>
      <c r="P641" s="20"/>
      <c r="Q641" s="28">
        <f t="shared" si="9"/>
        <v>17.71</v>
      </c>
      <c r="R641" s="18"/>
      <c r="S641" s="18"/>
      <c r="T641" s="18"/>
      <c r="U641" s="18"/>
      <c r="V641" s="18"/>
      <c r="W6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1" s="17">
        <f>SUM(T_MAIN_ACCESSSW[[#This Row],[(Y)
TOTAL Excluding VAT - Y1
((A*J)*Q)+((A*R)*12))]:[(AC)
TOTAL Excluding VAT - Y5
((E*N*Q)+((E*V)*12))]])</f>
        <v>0</v>
      </c>
      <c r="AC641" s="21"/>
    </row>
    <row r="642" spans="1:29" x14ac:dyDescent="0.3">
      <c r="A642" t="s">
        <v>69</v>
      </c>
      <c r="B642" t="s">
        <v>1191</v>
      </c>
      <c r="C642" t="s">
        <v>1192</v>
      </c>
      <c r="D642" t="s">
        <v>1078</v>
      </c>
      <c r="E642" s="77">
        <v>1</v>
      </c>
      <c r="F642" s="77">
        <v>1</v>
      </c>
      <c r="G642" s="77">
        <v>1</v>
      </c>
      <c r="H642" s="77">
        <v>0</v>
      </c>
      <c r="I642" s="77">
        <v>0</v>
      </c>
      <c r="J642" t="s">
        <v>646</v>
      </c>
      <c r="K642" t="s">
        <v>286</v>
      </c>
      <c r="L642" s="20"/>
      <c r="M642" s="20"/>
      <c r="N642" s="20"/>
      <c r="O642" s="20"/>
      <c r="P642" s="20"/>
      <c r="Q642" s="28">
        <f t="shared" si="9"/>
        <v>17.71</v>
      </c>
      <c r="R642" s="18"/>
      <c r="S642" s="18"/>
      <c r="T642" s="18"/>
      <c r="U642" s="18"/>
      <c r="V642" s="18"/>
      <c r="W6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2" s="17">
        <f>SUM(T_MAIN_ACCESSSW[[#This Row],[(Y)
TOTAL Excluding VAT - Y1
((A*J)*Q)+((A*R)*12))]:[(AC)
TOTAL Excluding VAT - Y5
((E*N*Q)+((E*V)*12))]])</f>
        <v>0</v>
      </c>
      <c r="AC642" s="21"/>
    </row>
    <row r="643" spans="1:29" x14ac:dyDescent="0.3">
      <c r="A643" t="s">
        <v>69</v>
      </c>
      <c r="B643" t="s">
        <v>1193</v>
      </c>
      <c r="C643" t="s">
        <v>1194</v>
      </c>
      <c r="D643" t="s">
        <v>1078</v>
      </c>
      <c r="E643" s="77">
        <v>1</v>
      </c>
      <c r="F643" s="77">
        <v>1</v>
      </c>
      <c r="G643" s="77">
        <v>1</v>
      </c>
      <c r="H643" s="77">
        <v>0</v>
      </c>
      <c r="I643" s="77">
        <v>0</v>
      </c>
      <c r="J643" t="s">
        <v>646</v>
      </c>
      <c r="K643" t="s">
        <v>286</v>
      </c>
      <c r="L643" s="20"/>
      <c r="M643" s="20"/>
      <c r="N643" s="20"/>
      <c r="O643" s="20"/>
      <c r="P643" s="20"/>
      <c r="Q643" s="28">
        <f t="shared" si="9"/>
        <v>17.71</v>
      </c>
      <c r="R643" s="18"/>
      <c r="S643" s="18"/>
      <c r="T643" s="18"/>
      <c r="U643" s="18"/>
      <c r="V643" s="18"/>
      <c r="W6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3" s="17">
        <f>SUM(T_MAIN_ACCESSSW[[#This Row],[(Y)
TOTAL Excluding VAT - Y1
((A*J)*Q)+((A*R)*12))]:[(AC)
TOTAL Excluding VAT - Y5
((E*N*Q)+((E*V)*12))]])</f>
        <v>0</v>
      </c>
      <c r="AC643" s="21"/>
    </row>
    <row r="644" spans="1:29" x14ac:dyDescent="0.3">
      <c r="A644" t="s">
        <v>69</v>
      </c>
      <c r="B644" t="s">
        <v>1195</v>
      </c>
      <c r="C644" t="s">
        <v>1196</v>
      </c>
      <c r="D644" t="s">
        <v>1078</v>
      </c>
      <c r="E644" s="77">
        <v>1</v>
      </c>
      <c r="F644" s="77">
        <v>1</v>
      </c>
      <c r="G644" s="77">
        <v>1</v>
      </c>
      <c r="H644" s="77">
        <v>0</v>
      </c>
      <c r="I644" s="77">
        <v>0</v>
      </c>
      <c r="J644" t="s">
        <v>646</v>
      </c>
      <c r="K644" t="s">
        <v>286</v>
      </c>
      <c r="L644" s="20"/>
      <c r="M644" s="20"/>
      <c r="N644" s="20"/>
      <c r="O644" s="20"/>
      <c r="P644" s="20"/>
      <c r="Q644" s="28">
        <f t="shared" si="9"/>
        <v>17.71</v>
      </c>
      <c r="R644" s="18"/>
      <c r="S644" s="18"/>
      <c r="T644" s="18"/>
      <c r="U644" s="18"/>
      <c r="V644" s="18"/>
      <c r="W6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4" s="17">
        <f>SUM(T_MAIN_ACCESSSW[[#This Row],[(Y)
TOTAL Excluding VAT - Y1
((A*J)*Q)+((A*R)*12))]:[(AC)
TOTAL Excluding VAT - Y5
((E*N*Q)+((E*V)*12))]])</f>
        <v>0</v>
      </c>
      <c r="AC644" s="21"/>
    </row>
    <row r="645" spans="1:29" x14ac:dyDescent="0.3">
      <c r="A645" t="s">
        <v>69</v>
      </c>
      <c r="B645" t="s">
        <v>1197</v>
      </c>
      <c r="C645" t="s">
        <v>1198</v>
      </c>
      <c r="D645" t="s">
        <v>1078</v>
      </c>
      <c r="E645" s="77">
        <v>1</v>
      </c>
      <c r="F645" s="77">
        <v>1</v>
      </c>
      <c r="G645" s="77">
        <v>1</v>
      </c>
      <c r="H645" s="77">
        <v>0</v>
      </c>
      <c r="I645" s="77">
        <v>0</v>
      </c>
      <c r="J645" t="s">
        <v>646</v>
      </c>
      <c r="K645" t="s">
        <v>286</v>
      </c>
      <c r="L645" s="20"/>
      <c r="M645" s="20"/>
      <c r="N645" s="20"/>
      <c r="O645" s="20"/>
      <c r="P645" s="20"/>
      <c r="Q645" s="28">
        <f t="shared" si="9"/>
        <v>17.71</v>
      </c>
      <c r="R645" s="18"/>
      <c r="S645" s="18"/>
      <c r="T645" s="18"/>
      <c r="U645" s="18"/>
      <c r="V645" s="18"/>
      <c r="W6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5" s="17">
        <f>SUM(T_MAIN_ACCESSSW[[#This Row],[(Y)
TOTAL Excluding VAT - Y1
((A*J)*Q)+((A*R)*12))]:[(AC)
TOTAL Excluding VAT - Y5
((E*N*Q)+((E*V)*12))]])</f>
        <v>0</v>
      </c>
      <c r="AC645" s="21"/>
    </row>
    <row r="646" spans="1:29" x14ac:dyDescent="0.3">
      <c r="A646" t="s">
        <v>69</v>
      </c>
      <c r="B646" t="s">
        <v>1199</v>
      </c>
      <c r="C646" t="s">
        <v>1200</v>
      </c>
      <c r="D646" t="s">
        <v>1078</v>
      </c>
      <c r="E646" s="77">
        <v>1</v>
      </c>
      <c r="F646" s="77">
        <v>1</v>
      </c>
      <c r="G646" s="77">
        <v>1</v>
      </c>
      <c r="H646" s="77">
        <v>0</v>
      </c>
      <c r="I646" s="77">
        <v>0</v>
      </c>
      <c r="J646" t="s">
        <v>646</v>
      </c>
      <c r="K646" t="s">
        <v>286</v>
      </c>
      <c r="L646" s="20"/>
      <c r="M646" s="20"/>
      <c r="N646" s="20"/>
      <c r="O646" s="20"/>
      <c r="P646" s="20"/>
      <c r="Q646" s="28">
        <f t="shared" si="9"/>
        <v>17.71</v>
      </c>
      <c r="R646" s="18"/>
      <c r="S646" s="18"/>
      <c r="T646" s="18"/>
      <c r="U646" s="18"/>
      <c r="V646" s="18"/>
      <c r="W6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6" s="17">
        <f>SUM(T_MAIN_ACCESSSW[[#This Row],[(Y)
TOTAL Excluding VAT - Y1
((A*J)*Q)+((A*R)*12))]:[(AC)
TOTAL Excluding VAT - Y5
((E*N*Q)+((E*V)*12))]])</f>
        <v>0</v>
      </c>
      <c r="AC646" s="21"/>
    </row>
    <row r="647" spans="1:29" x14ac:dyDescent="0.3">
      <c r="A647" t="s">
        <v>69</v>
      </c>
      <c r="B647" t="s">
        <v>1201</v>
      </c>
      <c r="C647" t="s">
        <v>1202</v>
      </c>
      <c r="D647" t="s">
        <v>1078</v>
      </c>
      <c r="E647" s="77">
        <v>1</v>
      </c>
      <c r="F647" s="77">
        <v>1</v>
      </c>
      <c r="G647" s="77">
        <v>1</v>
      </c>
      <c r="H647" s="77">
        <v>0</v>
      </c>
      <c r="I647" s="77">
        <v>0</v>
      </c>
      <c r="J647" t="s">
        <v>646</v>
      </c>
      <c r="K647" t="s">
        <v>286</v>
      </c>
      <c r="L647" s="20"/>
      <c r="M647" s="20"/>
      <c r="N647" s="20"/>
      <c r="O647" s="20"/>
      <c r="P647" s="20"/>
      <c r="Q647" s="28">
        <f t="shared" si="9"/>
        <v>17.71</v>
      </c>
      <c r="R647" s="18"/>
      <c r="S647" s="18"/>
      <c r="T647" s="18"/>
      <c r="U647" s="18"/>
      <c r="V647" s="18"/>
      <c r="W6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7" s="17">
        <f>SUM(T_MAIN_ACCESSSW[[#This Row],[(Y)
TOTAL Excluding VAT - Y1
((A*J)*Q)+((A*R)*12))]:[(AC)
TOTAL Excluding VAT - Y5
((E*N*Q)+((E*V)*12))]])</f>
        <v>0</v>
      </c>
      <c r="AC647" s="21"/>
    </row>
    <row r="648" spans="1:29" x14ac:dyDescent="0.3">
      <c r="A648" t="s">
        <v>69</v>
      </c>
      <c r="B648" t="s">
        <v>1203</v>
      </c>
      <c r="C648" t="s">
        <v>1204</v>
      </c>
      <c r="D648" t="s">
        <v>1078</v>
      </c>
      <c r="E648" s="77">
        <v>1</v>
      </c>
      <c r="F648" s="77">
        <v>1</v>
      </c>
      <c r="G648" s="77">
        <v>1</v>
      </c>
      <c r="H648" s="77">
        <v>0</v>
      </c>
      <c r="I648" s="77">
        <v>0</v>
      </c>
      <c r="J648" t="s">
        <v>646</v>
      </c>
      <c r="K648" t="s">
        <v>286</v>
      </c>
      <c r="L648" s="20"/>
      <c r="M648" s="20"/>
      <c r="N648" s="20"/>
      <c r="O648" s="20"/>
      <c r="P648" s="20"/>
      <c r="Q648" s="28">
        <f t="shared" si="9"/>
        <v>17.71</v>
      </c>
      <c r="R648" s="18"/>
      <c r="S648" s="18"/>
      <c r="T648" s="18"/>
      <c r="U648" s="18"/>
      <c r="V648" s="18"/>
      <c r="W6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8" s="17">
        <f>SUM(T_MAIN_ACCESSSW[[#This Row],[(Y)
TOTAL Excluding VAT - Y1
((A*J)*Q)+((A*R)*12))]:[(AC)
TOTAL Excluding VAT - Y5
((E*N*Q)+((E*V)*12))]])</f>
        <v>0</v>
      </c>
      <c r="AC648" s="21"/>
    </row>
    <row r="649" spans="1:29" x14ac:dyDescent="0.3">
      <c r="A649" t="s">
        <v>69</v>
      </c>
      <c r="B649" t="s">
        <v>1205</v>
      </c>
      <c r="C649" t="s">
        <v>1206</v>
      </c>
      <c r="D649" t="s">
        <v>1078</v>
      </c>
      <c r="E649" s="77">
        <v>1</v>
      </c>
      <c r="F649" s="77">
        <v>1</v>
      </c>
      <c r="G649" s="77">
        <v>1</v>
      </c>
      <c r="H649" s="77">
        <v>0</v>
      </c>
      <c r="I649" s="77">
        <v>0</v>
      </c>
      <c r="J649" t="s">
        <v>646</v>
      </c>
      <c r="K649" t="s">
        <v>286</v>
      </c>
      <c r="L649" s="20"/>
      <c r="M649" s="20"/>
      <c r="N649" s="20"/>
      <c r="O649" s="20"/>
      <c r="P649" s="20"/>
      <c r="Q649" s="28">
        <f t="shared" si="9"/>
        <v>17.71</v>
      </c>
      <c r="R649" s="18"/>
      <c r="S649" s="18"/>
      <c r="T649" s="18"/>
      <c r="U649" s="18"/>
      <c r="V649" s="18"/>
      <c r="W6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49" s="17">
        <f>SUM(T_MAIN_ACCESSSW[[#This Row],[(Y)
TOTAL Excluding VAT - Y1
((A*J)*Q)+((A*R)*12))]:[(AC)
TOTAL Excluding VAT - Y5
((E*N*Q)+((E*V)*12))]])</f>
        <v>0</v>
      </c>
      <c r="AC649" s="21"/>
    </row>
    <row r="650" spans="1:29" x14ac:dyDescent="0.3">
      <c r="A650" t="s">
        <v>69</v>
      </c>
      <c r="B650" t="s">
        <v>1205</v>
      </c>
      <c r="C650" t="s">
        <v>1207</v>
      </c>
      <c r="D650" t="s">
        <v>1078</v>
      </c>
      <c r="E650" s="77">
        <v>1</v>
      </c>
      <c r="F650" s="77">
        <v>1</v>
      </c>
      <c r="G650" s="77">
        <v>1</v>
      </c>
      <c r="H650" s="77">
        <v>0</v>
      </c>
      <c r="I650" s="77">
        <v>0</v>
      </c>
      <c r="J650" t="s">
        <v>646</v>
      </c>
      <c r="K650" t="s">
        <v>286</v>
      </c>
      <c r="L650" s="20"/>
      <c r="M650" s="20"/>
      <c r="N650" s="20"/>
      <c r="O650" s="20"/>
      <c r="P650" s="20"/>
      <c r="Q650" s="28">
        <f t="shared" si="9"/>
        <v>17.71</v>
      </c>
      <c r="R650" s="18"/>
      <c r="S650" s="18"/>
      <c r="T650" s="18"/>
      <c r="U650" s="18"/>
      <c r="V650" s="18"/>
      <c r="W6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0" s="17">
        <f>SUM(T_MAIN_ACCESSSW[[#This Row],[(Y)
TOTAL Excluding VAT - Y1
((A*J)*Q)+((A*R)*12))]:[(AC)
TOTAL Excluding VAT - Y5
((E*N*Q)+((E*V)*12))]])</f>
        <v>0</v>
      </c>
      <c r="AC650" s="21"/>
    </row>
    <row r="651" spans="1:29" x14ac:dyDescent="0.3">
      <c r="A651" t="s">
        <v>69</v>
      </c>
      <c r="B651" t="s">
        <v>1208</v>
      </c>
      <c r="C651" t="s">
        <v>1209</v>
      </c>
      <c r="D651" t="s">
        <v>1078</v>
      </c>
      <c r="E651" s="77">
        <v>1</v>
      </c>
      <c r="F651" s="77">
        <v>1</v>
      </c>
      <c r="G651" s="77">
        <v>1</v>
      </c>
      <c r="H651" s="77">
        <v>0</v>
      </c>
      <c r="I651" s="77">
        <v>0</v>
      </c>
      <c r="J651" t="s">
        <v>646</v>
      </c>
      <c r="K651" t="s">
        <v>286</v>
      </c>
      <c r="L651" s="20"/>
      <c r="M651" s="20"/>
      <c r="N651" s="20"/>
      <c r="O651" s="20"/>
      <c r="P651" s="20"/>
      <c r="Q651" s="28">
        <f t="shared" si="9"/>
        <v>17.71</v>
      </c>
      <c r="R651" s="18"/>
      <c r="S651" s="18"/>
      <c r="T651" s="18"/>
      <c r="U651" s="18"/>
      <c r="V651" s="18"/>
      <c r="W6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1" s="17">
        <f>SUM(T_MAIN_ACCESSSW[[#This Row],[(Y)
TOTAL Excluding VAT - Y1
((A*J)*Q)+((A*R)*12))]:[(AC)
TOTAL Excluding VAT - Y5
((E*N*Q)+((E*V)*12))]])</f>
        <v>0</v>
      </c>
      <c r="AC651" s="21"/>
    </row>
    <row r="652" spans="1:29" x14ac:dyDescent="0.3">
      <c r="A652" t="s">
        <v>69</v>
      </c>
      <c r="B652" t="s">
        <v>1208</v>
      </c>
      <c r="C652" t="s">
        <v>1210</v>
      </c>
      <c r="D652" t="s">
        <v>1078</v>
      </c>
      <c r="E652" s="77">
        <v>1</v>
      </c>
      <c r="F652" s="77">
        <v>1</v>
      </c>
      <c r="G652" s="77">
        <v>1</v>
      </c>
      <c r="H652" s="77">
        <v>0</v>
      </c>
      <c r="I652" s="77">
        <v>0</v>
      </c>
      <c r="J652" t="s">
        <v>646</v>
      </c>
      <c r="K652" t="s">
        <v>286</v>
      </c>
      <c r="L652" s="20"/>
      <c r="M652" s="20"/>
      <c r="N652" s="20"/>
      <c r="O652" s="20"/>
      <c r="P652" s="20"/>
      <c r="Q652" s="28">
        <f t="shared" ref="Q652:Q715" si="10">Exchange_Rate</f>
        <v>17.71</v>
      </c>
      <c r="R652" s="18"/>
      <c r="S652" s="18"/>
      <c r="T652" s="18"/>
      <c r="U652" s="18"/>
      <c r="V652" s="18"/>
      <c r="W6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2" s="17">
        <f>SUM(T_MAIN_ACCESSSW[[#This Row],[(Y)
TOTAL Excluding VAT - Y1
((A*J)*Q)+((A*R)*12))]:[(AC)
TOTAL Excluding VAT - Y5
((E*N*Q)+((E*V)*12))]])</f>
        <v>0</v>
      </c>
      <c r="AC652" s="21"/>
    </row>
    <row r="653" spans="1:29" x14ac:dyDescent="0.3">
      <c r="A653" t="s">
        <v>69</v>
      </c>
      <c r="B653" t="s">
        <v>1211</v>
      </c>
      <c r="C653" t="s">
        <v>1212</v>
      </c>
      <c r="D653" t="s">
        <v>1078</v>
      </c>
      <c r="E653" s="77">
        <v>1</v>
      </c>
      <c r="F653" s="77">
        <v>1</v>
      </c>
      <c r="G653" s="77">
        <v>1</v>
      </c>
      <c r="H653" s="77">
        <v>0</v>
      </c>
      <c r="I653" s="77">
        <v>0</v>
      </c>
      <c r="J653" t="s">
        <v>646</v>
      </c>
      <c r="K653" t="s">
        <v>286</v>
      </c>
      <c r="L653" s="20"/>
      <c r="M653" s="20"/>
      <c r="N653" s="20"/>
      <c r="O653" s="20"/>
      <c r="P653" s="20"/>
      <c r="Q653" s="28">
        <f t="shared" si="10"/>
        <v>17.71</v>
      </c>
      <c r="R653" s="18"/>
      <c r="S653" s="18"/>
      <c r="T653" s="18"/>
      <c r="U653" s="18"/>
      <c r="V653" s="18"/>
      <c r="W6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3" s="17">
        <f>SUM(T_MAIN_ACCESSSW[[#This Row],[(Y)
TOTAL Excluding VAT - Y1
((A*J)*Q)+((A*R)*12))]:[(AC)
TOTAL Excluding VAT - Y5
((E*N*Q)+((E*V)*12))]])</f>
        <v>0</v>
      </c>
      <c r="AC653" s="21"/>
    </row>
    <row r="654" spans="1:29" x14ac:dyDescent="0.3">
      <c r="A654" t="s">
        <v>69</v>
      </c>
      <c r="B654" t="s">
        <v>1213</v>
      </c>
      <c r="C654" t="s">
        <v>1214</v>
      </c>
      <c r="D654" t="s">
        <v>1078</v>
      </c>
      <c r="E654" s="77">
        <v>1</v>
      </c>
      <c r="F654" s="77">
        <v>1</v>
      </c>
      <c r="G654" s="77">
        <v>1</v>
      </c>
      <c r="H654" s="77">
        <v>0</v>
      </c>
      <c r="I654" s="77">
        <v>0</v>
      </c>
      <c r="J654" t="s">
        <v>646</v>
      </c>
      <c r="K654" t="s">
        <v>286</v>
      </c>
      <c r="L654" s="20"/>
      <c r="M654" s="20"/>
      <c r="N654" s="20"/>
      <c r="O654" s="20"/>
      <c r="P654" s="20"/>
      <c r="Q654" s="28">
        <f t="shared" si="10"/>
        <v>17.71</v>
      </c>
      <c r="R654" s="18"/>
      <c r="S654" s="18"/>
      <c r="T654" s="18"/>
      <c r="U654" s="18"/>
      <c r="V654" s="18"/>
      <c r="W6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4" s="17">
        <f>SUM(T_MAIN_ACCESSSW[[#This Row],[(Y)
TOTAL Excluding VAT - Y1
((A*J)*Q)+((A*R)*12))]:[(AC)
TOTAL Excluding VAT - Y5
((E*N*Q)+((E*V)*12))]])</f>
        <v>0</v>
      </c>
      <c r="AC654" s="21"/>
    </row>
    <row r="655" spans="1:29" x14ac:dyDescent="0.3">
      <c r="A655" t="s">
        <v>69</v>
      </c>
      <c r="B655" t="s">
        <v>1213</v>
      </c>
      <c r="C655" t="s">
        <v>1215</v>
      </c>
      <c r="D655" t="s">
        <v>1078</v>
      </c>
      <c r="E655" s="77">
        <v>1</v>
      </c>
      <c r="F655" s="77">
        <v>1</v>
      </c>
      <c r="G655" s="77">
        <v>1</v>
      </c>
      <c r="H655" s="77">
        <v>0</v>
      </c>
      <c r="I655" s="77">
        <v>0</v>
      </c>
      <c r="J655" t="s">
        <v>646</v>
      </c>
      <c r="K655" t="s">
        <v>286</v>
      </c>
      <c r="L655" s="20"/>
      <c r="M655" s="20"/>
      <c r="N655" s="20"/>
      <c r="O655" s="20"/>
      <c r="P655" s="20"/>
      <c r="Q655" s="28">
        <f t="shared" si="10"/>
        <v>17.71</v>
      </c>
      <c r="R655" s="18"/>
      <c r="S655" s="18"/>
      <c r="T655" s="18"/>
      <c r="U655" s="18"/>
      <c r="V655" s="18"/>
      <c r="W6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5" s="17">
        <f>SUM(T_MAIN_ACCESSSW[[#This Row],[(Y)
TOTAL Excluding VAT - Y1
((A*J)*Q)+((A*R)*12))]:[(AC)
TOTAL Excluding VAT - Y5
((E*N*Q)+((E*V)*12))]])</f>
        <v>0</v>
      </c>
      <c r="AC655" s="21"/>
    </row>
    <row r="656" spans="1:29" x14ac:dyDescent="0.3">
      <c r="A656" t="s">
        <v>69</v>
      </c>
      <c r="B656" t="s">
        <v>1216</v>
      </c>
      <c r="C656" t="s">
        <v>1217</v>
      </c>
      <c r="D656" t="s">
        <v>1078</v>
      </c>
      <c r="E656" s="77">
        <v>1</v>
      </c>
      <c r="F656" s="77">
        <v>1</v>
      </c>
      <c r="G656" s="77">
        <v>1</v>
      </c>
      <c r="H656" s="77">
        <v>0</v>
      </c>
      <c r="I656" s="77">
        <v>0</v>
      </c>
      <c r="J656" t="s">
        <v>646</v>
      </c>
      <c r="K656" t="s">
        <v>286</v>
      </c>
      <c r="L656" s="20"/>
      <c r="M656" s="20"/>
      <c r="N656" s="20"/>
      <c r="O656" s="20"/>
      <c r="P656" s="20"/>
      <c r="Q656" s="28">
        <f t="shared" si="10"/>
        <v>17.71</v>
      </c>
      <c r="R656" s="18"/>
      <c r="S656" s="18"/>
      <c r="T656" s="18"/>
      <c r="U656" s="18"/>
      <c r="V656" s="18"/>
      <c r="W6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6" s="17">
        <f>SUM(T_MAIN_ACCESSSW[[#This Row],[(Y)
TOTAL Excluding VAT - Y1
((A*J)*Q)+((A*R)*12))]:[(AC)
TOTAL Excluding VAT - Y5
((E*N*Q)+((E*V)*12))]])</f>
        <v>0</v>
      </c>
      <c r="AC656" s="21"/>
    </row>
    <row r="657" spans="1:29" x14ac:dyDescent="0.3">
      <c r="A657" t="s">
        <v>69</v>
      </c>
      <c r="B657" t="s">
        <v>1218</v>
      </c>
      <c r="C657" t="s">
        <v>1219</v>
      </c>
      <c r="D657" t="s">
        <v>1078</v>
      </c>
      <c r="E657" s="77">
        <v>1</v>
      </c>
      <c r="F657" s="77">
        <v>1</v>
      </c>
      <c r="G657" s="77">
        <v>1</v>
      </c>
      <c r="H657" s="77">
        <v>0</v>
      </c>
      <c r="I657" s="77">
        <v>0</v>
      </c>
      <c r="J657" t="s">
        <v>646</v>
      </c>
      <c r="K657" t="s">
        <v>286</v>
      </c>
      <c r="L657" s="20"/>
      <c r="M657" s="20"/>
      <c r="N657" s="20"/>
      <c r="O657" s="20"/>
      <c r="P657" s="20"/>
      <c r="Q657" s="28">
        <f t="shared" si="10"/>
        <v>17.71</v>
      </c>
      <c r="R657" s="18"/>
      <c r="S657" s="18"/>
      <c r="T657" s="18"/>
      <c r="U657" s="18"/>
      <c r="V657" s="18"/>
      <c r="W6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7" s="17">
        <f>SUM(T_MAIN_ACCESSSW[[#This Row],[(Y)
TOTAL Excluding VAT - Y1
((A*J)*Q)+((A*R)*12))]:[(AC)
TOTAL Excluding VAT - Y5
((E*N*Q)+((E*V)*12))]])</f>
        <v>0</v>
      </c>
      <c r="AC657" s="21"/>
    </row>
    <row r="658" spans="1:29" x14ac:dyDescent="0.3">
      <c r="A658" t="s">
        <v>69</v>
      </c>
      <c r="B658" t="s">
        <v>1220</v>
      </c>
      <c r="C658" t="s">
        <v>1221</v>
      </c>
      <c r="D658" t="s">
        <v>1078</v>
      </c>
      <c r="E658" s="77">
        <v>1</v>
      </c>
      <c r="F658" s="77">
        <v>1</v>
      </c>
      <c r="G658" s="77">
        <v>1</v>
      </c>
      <c r="H658" s="77">
        <v>0</v>
      </c>
      <c r="I658" s="77">
        <v>0</v>
      </c>
      <c r="J658" t="s">
        <v>646</v>
      </c>
      <c r="K658" t="s">
        <v>286</v>
      </c>
      <c r="L658" s="20"/>
      <c r="M658" s="20"/>
      <c r="N658" s="20"/>
      <c r="O658" s="20"/>
      <c r="P658" s="20"/>
      <c r="Q658" s="28">
        <f t="shared" si="10"/>
        <v>17.71</v>
      </c>
      <c r="R658" s="18"/>
      <c r="S658" s="18"/>
      <c r="T658" s="18"/>
      <c r="U658" s="18"/>
      <c r="V658" s="18"/>
      <c r="W6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8" s="17">
        <f>SUM(T_MAIN_ACCESSSW[[#This Row],[(Y)
TOTAL Excluding VAT - Y1
((A*J)*Q)+((A*R)*12))]:[(AC)
TOTAL Excluding VAT - Y5
((E*N*Q)+((E*V)*12))]])</f>
        <v>0</v>
      </c>
      <c r="AC658" s="21"/>
    </row>
    <row r="659" spans="1:29" x14ac:dyDescent="0.3">
      <c r="A659" t="s">
        <v>69</v>
      </c>
      <c r="B659" t="s">
        <v>1220</v>
      </c>
      <c r="C659" t="s">
        <v>1222</v>
      </c>
      <c r="D659" t="s">
        <v>1078</v>
      </c>
      <c r="E659" s="77">
        <v>1</v>
      </c>
      <c r="F659" s="77">
        <v>1</v>
      </c>
      <c r="G659" s="77">
        <v>1</v>
      </c>
      <c r="H659" s="77">
        <v>0</v>
      </c>
      <c r="I659" s="77">
        <v>0</v>
      </c>
      <c r="J659" t="s">
        <v>646</v>
      </c>
      <c r="K659" t="s">
        <v>286</v>
      </c>
      <c r="L659" s="20"/>
      <c r="M659" s="20"/>
      <c r="N659" s="20"/>
      <c r="O659" s="20"/>
      <c r="P659" s="20"/>
      <c r="Q659" s="28">
        <f t="shared" si="10"/>
        <v>17.71</v>
      </c>
      <c r="R659" s="18"/>
      <c r="S659" s="18"/>
      <c r="T659" s="18"/>
      <c r="U659" s="18"/>
      <c r="V659" s="18"/>
      <c r="W6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59" s="17">
        <f>SUM(T_MAIN_ACCESSSW[[#This Row],[(Y)
TOTAL Excluding VAT - Y1
((A*J)*Q)+((A*R)*12))]:[(AC)
TOTAL Excluding VAT - Y5
((E*N*Q)+((E*V)*12))]])</f>
        <v>0</v>
      </c>
      <c r="AC659" s="21"/>
    </row>
    <row r="660" spans="1:29" x14ac:dyDescent="0.3">
      <c r="A660" t="s">
        <v>69</v>
      </c>
      <c r="B660" t="s">
        <v>1223</v>
      </c>
      <c r="C660" t="s">
        <v>1224</v>
      </c>
      <c r="D660" t="s">
        <v>1078</v>
      </c>
      <c r="E660" s="77">
        <v>1</v>
      </c>
      <c r="F660" s="77">
        <v>1</v>
      </c>
      <c r="G660" s="77">
        <v>1</v>
      </c>
      <c r="H660" s="77">
        <v>0</v>
      </c>
      <c r="I660" s="77">
        <v>0</v>
      </c>
      <c r="J660" t="s">
        <v>646</v>
      </c>
      <c r="K660" t="s">
        <v>286</v>
      </c>
      <c r="L660" s="20"/>
      <c r="M660" s="20"/>
      <c r="N660" s="20"/>
      <c r="O660" s="20"/>
      <c r="P660" s="20"/>
      <c r="Q660" s="28">
        <f t="shared" si="10"/>
        <v>17.71</v>
      </c>
      <c r="R660" s="18"/>
      <c r="S660" s="18"/>
      <c r="T660" s="18"/>
      <c r="U660" s="18"/>
      <c r="V660" s="18"/>
      <c r="W6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0" s="17">
        <f>SUM(T_MAIN_ACCESSSW[[#This Row],[(Y)
TOTAL Excluding VAT - Y1
((A*J)*Q)+((A*R)*12))]:[(AC)
TOTAL Excluding VAT - Y5
((E*N*Q)+((E*V)*12))]])</f>
        <v>0</v>
      </c>
      <c r="AC660" s="21"/>
    </row>
    <row r="661" spans="1:29" x14ac:dyDescent="0.3">
      <c r="A661" t="s">
        <v>69</v>
      </c>
      <c r="B661" t="s">
        <v>1223</v>
      </c>
      <c r="C661" t="s">
        <v>1225</v>
      </c>
      <c r="D661" t="s">
        <v>1078</v>
      </c>
      <c r="E661" s="77">
        <v>1</v>
      </c>
      <c r="F661" s="77">
        <v>1</v>
      </c>
      <c r="G661" s="77">
        <v>1</v>
      </c>
      <c r="H661" s="77">
        <v>0</v>
      </c>
      <c r="I661" s="77">
        <v>0</v>
      </c>
      <c r="J661" t="s">
        <v>646</v>
      </c>
      <c r="K661" t="s">
        <v>286</v>
      </c>
      <c r="L661" s="20"/>
      <c r="M661" s="20"/>
      <c r="N661" s="20"/>
      <c r="O661" s="20"/>
      <c r="P661" s="20"/>
      <c r="Q661" s="28">
        <f t="shared" si="10"/>
        <v>17.71</v>
      </c>
      <c r="R661" s="18"/>
      <c r="S661" s="18"/>
      <c r="T661" s="18"/>
      <c r="U661" s="18"/>
      <c r="V661" s="18"/>
      <c r="W6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1" s="17">
        <f>SUM(T_MAIN_ACCESSSW[[#This Row],[(Y)
TOTAL Excluding VAT - Y1
((A*J)*Q)+((A*R)*12))]:[(AC)
TOTAL Excluding VAT - Y5
((E*N*Q)+((E*V)*12))]])</f>
        <v>0</v>
      </c>
      <c r="AC661" s="21"/>
    </row>
    <row r="662" spans="1:29" x14ac:dyDescent="0.3">
      <c r="A662" t="s">
        <v>69</v>
      </c>
      <c r="B662" t="s">
        <v>1226</v>
      </c>
      <c r="C662" t="s">
        <v>1227</v>
      </c>
      <c r="D662" t="s">
        <v>1078</v>
      </c>
      <c r="E662" s="77">
        <v>1</v>
      </c>
      <c r="F662" s="77">
        <v>1</v>
      </c>
      <c r="G662" s="77">
        <v>1</v>
      </c>
      <c r="H662" s="77">
        <v>0</v>
      </c>
      <c r="I662" s="77">
        <v>0</v>
      </c>
      <c r="J662" t="s">
        <v>646</v>
      </c>
      <c r="K662" t="s">
        <v>286</v>
      </c>
      <c r="L662" s="20"/>
      <c r="M662" s="20"/>
      <c r="N662" s="20"/>
      <c r="O662" s="20"/>
      <c r="P662" s="20"/>
      <c r="Q662" s="28">
        <f t="shared" si="10"/>
        <v>17.71</v>
      </c>
      <c r="R662" s="18"/>
      <c r="S662" s="18"/>
      <c r="T662" s="18"/>
      <c r="U662" s="18"/>
      <c r="V662" s="18"/>
      <c r="W6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2" s="17">
        <f>SUM(T_MAIN_ACCESSSW[[#This Row],[(Y)
TOTAL Excluding VAT - Y1
((A*J)*Q)+((A*R)*12))]:[(AC)
TOTAL Excluding VAT - Y5
((E*N*Q)+((E*V)*12))]])</f>
        <v>0</v>
      </c>
      <c r="AC662" s="21"/>
    </row>
    <row r="663" spans="1:29" x14ac:dyDescent="0.3">
      <c r="A663" t="s">
        <v>69</v>
      </c>
      <c r="B663" t="s">
        <v>1226</v>
      </c>
      <c r="C663" t="s">
        <v>1228</v>
      </c>
      <c r="D663" t="s">
        <v>1078</v>
      </c>
      <c r="E663" s="77">
        <v>1</v>
      </c>
      <c r="F663" s="77">
        <v>1</v>
      </c>
      <c r="G663" s="77">
        <v>1</v>
      </c>
      <c r="H663" s="77">
        <v>0</v>
      </c>
      <c r="I663" s="77">
        <v>0</v>
      </c>
      <c r="J663" t="s">
        <v>646</v>
      </c>
      <c r="K663" t="s">
        <v>286</v>
      </c>
      <c r="L663" s="20"/>
      <c r="M663" s="20"/>
      <c r="N663" s="20"/>
      <c r="O663" s="20"/>
      <c r="P663" s="20"/>
      <c r="Q663" s="28">
        <f t="shared" si="10"/>
        <v>17.71</v>
      </c>
      <c r="R663" s="18"/>
      <c r="S663" s="18"/>
      <c r="T663" s="18"/>
      <c r="U663" s="18"/>
      <c r="V663" s="18"/>
      <c r="W6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3" s="17">
        <f>SUM(T_MAIN_ACCESSSW[[#This Row],[(Y)
TOTAL Excluding VAT - Y1
((A*J)*Q)+((A*R)*12))]:[(AC)
TOTAL Excluding VAT - Y5
((E*N*Q)+((E*V)*12))]])</f>
        <v>0</v>
      </c>
      <c r="AC663" s="21"/>
    </row>
    <row r="664" spans="1:29" x14ac:dyDescent="0.3">
      <c r="A664" t="s">
        <v>69</v>
      </c>
      <c r="B664" t="s">
        <v>1229</v>
      </c>
      <c r="C664" t="s">
        <v>1230</v>
      </c>
      <c r="D664" t="s">
        <v>1078</v>
      </c>
      <c r="E664" s="77">
        <v>1</v>
      </c>
      <c r="F664" s="77">
        <v>1</v>
      </c>
      <c r="G664" s="77">
        <v>1</v>
      </c>
      <c r="H664" s="77">
        <v>0</v>
      </c>
      <c r="I664" s="77">
        <v>0</v>
      </c>
      <c r="J664" t="s">
        <v>646</v>
      </c>
      <c r="K664" t="s">
        <v>286</v>
      </c>
      <c r="L664" s="20"/>
      <c r="M664" s="20"/>
      <c r="N664" s="20"/>
      <c r="O664" s="20"/>
      <c r="P664" s="20"/>
      <c r="Q664" s="28">
        <f t="shared" si="10"/>
        <v>17.71</v>
      </c>
      <c r="R664" s="18"/>
      <c r="S664" s="18"/>
      <c r="T664" s="18"/>
      <c r="U664" s="18"/>
      <c r="V664" s="18"/>
      <c r="W6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4" s="17">
        <f>SUM(T_MAIN_ACCESSSW[[#This Row],[(Y)
TOTAL Excluding VAT - Y1
((A*J)*Q)+((A*R)*12))]:[(AC)
TOTAL Excluding VAT - Y5
((E*N*Q)+((E*V)*12))]])</f>
        <v>0</v>
      </c>
      <c r="AC664" s="21"/>
    </row>
    <row r="665" spans="1:29" x14ac:dyDescent="0.3">
      <c r="A665" t="s">
        <v>69</v>
      </c>
      <c r="B665" t="s">
        <v>1229</v>
      </c>
      <c r="C665" t="s">
        <v>1231</v>
      </c>
      <c r="D665" t="s">
        <v>1078</v>
      </c>
      <c r="E665" s="77">
        <v>1</v>
      </c>
      <c r="F665" s="77">
        <v>1</v>
      </c>
      <c r="G665" s="77">
        <v>1</v>
      </c>
      <c r="H665" s="77">
        <v>0</v>
      </c>
      <c r="I665" s="77">
        <v>0</v>
      </c>
      <c r="J665" t="s">
        <v>646</v>
      </c>
      <c r="K665" t="s">
        <v>286</v>
      </c>
      <c r="L665" s="20"/>
      <c r="M665" s="20"/>
      <c r="N665" s="20"/>
      <c r="O665" s="20"/>
      <c r="P665" s="20"/>
      <c r="Q665" s="28">
        <f t="shared" si="10"/>
        <v>17.71</v>
      </c>
      <c r="R665" s="18"/>
      <c r="S665" s="18"/>
      <c r="T665" s="18"/>
      <c r="U665" s="18"/>
      <c r="V665" s="18"/>
      <c r="W6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5" s="17">
        <f>SUM(T_MAIN_ACCESSSW[[#This Row],[(Y)
TOTAL Excluding VAT - Y1
((A*J)*Q)+((A*R)*12))]:[(AC)
TOTAL Excluding VAT - Y5
((E*N*Q)+((E*V)*12))]])</f>
        <v>0</v>
      </c>
      <c r="AC665" s="21"/>
    </row>
    <row r="666" spans="1:29" x14ac:dyDescent="0.3">
      <c r="A666" t="s">
        <v>69</v>
      </c>
      <c r="B666" t="s">
        <v>1232</v>
      </c>
      <c r="C666" t="s">
        <v>1233</v>
      </c>
      <c r="D666" t="s">
        <v>1078</v>
      </c>
      <c r="E666" s="77">
        <v>1</v>
      </c>
      <c r="F666" s="77">
        <v>1</v>
      </c>
      <c r="G666" s="77">
        <v>1</v>
      </c>
      <c r="H666" s="77">
        <v>0</v>
      </c>
      <c r="I666" s="77">
        <v>0</v>
      </c>
      <c r="J666" t="s">
        <v>646</v>
      </c>
      <c r="K666" t="s">
        <v>286</v>
      </c>
      <c r="L666" s="20"/>
      <c r="M666" s="20"/>
      <c r="N666" s="20"/>
      <c r="O666" s="20"/>
      <c r="P666" s="20"/>
      <c r="Q666" s="28">
        <f t="shared" si="10"/>
        <v>17.71</v>
      </c>
      <c r="R666" s="18"/>
      <c r="S666" s="18"/>
      <c r="T666" s="18"/>
      <c r="U666" s="18"/>
      <c r="V666" s="18"/>
      <c r="W6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6" s="17">
        <f>SUM(T_MAIN_ACCESSSW[[#This Row],[(Y)
TOTAL Excluding VAT - Y1
((A*J)*Q)+((A*R)*12))]:[(AC)
TOTAL Excluding VAT - Y5
((E*N*Q)+((E*V)*12))]])</f>
        <v>0</v>
      </c>
      <c r="AC666" s="21"/>
    </row>
    <row r="667" spans="1:29" x14ac:dyDescent="0.3">
      <c r="A667" t="s">
        <v>69</v>
      </c>
      <c r="B667" t="s">
        <v>1232</v>
      </c>
      <c r="C667" t="s">
        <v>1234</v>
      </c>
      <c r="D667" t="s">
        <v>1078</v>
      </c>
      <c r="E667" s="77">
        <v>1</v>
      </c>
      <c r="F667" s="77">
        <v>1</v>
      </c>
      <c r="G667" s="77">
        <v>1</v>
      </c>
      <c r="H667" s="77">
        <v>0</v>
      </c>
      <c r="I667" s="77">
        <v>0</v>
      </c>
      <c r="J667" t="s">
        <v>646</v>
      </c>
      <c r="K667" t="s">
        <v>286</v>
      </c>
      <c r="L667" s="20"/>
      <c r="M667" s="20"/>
      <c r="N667" s="20"/>
      <c r="O667" s="20"/>
      <c r="P667" s="20"/>
      <c r="Q667" s="28">
        <f t="shared" si="10"/>
        <v>17.71</v>
      </c>
      <c r="R667" s="18"/>
      <c r="S667" s="18"/>
      <c r="T667" s="18"/>
      <c r="U667" s="18"/>
      <c r="V667" s="18"/>
      <c r="W6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7" s="17">
        <f>SUM(T_MAIN_ACCESSSW[[#This Row],[(Y)
TOTAL Excluding VAT - Y1
((A*J)*Q)+((A*R)*12))]:[(AC)
TOTAL Excluding VAT - Y5
((E*N*Q)+((E*V)*12))]])</f>
        <v>0</v>
      </c>
      <c r="AC667" s="21"/>
    </row>
    <row r="668" spans="1:29" x14ac:dyDescent="0.3">
      <c r="A668" t="s">
        <v>69</v>
      </c>
      <c r="B668" t="s">
        <v>1235</v>
      </c>
      <c r="C668" t="s">
        <v>1236</v>
      </c>
      <c r="D668" t="s">
        <v>1078</v>
      </c>
      <c r="E668" s="77">
        <v>1</v>
      </c>
      <c r="F668" s="77">
        <v>1</v>
      </c>
      <c r="G668" s="77">
        <v>1</v>
      </c>
      <c r="H668" s="77">
        <v>0</v>
      </c>
      <c r="I668" s="77">
        <v>0</v>
      </c>
      <c r="J668" t="s">
        <v>646</v>
      </c>
      <c r="K668" t="s">
        <v>286</v>
      </c>
      <c r="L668" s="20"/>
      <c r="M668" s="20"/>
      <c r="N668" s="20"/>
      <c r="O668" s="20"/>
      <c r="P668" s="20"/>
      <c r="Q668" s="28">
        <f t="shared" si="10"/>
        <v>17.71</v>
      </c>
      <c r="R668" s="18"/>
      <c r="S668" s="18"/>
      <c r="T668" s="18"/>
      <c r="U668" s="18"/>
      <c r="V668" s="18"/>
      <c r="W6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8" s="17">
        <f>SUM(T_MAIN_ACCESSSW[[#This Row],[(Y)
TOTAL Excluding VAT - Y1
((A*J)*Q)+((A*R)*12))]:[(AC)
TOTAL Excluding VAT - Y5
((E*N*Q)+((E*V)*12))]])</f>
        <v>0</v>
      </c>
      <c r="AC668" s="21"/>
    </row>
    <row r="669" spans="1:29" x14ac:dyDescent="0.3">
      <c r="A669" t="s">
        <v>69</v>
      </c>
      <c r="B669" t="s">
        <v>1235</v>
      </c>
      <c r="C669" t="s">
        <v>1237</v>
      </c>
      <c r="D669" t="s">
        <v>1078</v>
      </c>
      <c r="E669" s="77">
        <v>1</v>
      </c>
      <c r="F669" s="77">
        <v>1</v>
      </c>
      <c r="G669" s="77">
        <v>1</v>
      </c>
      <c r="H669" s="77">
        <v>0</v>
      </c>
      <c r="I669" s="77">
        <v>0</v>
      </c>
      <c r="J669" t="s">
        <v>646</v>
      </c>
      <c r="K669" t="s">
        <v>286</v>
      </c>
      <c r="L669" s="20"/>
      <c r="M669" s="20"/>
      <c r="N669" s="20"/>
      <c r="O669" s="20"/>
      <c r="P669" s="20"/>
      <c r="Q669" s="28">
        <f t="shared" si="10"/>
        <v>17.71</v>
      </c>
      <c r="R669" s="18"/>
      <c r="S669" s="18"/>
      <c r="T669" s="18"/>
      <c r="U669" s="18"/>
      <c r="V669" s="18"/>
      <c r="W6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69" s="17">
        <f>SUM(T_MAIN_ACCESSSW[[#This Row],[(Y)
TOTAL Excluding VAT - Y1
((A*J)*Q)+((A*R)*12))]:[(AC)
TOTAL Excluding VAT - Y5
((E*N*Q)+((E*V)*12))]])</f>
        <v>0</v>
      </c>
      <c r="AC669" s="21"/>
    </row>
    <row r="670" spans="1:29" x14ac:dyDescent="0.3">
      <c r="A670" t="s">
        <v>69</v>
      </c>
      <c r="B670" t="s">
        <v>1238</v>
      </c>
      <c r="C670" t="s">
        <v>1239</v>
      </c>
      <c r="D670" t="s">
        <v>1078</v>
      </c>
      <c r="E670" s="77">
        <v>1</v>
      </c>
      <c r="F670" s="77">
        <v>1</v>
      </c>
      <c r="G670" s="77">
        <v>1</v>
      </c>
      <c r="H670" s="77">
        <v>0</v>
      </c>
      <c r="I670" s="77">
        <v>0</v>
      </c>
      <c r="J670" t="s">
        <v>646</v>
      </c>
      <c r="K670" t="s">
        <v>286</v>
      </c>
      <c r="L670" s="20"/>
      <c r="M670" s="20"/>
      <c r="N670" s="20"/>
      <c r="O670" s="20"/>
      <c r="P670" s="20"/>
      <c r="Q670" s="28">
        <f t="shared" si="10"/>
        <v>17.71</v>
      </c>
      <c r="R670" s="18"/>
      <c r="S670" s="18"/>
      <c r="T670" s="18"/>
      <c r="U670" s="18"/>
      <c r="V670" s="18"/>
      <c r="W6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0" s="17">
        <f>SUM(T_MAIN_ACCESSSW[[#This Row],[(Y)
TOTAL Excluding VAT - Y1
((A*J)*Q)+((A*R)*12))]:[(AC)
TOTAL Excluding VAT - Y5
((E*N*Q)+((E*V)*12))]])</f>
        <v>0</v>
      </c>
      <c r="AC670" s="21"/>
    </row>
    <row r="671" spans="1:29" x14ac:dyDescent="0.3">
      <c r="A671" t="s">
        <v>69</v>
      </c>
      <c r="B671" t="s">
        <v>1238</v>
      </c>
      <c r="C671" t="s">
        <v>1240</v>
      </c>
      <c r="D671" t="s">
        <v>1078</v>
      </c>
      <c r="E671" s="77">
        <v>1</v>
      </c>
      <c r="F671" s="77">
        <v>1</v>
      </c>
      <c r="G671" s="77">
        <v>1</v>
      </c>
      <c r="H671" s="77">
        <v>0</v>
      </c>
      <c r="I671" s="77">
        <v>0</v>
      </c>
      <c r="J671" t="s">
        <v>646</v>
      </c>
      <c r="K671" t="s">
        <v>286</v>
      </c>
      <c r="L671" s="20"/>
      <c r="M671" s="20"/>
      <c r="N671" s="20"/>
      <c r="O671" s="20"/>
      <c r="P671" s="20"/>
      <c r="Q671" s="28">
        <f t="shared" si="10"/>
        <v>17.71</v>
      </c>
      <c r="R671" s="18"/>
      <c r="S671" s="18"/>
      <c r="T671" s="18"/>
      <c r="U671" s="18"/>
      <c r="V671" s="18"/>
      <c r="W6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1" s="17">
        <f>SUM(T_MAIN_ACCESSSW[[#This Row],[(Y)
TOTAL Excluding VAT - Y1
((A*J)*Q)+((A*R)*12))]:[(AC)
TOTAL Excluding VAT - Y5
((E*N*Q)+((E*V)*12))]])</f>
        <v>0</v>
      </c>
      <c r="AC671" s="21"/>
    </row>
    <row r="672" spans="1:29" x14ac:dyDescent="0.3">
      <c r="A672" t="s">
        <v>69</v>
      </c>
      <c r="B672" t="s">
        <v>1238</v>
      </c>
      <c r="C672" t="s">
        <v>1241</v>
      </c>
      <c r="D672" t="s">
        <v>1078</v>
      </c>
      <c r="E672" s="77">
        <v>1</v>
      </c>
      <c r="F672" s="77">
        <v>1</v>
      </c>
      <c r="G672" s="77">
        <v>1</v>
      </c>
      <c r="H672" s="77">
        <v>0</v>
      </c>
      <c r="I672" s="77">
        <v>0</v>
      </c>
      <c r="J672" t="s">
        <v>646</v>
      </c>
      <c r="K672" t="s">
        <v>286</v>
      </c>
      <c r="L672" s="20"/>
      <c r="M672" s="20"/>
      <c r="N672" s="20"/>
      <c r="O672" s="20"/>
      <c r="P672" s="20"/>
      <c r="Q672" s="28">
        <f t="shared" si="10"/>
        <v>17.71</v>
      </c>
      <c r="R672" s="18"/>
      <c r="S672" s="18"/>
      <c r="T672" s="18"/>
      <c r="U672" s="18"/>
      <c r="V672" s="18"/>
      <c r="W6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2" s="17">
        <f>SUM(T_MAIN_ACCESSSW[[#This Row],[(Y)
TOTAL Excluding VAT - Y1
((A*J)*Q)+((A*R)*12))]:[(AC)
TOTAL Excluding VAT - Y5
((E*N*Q)+((E*V)*12))]])</f>
        <v>0</v>
      </c>
      <c r="AC672" s="21"/>
    </row>
    <row r="673" spans="1:29" x14ac:dyDescent="0.3">
      <c r="A673" t="s">
        <v>69</v>
      </c>
      <c r="B673" t="s">
        <v>1238</v>
      </c>
      <c r="C673" t="s">
        <v>1242</v>
      </c>
      <c r="D673" t="s">
        <v>1078</v>
      </c>
      <c r="E673" s="77">
        <v>1</v>
      </c>
      <c r="F673" s="77">
        <v>1</v>
      </c>
      <c r="G673" s="77">
        <v>1</v>
      </c>
      <c r="H673" s="77">
        <v>0</v>
      </c>
      <c r="I673" s="77">
        <v>0</v>
      </c>
      <c r="J673" t="s">
        <v>646</v>
      </c>
      <c r="K673" t="s">
        <v>286</v>
      </c>
      <c r="L673" s="20"/>
      <c r="M673" s="20"/>
      <c r="N673" s="20"/>
      <c r="O673" s="20"/>
      <c r="P673" s="20"/>
      <c r="Q673" s="28">
        <f t="shared" si="10"/>
        <v>17.71</v>
      </c>
      <c r="R673" s="18"/>
      <c r="S673" s="18"/>
      <c r="T673" s="18"/>
      <c r="U673" s="18"/>
      <c r="V673" s="18"/>
      <c r="W6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3" s="17">
        <f>SUM(T_MAIN_ACCESSSW[[#This Row],[(Y)
TOTAL Excluding VAT - Y1
((A*J)*Q)+((A*R)*12))]:[(AC)
TOTAL Excluding VAT - Y5
((E*N*Q)+((E*V)*12))]])</f>
        <v>0</v>
      </c>
      <c r="AC673" s="21"/>
    </row>
    <row r="674" spans="1:29" x14ac:dyDescent="0.3">
      <c r="A674" t="s">
        <v>69</v>
      </c>
      <c r="B674" t="s">
        <v>1243</v>
      </c>
      <c r="C674" t="s">
        <v>1244</v>
      </c>
      <c r="D674" t="s">
        <v>1078</v>
      </c>
      <c r="E674" s="77">
        <v>1</v>
      </c>
      <c r="F674" s="77">
        <v>1</v>
      </c>
      <c r="G674" s="77">
        <v>1</v>
      </c>
      <c r="H674" s="77">
        <v>0</v>
      </c>
      <c r="I674" s="77">
        <v>0</v>
      </c>
      <c r="J674" t="s">
        <v>646</v>
      </c>
      <c r="K674" t="s">
        <v>286</v>
      </c>
      <c r="L674" s="20"/>
      <c r="M674" s="20"/>
      <c r="N674" s="20"/>
      <c r="O674" s="20"/>
      <c r="P674" s="20"/>
      <c r="Q674" s="28">
        <f t="shared" si="10"/>
        <v>17.71</v>
      </c>
      <c r="R674" s="18"/>
      <c r="S674" s="18"/>
      <c r="T674" s="18"/>
      <c r="U674" s="18"/>
      <c r="V674" s="18"/>
      <c r="W6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4" s="17">
        <f>SUM(T_MAIN_ACCESSSW[[#This Row],[(Y)
TOTAL Excluding VAT - Y1
((A*J)*Q)+((A*R)*12))]:[(AC)
TOTAL Excluding VAT - Y5
((E*N*Q)+((E*V)*12))]])</f>
        <v>0</v>
      </c>
      <c r="AC674" s="21"/>
    </row>
    <row r="675" spans="1:29" x14ac:dyDescent="0.3">
      <c r="A675" t="s">
        <v>69</v>
      </c>
      <c r="B675" t="s">
        <v>1245</v>
      </c>
      <c r="C675" t="s">
        <v>1246</v>
      </c>
      <c r="D675" t="s">
        <v>1078</v>
      </c>
      <c r="E675" s="77">
        <v>1</v>
      </c>
      <c r="F675" s="77">
        <v>1</v>
      </c>
      <c r="G675" s="77">
        <v>1</v>
      </c>
      <c r="H675" s="77">
        <v>0</v>
      </c>
      <c r="I675" s="77">
        <v>0</v>
      </c>
      <c r="J675" t="s">
        <v>646</v>
      </c>
      <c r="K675" t="s">
        <v>286</v>
      </c>
      <c r="L675" s="20"/>
      <c r="M675" s="20"/>
      <c r="N675" s="20"/>
      <c r="O675" s="20"/>
      <c r="P675" s="20"/>
      <c r="Q675" s="28">
        <f t="shared" si="10"/>
        <v>17.71</v>
      </c>
      <c r="R675" s="18"/>
      <c r="S675" s="18"/>
      <c r="T675" s="18"/>
      <c r="U675" s="18"/>
      <c r="V675" s="18"/>
      <c r="W6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5" s="17">
        <f>SUM(T_MAIN_ACCESSSW[[#This Row],[(Y)
TOTAL Excluding VAT - Y1
((A*J)*Q)+((A*R)*12))]:[(AC)
TOTAL Excluding VAT - Y5
((E*N*Q)+((E*V)*12))]])</f>
        <v>0</v>
      </c>
      <c r="AC675" s="21"/>
    </row>
    <row r="676" spans="1:29" x14ac:dyDescent="0.3">
      <c r="A676" t="s">
        <v>69</v>
      </c>
      <c r="B676" t="s">
        <v>1247</v>
      </c>
      <c r="C676" t="s">
        <v>1248</v>
      </c>
      <c r="D676" t="s">
        <v>1078</v>
      </c>
      <c r="E676" s="77">
        <v>1</v>
      </c>
      <c r="F676" s="77">
        <v>1</v>
      </c>
      <c r="G676" s="77">
        <v>1</v>
      </c>
      <c r="H676" s="77">
        <v>0</v>
      </c>
      <c r="I676" s="77">
        <v>0</v>
      </c>
      <c r="J676" t="s">
        <v>646</v>
      </c>
      <c r="K676" t="s">
        <v>286</v>
      </c>
      <c r="L676" s="20"/>
      <c r="M676" s="20"/>
      <c r="N676" s="20"/>
      <c r="O676" s="20"/>
      <c r="P676" s="20"/>
      <c r="Q676" s="28">
        <f t="shared" si="10"/>
        <v>17.71</v>
      </c>
      <c r="R676" s="18"/>
      <c r="S676" s="18"/>
      <c r="T676" s="18"/>
      <c r="U676" s="18"/>
      <c r="V676" s="18"/>
      <c r="W6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6" s="17">
        <f>SUM(T_MAIN_ACCESSSW[[#This Row],[(Y)
TOTAL Excluding VAT - Y1
((A*J)*Q)+((A*R)*12))]:[(AC)
TOTAL Excluding VAT - Y5
((E*N*Q)+((E*V)*12))]])</f>
        <v>0</v>
      </c>
      <c r="AC676" s="21"/>
    </row>
    <row r="677" spans="1:29" x14ac:dyDescent="0.3">
      <c r="A677" t="s">
        <v>69</v>
      </c>
      <c r="B677" t="s">
        <v>1249</v>
      </c>
      <c r="C677" t="s">
        <v>1250</v>
      </c>
      <c r="D677" t="s">
        <v>1078</v>
      </c>
      <c r="E677" s="77">
        <v>1</v>
      </c>
      <c r="F677" s="77">
        <v>1</v>
      </c>
      <c r="G677" s="77">
        <v>1</v>
      </c>
      <c r="H677" s="77">
        <v>0</v>
      </c>
      <c r="I677" s="77">
        <v>0</v>
      </c>
      <c r="J677" t="s">
        <v>646</v>
      </c>
      <c r="K677" t="s">
        <v>286</v>
      </c>
      <c r="L677" s="20"/>
      <c r="M677" s="20"/>
      <c r="N677" s="20"/>
      <c r="O677" s="20"/>
      <c r="P677" s="20"/>
      <c r="Q677" s="28">
        <f t="shared" si="10"/>
        <v>17.71</v>
      </c>
      <c r="R677" s="18"/>
      <c r="S677" s="18"/>
      <c r="T677" s="18"/>
      <c r="U677" s="18"/>
      <c r="V677" s="18"/>
      <c r="W6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7" s="17">
        <f>SUM(T_MAIN_ACCESSSW[[#This Row],[(Y)
TOTAL Excluding VAT - Y1
((A*J)*Q)+((A*R)*12))]:[(AC)
TOTAL Excluding VAT - Y5
((E*N*Q)+((E*V)*12))]])</f>
        <v>0</v>
      </c>
      <c r="AC677" s="21"/>
    </row>
    <row r="678" spans="1:29" x14ac:dyDescent="0.3">
      <c r="A678" t="s">
        <v>69</v>
      </c>
      <c r="B678" t="s">
        <v>1251</v>
      </c>
      <c r="C678" t="s">
        <v>1252</v>
      </c>
      <c r="D678" t="s">
        <v>1078</v>
      </c>
      <c r="E678" s="77">
        <v>1</v>
      </c>
      <c r="F678" s="77">
        <v>1</v>
      </c>
      <c r="G678" s="77">
        <v>1</v>
      </c>
      <c r="H678" s="77">
        <v>0</v>
      </c>
      <c r="I678" s="77">
        <v>0</v>
      </c>
      <c r="J678" t="s">
        <v>646</v>
      </c>
      <c r="K678" t="s">
        <v>286</v>
      </c>
      <c r="L678" s="20"/>
      <c r="M678" s="20"/>
      <c r="N678" s="20"/>
      <c r="O678" s="20"/>
      <c r="P678" s="20"/>
      <c r="Q678" s="28">
        <f t="shared" si="10"/>
        <v>17.71</v>
      </c>
      <c r="R678" s="18"/>
      <c r="S678" s="18"/>
      <c r="T678" s="18"/>
      <c r="U678" s="18"/>
      <c r="V678" s="18"/>
      <c r="W6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8" s="17">
        <f>SUM(T_MAIN_ACCESSSW[[#This Row],[(Y)
TOTAL Excluding VAT - Y1
((A*J)*Q)+((A*R)*12))]:[(AC)
TOTAL Excluding VAT - Y5
((E*N*Q)+((E*V)*12))]])</f>
        <v>0</v>
      </c>
      <c r="AC678" s="21"/>
    </row>
    <row r="679" spans="1:29" x14ac:dyDescent="0.3">
      <c r="A679" t="s">
        <v>71</v>
      </c>
      <c r="B679" t="s">
        <v>1253</v>
      </c>
      <c r="C679" t="s">
        <v>1254</v>
      </c>
      <c r="D679" t="s">
        <v>1078</v>
      </c>
      <c r="E679" s="77">
        <v>1</v>
      </c>
      <c r="F679" s="77">
        <v>1</v>
      </c>
      <c r="G679" s="77">
        <v>1</v>
      </c>
      <c r="H679" s="77">
        <v>1</v>
      </c>
      <c r="I679" s="77">
        <v>0</v>
      </c>
      <c r="J679" t="s">
        <v>646</v>
      </c>
      <c r="K679" t="s">
        <v>286</v>
      </c>
      <c r="L679" s="20"/>
      <c r="M679" s="20"/>
      <c r="N679" s="20"/>
      <c r="O679" s="20"/>
      <c r="P679" s="20"/>
      <c r="Q679" s="28">
        <f t="shared" si="10"/>
        <v>17.71</v>
      </c>
      <c r="R679" s="18"/>
      <c r="S679" s="18"/>
      <c r="T679" s="18"/>
      <c r="U679" s="18"/>
      <c r="V679" s="18"/>
      <c r="W6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79" s="17">
        <f>SUM(T_MAIN_ACCESSSW[[#This Row],[(Y)
TOTAL Excluding VAT - Y1
((A*J)*Q)+((A*R)*12))]:[(AC)
TOTAL Excluding VAT - Y5
((E*N*Q)+((E*V)*12))]])</f>
        <v>0</v>
      </c>
      <c r="AC679" s="21"/>
    </row>
    <row r="680" spans="1:29" x14ac:dyDescent="0.3">
      <c r="A680" t="s">
        <v>71</v>
      </c>
      <c r="B680" t="s">
        <v>1255</v>
      </c>
      <c r="C680" t="s">
        <v>1256</v>
      </c>
      <c r="D680" t="s">
        <v>1078</v>
      </c>
      <c r="E680" s="77">
        <v>1</v>
      </c>
      <c r="F680" s="77">
        <v>1</v>
      </c>
      <c r="G680" s="77">
        <v>1</v>
      </c>
      <c r="H680" s="77">
        <v>1</v>
      </c>
      <c r="I680" s="77">
        <v>0</v>
      </c>
      <c r="J680" t="s">
        <v>646</v>
      </c>
      <c r="K680" t="s">
        <v>286</v>
      </c>
      <c r="L680" s="20"/>
      <c r="M680" s="20"/>
      <c r="N680" s="20"/>
      <c r="O680" s="20"/>
      <c r="P680" s="20"/>
      <c r="Q680" s="28">
        <f t="shared" si="10"/>
        <v>17.71</v>
      </c>
      <c r="R680" s="18"/>
      <c r="S680" s="18"/>
      <c r="T680" s="18"/>
      <c r="U680" s="18"/>
      <c r="V680" s="18"/>
      <c r="W6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0" s="17">
        <f>SUM(T_MAIN_ACCESSSW[[#This Row],[(Y)
TOTAL Excluding VAT - Y1
((A*J)*Q)+((A*R)*12))]:[(AC)
TOTAL Excluding VAT - Y5
((E*N*Q)+((E*V)*12))]])</f>
        <v>0</v>
      </c>
      <c r="AC680" s="21"/>
    </row>
    <row r="681" spans="1:29" x14ac:dyDescent="0.3">
      <c r="A681" t="s">
        <v>71</v>
      </c>
      <c r="B681" t="s">
        <v>1257</v>
      </c>
      <c r="C681" t="s">
        <v>1258</v>
      </c>
      <c r="D681" t="s">
        <v>1078</v>
      </c>
      <c r="E681" s="77">
        <v>1</v>
      </c>
      <c r="F681" s="77">
        <v>1</v>
      </c>
      <c r="G681" s="77">
        <v>1</v>
      </c>
      <c r="H681" s="77">
        <v>1</v>
      </c>
      <c r="I681" s="77">
        <v>0</v>
      </c>
      <c r="J681" t="s">
        <v>646</v>
      </c>
      <c r="K681" t="s">
        <v>286</v>
      </c>
      <c r="L681" s="20"/>
      <c r="M681" s="20"/>
      <c r="N681" s="20"/>
      <c r="O681" s="20"/>
      <c r="P681" s="20"/>
      <c r="Q681" s="28">
        <f t="shared" si="10"/>
        <v>17.71</v>
      </c>
      <c r="R681" s="18"/>
      <c r="S681" s="18"/>
      <c r="T681" s="18"/>
      <c r="U681" s="18"/>
      <c r="V681" s="18"/>
      <c r="W6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1" s="17">
        <f>SUM(T_MAIN_ACCESSSW[[#This Row],[(Y)
TOTAL Excluding VAT - Y1
((A*J)*Q)+((A*R)*12))]:[(AC)
TOTAL Excluding VAT - Y5
((E*N*Q)+((E*V)*12))]])</f>
        <v>0</v>
      </c>
      <c r="AC681" s="21"/>
    </row>
    <row r="682" spans="1:29" x14ac:dyDescent="0.3">
      <c r="A682" t="s">
        <v>71</v>
      </c>
      <c r="B682" t="s">
        <v>1259</v>
      </c>
      <c r="C682" t="s">
        <v>1260</v>
      </c>
      <c r="D682" t="s">
        <v>1078</v>
      </c>
      <c r="E682" s="77">
        <v>1</v>
      </c>
      <c r="F682" s="77">
        <v>1</v>
      </c>
      <c r="G682" s="77">
        <v>1</v>
      </c>
      <c r="H682" s="77">
        <v>1</v>
      </c>
      <c r="I682" s="77">
        <v>0</v>
      </c>
      <c r="J682" t="s">
        <v>646</v>
      </c>
      <c r="K682" t="s">
        <v>286</v>
      </c>
      <c r="L682" s="20"/>
      <c r="M682" s="20"/>
      <c r="N682" s="20"/>
      <c r="O682" s="20"/>
      <c r="P682" s="20"/>
      <c r="Q682" s="28">
        <f t="shared" si="10"/>
        <v>17.71</v>
      </c>
      <c r="R682" s="18"/>
      <c r="S682" s="18"/>
      <c r="T682" s="18"/>
      <c r="U682" s="18"/>
      <c r="V682" s="18"/>
      <c r="W6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2" s="17">
        <f>SUM(T_MAIN_ACCESSSW[[#This Row],[(Y)
TOTAL Excluding VAT - Y1
((A*J)*Q)+((A*R)*12))]:[(AC)
TOTAL Excluding VAT - Y5
((E*N*Q)+((E*V)*12))]])</f>
        <v>0</v>
      </c>
      <c r="AC682" s="21"/>
    </row>
    <row r="683" spans="1:29" x14ac:dyDescent="0.3">
      <c r="A683" t="s">
        <v>71</v>
      </c>
      <c r="B683" t="s">
        <v>1261</v>
      </c>
      <c r="C683" t="s">
        <v>1262</v>
      </c>
      <c r="D683" t="s">
        <v>1078</v>
      </c>
      <c r="E683" s="77">
        <v>1</v>
      </c>
      <c r="F683" s="77">
        <v>1</v>
      </c>
      <c r="G683" s="77">
        <v>1</v>
      </c>
      <c r="H683" s="77">
        <v>1</v>
      </c>
      <c r="I683" s="77">
        <v>0</v>
      </c>
      <c r="J683" t="s">
        <v>646</v>
      </c>
      <c r="K683" t="s">
        <v>286</v>
      </c>
      <c r="L683" s="20"/>
      <c r="M683" s="20"/>
      <c r="N683" s="20"/>
      <c r="O683" s="20"/>
      <c r="P683" s="20"/>
      <c r="Q683" s="28">
        <f t="shared" si="10"/>
        <v>17.71</v>
      </c>
      <c r="R683" s="18"/>
      <c r="S683" s="18"/>
      <c r="T683" s="18"/>
      <c r="U683" s="18"/>
      <c r="V683" s="18"/>
      <c r="W6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3" s="17">
        <f>SUM(T_MAIN_ACCESSSW[[#This Row],[(Y)
TOTAL Excluding VAT - Y1
((A*J)*Q)+((A*R)*12))]:[(AC)
TOTAL Excluding VAT - Y5
((E*N*Q)+((E*V)*12))]])</f>
        <v>0</v>
      </c>
      <c r="AC683" s="21"/>
    </row>
    <row r="684" spans="1:29" x14ac:dyDescent="0.3">
      <c r="A684" t="s">
        <v>71</v>
      </c>
      <c r="B684" t="s">
        <v>1263</v>
      </c>
      <c r="C684" t="s">
        <v>1264</v>
      </c>
      <c r="D684" t="s">
        <v>1078</v>
      </c>
      <c r="E684" s="77">
        <v>1</v>
      </c>
      <c r="F684" s="77">
        <v>1</v>
      </c>
      <c r="G684" s="77">
        <v>1</v>
      </c>
      <c r="H684" s="77">
        <v>1</v>
      </c>
      <c r="I684" s="77">
        <v>0</v>
      </c>
      <c r="J684" t="s">
        <v>646</v>
      </c>
      <c r="K684" t="s">
        <v>286</v>
      </c>
      <c r="L684" s="20"/>
      <c r="M684" s="20"/>
      <c r="N684" s="20"/>
      <c r="O684" s="20"/>
      <c r="P684" s="20"/>
      <c r="Q684" s="28">
        <f t="shared" si="10"/>
        <v>17.71</v>
      </c>
      <c r="R684" s="18"/>
      <c r="S684" s="18"/>
      <c r="T684" s="18"/>
      <c r="U684" s="18"/>
      <c r="V684" s="18"/>
      <c r="W6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4" s="17">
        <f>SUM(T_MAIN_ACCESSSW[[#This Row],[(Y)
TOTAL Excluding VAT - Y1
((A*J)*Q)+((A*R)*12))]:[(AC)
TOTAL Excluding VAT - Y5
((E*N*Q)+((E*V)*12))]])</f>
        <v>0</v>
      </c>
      <c r="AC684" s="21"/>
    </row>
    <row r="685" spans="1:29" x14ac:dyDescent="0.3">
      <c r="A685" t="s">
        <v>71</v>
      </c>
      <c r="B685" t="s">
        <v>1265</v>
      </c>
      <c r="C685" t="s">
        <v>1266</v>
      </c>
      <c r="D685" t="s">
        <v>1078</v>
      </c>
      <c r="E685" s="77">
        <v>1</v>
      </c>
      <c r="F685" s="77">
        <v>1</v>
      </c>
      <c r="G685" s="77">
        <v>1</v>
      </c>
      <c r="H685" s="77">
        <v>1</v>
      </c>
      <c r="I685" s="77">
        <v>0</v>
      </c>
      <c r="J685" t="s">
        <v>646</v>
      </c>
      <c r="K685" t="s">
        <v>286</v>
      </c>
      <c r="L685" s="20"/>
      <c r="M685" s="20"/>
      <c r="N685" s="20"/>
      <c r="O685" s="20"/>
      <c r="P685" s="20"/>
      <c r="Q685" s="28">
        <f t="shared" si="10"/>
        <v>17.71</v>
      </c>
      <c r="R685" s="18"/>
      <c r="S685" s="18"/>
      <c r="T685" s="18"/>
      <c r="U685" s="18"/>
      <c r="V685" s="18"/>
      <c r="W6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5" s="17">
        <f>SUM(T_MAIN_ACCESSSW[[#This Row],[(Y)
TOTAL Excluding VAT - Y1
((A*J)*Q)+((A*R)*12))]:[(AC)
TOTAL Excluding VAT - Y5
((E*N*Q)+((E*V)*12))]])</f>
        <v>0</v>
      </c>
      <c r="AC685" s="21"/>
    </row>
    <row r="686" spans="1:29" x14ac:dyDescent="0.3">
      <c r="A686" t="s">
        <v>71</v>
      </c>
      <c r="B686" t="s">
        <v>1267</v>
      </c>
      <c r="C686" t="s">
        <v>1268</v>
      </c>
      <c r="D686" t="s">
        <v>1078</v>
      </c>
      <c r="E686" s="77">
        <v>1</v>
      </c>
      <c r="F686" s="77">
        <v>1</v>
      </c>
      <c r="G686" s="77">
        <v>1</v>
      </c>
      <c r="H686" s="77">
        <v>1</v>
      </c>
      <c r="I686" s="77">
        <v>0</v>
      </c>
      <c r="J686" t="s">
        <v>646</v>
      </c>
      <c r="K686" t="s">
        <v>286</v>
      </c>
      <c r="L686" s="20"/>
      <c r="M686" s="20"/>
      <c r="N686" s="20"/>
      <c r="O686" s="20"/>
      <c r="P686" s="20"/>
      <c r="Q686" s="28">
        <f t="shared" si="10"/>
        <v>17.71</v>
      </c>
      <c r="R686" s="18"/>
      <c r="S686" s="18"/>
      <c r="T686" s="18"/>
      <c r="U686" s="18"/>
      <c r="V686" s="18"/>
      <c r="W6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6" s="17">
        <f>SUM(T_MAIN_ACCESSSW[[#This Row],[(Y)
TOTAL Excluding VAT - Y1
((A*J)*Q)+((A*R)*12))]:[(AC)
TOTAL Excluding VAT - Y5
((E*N*Q)+((E*V)*12))]])</f>
        <v>0</v>
      </c>
      <c r="AC686" s="21"/>
    </row>
    <row r="687" spans="1:29" x14ac:dyDescent="0.3">
      <c r="A687" t="s">
        <v>71</v>
      </c>
      <c r="B687" t="s">
        <v>1269</v>
      </c>
      <c r="C687" t="s">
        <v>1270</v>
      </c>
      <c r="D687" t="s">
        <v>1078</v>
      </c>
      <c r="E687" s="77">
        <v>1</v>
      </c>
      <c r="F687" s="77">
        <v>1</v>
      </c>
      <c r="G687" s="77">
        <v>1</v>
      </c>
      <c r="H687" s="77">
        <v>1</v>
      </c>
      <c r="I687" s="77">
        <v>0</v>
      </c>
      <c r="J687" t="s">
        <v>646</v>
      </c>
      <c r="K687" t="s">
        <v>286</v>
      </c>
      <c r="L687" s="20"/>
      <c r="M687" s="20"/>
      <c r="N687" s="20"/>
      <c r="O687" s="20"/>
      <c r="P687" s="20"/>
      <c r="Q687" s="28">
        <f t="shared" si="10"/>
        <v>17.71</v>
      </c>
      <c r="R687" s="18"/>
      <c r="S687" s="18"/>
      <c r="T687" s="18"/>
      <c r="U687" s="18"/>
      <c r="V687" s="18"/>
      <c r="W6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7" s="17">
        <f>SUM(T_MAIN_ACCESSSW[[#This Row],[(Y)
TOTAL Excluding VAT - Y1
((A*J)*Q)+((A*R)*12))]:[(AC)
TOTAL Excluding VAT - Y5
((E*N*Q)+((E*V)*12))]])</f>
        <v>0</v>
      </c>
      <c r="AC687" s="21"/>
    </row>
    <row r="688" spans="1:29" x14ac:dyDescent="0.3">
      <c r="A688" t="s">
        <v>71</v>
      </c>
      <c r="B688" t="s">
        <v>1269</v>
      </c>
      <c r="C688" t="s">
        <v>1271</v>
      </c>
      <c r="D688" t="s">
        <v>1078</v>
      </c>
      <c r="E688" s="77">
        <v>1</v>
      </c>
      <c r="F688" s="77">
        <v>1</v>
      </c>
      <c r="G688" s="77">
        <v>1</v>
      </c>
      <c r="H688" s="77">
        <v>1</v>
      </c>
      <c r="I688" s="77">
        <v>0</v>
      </c>
      <c r="J688" t="s">
        <v>646</v>
      </c>
      <c r="K688" t="s">
        <v>286</v>
      </c>
      <c r="L688" s="20"/>
      <c r="M688" s="20"/>
      <c r="N688" s="20"/>
      <c r="O688" s="20"/>
      <c r="P688" s="20"/>
      <c r="Q688" s="28">
        <f t="shared" si="10"/>
        <v>17.71</v>
      </c>
      <c r="R688" s="18"/>
      <c r="S688" s="18"/>
      <c r="T688" s="18"/>
      <c r="U688" s="18"/>
      <c r="V688" s="18"/>
      <c r="W6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8" s="17">
        <f>SUM(T_MAIN_ACCESSSW[[#This Row],[(Y)
TOTAL Excluding VAT - Y1
((A*J)*Q)+((A*R)*12))]:[(AC)
TOTAL Excluding VAT - Y5
((E*N*Q)+((E*V)*12))]])</f>
        <v>0</v>
      </c>
      <c r="AC688" s="21"/>
    </row>
    <row r="689" spans="1:29" x14ac:dyDescent="0.3">
      <c r="A689" t="s">
        <v>71</v>
      </c>
      <c r="B689" t="s">
        <v>1272</v>
      </c>
      <c r="C689" t="s">
        <v>1273</v>
      </c>
      <c r="D689" t="s">
        <v>1078</v>
      </c>
      <c r="E689" s="77">
        <v>1</v>
      </c>
      <c r="F689" s="77">
        <v>1</v>
      </c>
      <c r="G689" s="77">
        <v>1</v>
      </c>
      <c r="H689" s="77">
        <v>1</v>
      </c>
      <c r="I689" s="77">
        <v>0</v>
      </c>
      <c r="J689" t="s">
        <v>646</v>
      </c>
      <c r="K689" t="s">
        <v>286</v>
      </c>
      <c r="L689" s="20"/>
      <c r="M689" s="20"/>
      <c r="N689" s="20"/>
      <c r="O689" s="20"/>
      <c r="P689" s="20"/>
      <c r="Q689" s="28">
        <f t="shared" si="10"/>
        <v>17.71</v>
      </c>
      <c r="R689" s="18"/>
      <c r="S689" s="18"/>
      <c r="T689" s="18"/>
      <c r="U689" s="18"/>
      <c r="V689" s="18"/>
      <c r="W6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89" s="17">
        <f>SUM(T_MAIN_ACCESSSW[[#This Row],[(Y)
TOTAL Excluding VAT - Y1
((A*J)*Q)+((A*R)*12))]:[(AC)
TOTAL Excluding VAT - Y5
((E*N*Q)+((E*V)*12))]])</f>
        <v>0</v>
      </c>
      <c r="AC689" s="21"/>
    </row>
    <row r="690" spans="1:29" x14ac:dyDescent="0.3">
      <c r="A690" t="s">
        <v>71</v>
      </c>
      <c r="B690" t="s">
        <v>1272</v>
      </c>
      <c r="C690" t="s">
        <v>1274</v>
      </c>
      <c r="D690" t="s">
        <v>1078</v>
      </c>
      <c r="E690" s="77">
        <v>1</v>
      </c>
      <c r="F690" s="77">
        <v>1</v>
      </c>
      <c r="G690" s="77">
        <v>1</v>
      </c>
      <c r="H690" s="77">
        <v>1</v>
      </c>
      <c r="I690" s="77">
        <v>0</v>
      </c>
      <c r="J690" t="s">
        <v>646</v>
      </c>
      <c r="K690" t="s">
        <v>286</v>
      </c>
      <c r="L690" s="20"/>
      <c r="M690" s="20"/>
      <c r="N690" s="20"/>
      <c r="O690" s="20"/>
      <c r="P690" s="20"/>
      <c r="Q690" s="28">
        <f t="shared" si="10"/>
        <v>17.71</v>
      </c>
      <c r="R690" s="18"/>
      <c r="S690" s="18"/>
      <c r="T690" s="18"/>
      <c r="U690" s="18"/>
      <c r="V690" s="18"/>
      <c r="W6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0" s="17">
        <f>SUM(T_MAIN_ACCESSSW[[#This Row],[(Y)
TOTAL Excluding VAT - Y1
((A*J)*Q)+((A*R)*12))]:[(AC)
TOTAL Excluding VAT - Y5
((E*N*Q)+((E*V)*12))]])</f>
        <v>0</v>
      </c>
      <c r="AC690" s="21"/>
    </row>
    <row r="691" spans="1:29" x14ac:dyDescent="0.3">
      <c r="A691" t="s">
        <v>71</v>
      </c>
      <c r="B691" t="s">
        <v>1275</v>
      </c>
      <c r="C691" t="s">
        <v>1276</v>
      </c>
      <c r="D691" t="s">
        <v>1078</v>
      </c>
      <c r="E691" s="77">
        <v>1</v>
      </c>
      <c r="F691" s="77">
        <v>1</v>
      </c>
      <c r="G691" s="77">
        <v>1</v>
      </c>
      <c r="H691" s="77">
        <v>1</v>
      </c>
      <c r="I691" s="77">
        <v>0</v>
      </c>
      <c r="J691" t="s">
        <v>646</v>
      </c>
      <c r="K691" t="s">
        <v>286</v>
      </c>
      <c r="L691" s="20"/>
      <c r="M691" s="20"/>
      <c r="N691" s="20"/>
      <c r="O691" s="20"/>
      <c r="P691" s="20"/>
      <c r="Q691" s="28">
        <f t="shared" si="10"/>
        <v>17.71</v>
      </c>
      <c r="R691" s="18"/>
      <c r="S691" s="18"/>
      <c r="T691" s="18"/>
      <c r="U691" s="18"/>
      <c r="V691" s="18"/>
      <c r="W6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1" s="17">
        <f>SUM(T_MAIN_ACCESSSW[[#This Row],[(Y)
TOTAL Excluding VAT - Y1
((A*J)*Q)+((A*R)*12))]:[(AC)
TOTAL Excluding VAT - Y5
((E*N*Q)+((E*V)*12))]])</f>
        <v>0</v>
      </c>
      <c r="AC691" s="21"/>
    </row>
    <row r="692" spans="1:29" x14ac:dyDescent="0.3">
      <c r="A692" t="s">
        <v>71</v>
      </c>
      <c r="B692" t="s">
        <v>1275</v>
      </c>
      <c r="C692" t="s">
        <v>1277</v>
      </c>
      <c r="D692" t="s">
        <v>1078</v>
      </c>
      <c r="E692" s="77">
        <v>1</v>
      </c>
      <c r="F692" s="77">
        <v>1</v>
      </c>
      <c r="G692" s="77">
        <v>1</v>
      </c>
      <c r="H692" s="77">
        <v>1</v>
      </c>
      <c r="I692" s="77">
        <v>0</v>
      </c>
      <c r="J692" t="s">
        <v>646</v>
      </c>
      <c r="K692" t="s">
        <v>286</v>
      </c>
      <c r="L692" s="20"/>
      <c r="M692" s="20"/>
      <c r="N692" s="20"/>
      <c r="O692" s="20"/>
      <c r="P692" s="20"/>
      <c r="Q692" s="28">
        <f t="shared" si="10"/>
        <v>17.71</v>
      </c>
      <c r="R692" s="18"/>
      <c r="S692" s="18"/>
      <c r="T692" s="18"/>
      <c r="U692" s="18"/>
      <c r="V692" s="18"/>
      <c r="W6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2" s="17">
        <f>SUM(T_MAIN_ACCESSSW[[#This Row],[(Y)
TOTAL Excluding VAT - Y1
((A*J)*Q)+((A*R)*12))]:[(AC)
TOTAL Excluding VAT - Y5
((E*N*Q)+((E*V)*12))]])</f>
        <v>0</v>
      </c>
      <c r="AC692" s="21"/>
    </row>
    <row r="693" spans="1:29" x14ac:dyDescent="0.3">
      <c r="A693" t="s">
        <v>71</v>
      </c>
      <c r="B693" t="s">
        <v>1278</v>
      </c>
      <c r="C693" t="s">
        <v>1279</v>
      </c>
      <c r="D693" t="s">
        <v>1078</v>
      </c>
      <c r="E693" s="77">
        <v>1</v>
      </c>
      <c r="F693" s="77">
        <v>1</v>
      </c>
      <c r="G693" s="77">
        <v>1</v>
      </c>
      <c r="H693" s="77">
        <v>1</v>
      </c>
      <c r="I693" s="77">
        <v>0</v>
      </c>
      <c r="J693" t="s">
        <v>646</v>
      </c>
      <c r="K693" t="s">
        <v>286</v>
      </c>
      <c r="L693" s="20"/>
      <c r="M693" s="20"/>
      <c r="N693" s="20"/>
      <c r="O693" s="20"/>
      <c r="P693" s="20"/>
      <c r="Q693" s="28">
        <f t="shared" si="10"/>
        <v>17.71</v>
      </c>
      <c r="R693" s="18"/>
      <c r="S693" s="18"/>
      <c r="T693" s="18"/>
      <c r="U693" s="18"/>
      <c r="V693" s="18"/>
      <c r="W6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3" s="17">
        <f>SUM(T_MAIN_ACCESSSW[[#This Row],[(Y)
TOTAL Excluding VAT - Y1
((A*J)*Q)+((A*R)*12))]:[(AC)
TOTAL Excluding VAT - Y5
((E*N*Q)+((E*V)*12))]])</f>
        <v>0</v>
      </c>
      <c r="AC693" s="21"/>
    </row>
    <row r="694" spans="1:29" x14ac:dyDescent="0.3">
      <c r="A694" t="s">
        <v>71</v>
      </c>
      <c r="B694" t="s">
        <v>1280</v>
      </c>
      <c r="C694" t="s">
        <v>1281</v>
      </c>
      <c r="D694" t="s">
        <v>1078</v>
      </c>
      <c r="E694" s="77">
        <v>1</v>
      </c>
      <c r="F694" s="77">
        <v>1</v>
      </c>
      <c r="G694" s="77">
        <v>1</v>
      </c>
      <c r="H694" s="77">
        <v>1</v>
      </c>
      <c r="I694" s="77">
        <v>0</v>
      </c>
      <c r="J694" t="s">
        <v>646</v>
      </c>
      <c r="K694" t="s">
        <v>286</v>
      </c>
      <c r="L694" s="20"/>
      <c r="M694" s="20"/>
      <c r="N694" s="20"/>
      <c r="O694" s="20"/>
      <c r="P694" s="20"/>
      <c r="Q694" s="28">
        <f t="shared" si="10"/>
        <v>17.71</v>
      </c>
      <c r="R694" s="18"/>
      <c r="S694" s="18"/>
      <c r="T694" s="18"/>
      <c r="U694" s="18"/>
      <c r="V694" s="18"/>
      <c r="W6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4" s="17">
        <f>SUM(T_MAIN_ACCESSSW[[#This Row],[(Y)
TOTAL Excluding VAT - Y1
((A*J)*Q)+((A*R)*12))]:[(AC)
TOTAL Excluding VAT - Y5
((E*N*Q)+((E*V)*12))]])</f>
        <v>0</v>
      </c>
      <c r="AC694" s="21"/>
    </row>
    <row r="695" spans="1:29" x14ac:dyDescent="0.3">
      <c r="A695" t="s">
        <v>71</v>
      </c>
      <c r="B695" t="s">
        <v>1282</v>
      </c>
      <c r="C695" t="s">
        <v>1283</v>
      </c>
      <c r="D695" t="s">
        <v>1078</v>
      </c>
      <c r="E695" s="77">
        <v>1</v>
      </c>
      <c r="F695" s="77">
        <v>1</v>
      </c>
      <c r="G695" s="77">
        <v>1</v>
      </c>
      <c r="H695" s="77">
        <v>1</v>
      </c>
      <c r="I695" s="77">
        <v>0</v>
      </c>
      <c r="J695" t="s">
        <v>646</v>
      </c>
      <c r="K695" t="s">
        <v>286</v>
      </c>
      <c r="L695" s="20"/>
      <c r="M695" s="20"/>
      <c r="N695" s="20"/>
      <c r="O695" s="20"/>
      <c r="P695" s="20"/>
      <c r="Q695" s="28">
        <f t="shared" si="10"/>
        <v>17.71</v>
      </c>
      <c r="R695" s="18"/>
      <c r="S695" s="18"/>
      <c r="T695" s="18"/>
      <c r="U695" s="18"/>
      <c r="V695" s="18"/>
      <c r="W6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5" s="17">
        <f>SUM(T_MAIN_ACCESSSW[[#This Row],[(Y)
TOTAL Excluding VAT - Y1
((A*J)*Q)+((A*R)*12))]:[(AC)
TOTAL Excluding VAT - Y5
((E*N*Q)+((E*V)*12))]])</f>
        <v>0</v>
      </c>
      <c r="AC695" s="21"/>
    </row>
    <row r="696" spans="1:29" x14ac:dyDescent="0.3">
      <c r="A696" t="s">
        <v>71</v>
      </c>
      <c r="B696" t="s">
        <v>1284</v>
      </c>
      <c r="C696" t="s">
        <v>1285</v>
      </c>
      <c r="D696" t="s">
        <v>1078</v>
      </c>
      <c r="E696" s="77">
        <v>1</v>
      </c>
      <c r="F696" s="77">
        <v>1</v>
      </c>
      <c r="G696" s="77">
        <v>1</v>
      </c>
      <c r="H696" s="77">
        <v>1</v>
      </c>
      <c r="I696" s="77">
        <v>0</v>
      </c>
      <c r="J696" t="s">
        <v>646</v>
      </c>
      <c r="K696" t="s">
        <v>286</v>
      </c>
      <c r="L696" s="20"/>
      <c r="M696" s="20"/>
      <c r="N696" s="20"/>
      <c r="O696" s="20"/>
      <c r="P696" s="20"/>
      <c r="Q696" s="28">
        <f t="shared" si="10"/>
        <v>17.71</v>
      </c>
      <c r="R696" s="18"/>
      <c r="S696" s="18"/>
      <c r="T696" s="18"/>
      <c r="U696" s="18"/>
      <c r="V696" s="18"/>
      <c r="W6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6" s="17">
        <f>SUM(T_MAIN_ACCESSSW[[#This Row],[(Y)
TOTAL Excluding VAT - Y1
((A*J)*Q)+((A*R)*12))]:[(AC)
TOTAL Excluding VAT - Y5
((E*N*Q)+((E*V)*12))]])</f>
        <v>0</v>
      </c>
      <c r="AC696" s="21"/>
    </row>
    <row r="697" spans="1:29" x14ac:dyDescent="0.3">
      <c r="A697" t="s">
        <v>71</v>
      </c>
      <c r="B697" t="s">
        <v>1286</v>
      </c>
      <c r="C697" t="s">
        <v>1287</v>
      </c>
      <c r="D697" t="s">
        <v>1078</v>
      </c>
      <c r="E697" s="77">
        <v>1</v>
      </c>
      <c r="F697" s="77">
        <v>1</v>
      </c>
      <c r="G697" s="77">
        <v>1</v>
      </c>
      <c r="H697" s="77">
        <v>1</v>
      </c>
      <c r="I697" s="77">
        <v>0</v>
      </c>
      <c r="J697" t="s">
        <v>646</v>
      </c>
      <c r="K697" t="s">
        <v>286</v>
      </c>
      <c r="L697" s="20"/>
      <c r="M697" s="20"/>
      <c r="N697" s="20"/>
      <c r="O697" s="20"/>
      <c r="P697" s="20"/>
      <c r="Q697" s="28">
        <f t="shared" si="10"/>
        <v>17.71</v>
      </c>
      <c r="R697" s="18"/>
      <c r="S697" s="18"/>
      <c r="T697" s="18"/>
      <c r="U697" s="18"/>
      <c r="V697" s="18"/>
      <c r="W6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7" s="17">
        <f>SUM(T_MAIN_ACCESSSW[[#This Row],[(Y)
TOTAL Excluding VAT - Y1
((A*J)*Q)+((A*R)*12))]:[(AC)
TOTAL Excluding VAT - Y5
((E*N*Q)+((E*V)*12))]])</f>
        <v>0</v>
      </c>
      <c r="AC697" s="21"/>
    </row>
    <row r="698" spans="1:29" x14ac:dyDescent="0.3">
      <c r="A698" t="s">
        <v>71</v>
      </c>
      <c r="B698" t="s">
        <v>1286</v>
      </c>
      <c r="C698" t="s">
        <v>1288</v>
      </c>
      <c r="D698" t="s">
        <v>1078</v>
      </c>
      <c r="E698" s="77">
        <v>1</v>
      </c>
      <c r="F698" s="77">
        <v>1</v>
      </c>
      <c r="G698" s="77">
        <v>1</v>
      </c>
      <c r="H698" s="77">
        <v>1</v>
      </c>
      <c r="I698" s="77">
        <v>0</v>
      </c>
      <c r="J698" t="s">
        <v>646</v>
      </c>
      <c r="K698" t="s">
        <v>286</v>
      </c>
      <c r="L698" s="20"/>
      <c r="M698" s="20"/>
      <c r="N698" s="20"/>
      <c r="O698" s="20"/>
      <c r="P698" s="20"/>
      <c r="Q698" s="28">
        <f t="shared" si="10"/>
        <v>17.71</v>
      </c>
      <c r="R698" s="18"/>
      <c r="S698" s="18"/>
      <c r="T698" s="18"/>
      <c r="U698" s="18"/>
      <c r="V698" s="18"/>
      <c r="W6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8" s="17">
        <f>SUM(T_MAIN_ACCESSSW[[#This Row],[(Y)
TOTAL Excluding VAT - Y1
((A*J)*Q)+((A*R)*12))]:[(AC)
TOTAL Excluding VAT - Y5
((E*N*Q)+((E*V)*12))]])</f>
        <v>0</v>
      </c>
      <c r="AC698" s="21"/>
    </row>
    <row r="699" spans="1:29" x14ac:dyDescent="0.3">
      <c r="A699" t="s">
        <v>71</v>
      </c>
      <c r="B699" t="s">
        <v>1289</v>
      </c>
      <c r="C699" t="s">
        <v>1290</v>
      </c>
      <c r="D699" t="s">
        <v>1078</v>
      </c>
      <c r="E699" s="77">
        <v>1</v>
      </c>
      <c r="F699" s="77">
        <v>1</v>
      </c>
      <c r="G699" s="77">
        <v>1</v>
      </c>
      <c r="H699" s="77">
        <v>1</v>
      </c>
      <c r="I699" s="77">
        <v>0</v>
      </c>
      <c r="J699" t="s">
        <v>646</v>
      </c>
      <c r="K699" t="s">
        <v>286</v>
      </c>
      <c r="L699" s="20"/>
      <c r="M699" s="20"/>
      <c r="N699" s="20"/>
      <c r="O699" s="20"/>
      <c r="P699" s="20"/>
      <c r="Q699" s="28">
        <f t="shared" si="10"/>
        <v>17.71</v>
      </c>
      <c r="R699" s="18"/>
      <c r="S699" s="18"/>
      <c r="T699" s="18"/>
      <c r="U699" s="18"/>
      <c r="V699" s="18"/>
      <c r="W6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6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6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6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6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699" s="17">
        <f>SUM(T_MAIN_ACCESSSW[[#This Row],[(Y)
TOTAL Excluding VAT - Y1
((A*J)*Q)+((A*R)*12))]:[(AC)
TOTAL Excluding VAT - Y5
((E*N*Q)+((E*V)*12))]])</f>
        <v>0</v>
      </c>
      <c r="AC699" s="21"/>
    </row>
    <row r="700" spans="1:29" x14ac:dyDescent="0.3">
      <c r="A700" t="s">
        <v>71</v>
      </c>
      <c r="B700" t="s">
        <v>1289</v>
      </c>
      <c r="C700" t="s">
        <v>1291</v>
      </c>
      <c r="D700" t="s">
        <v>1078</v>
      </c>
      <c r="E700" s="77">
        <v>1</v>
      </c>
      <c r="F700" s="77">
        <v>1</v>
      </c>
      <c r="G700" s="77">
        <v>1</v>
      </c>
      <c r="H700" s="77">
        <v>1</v>
      </c>
      <c r="I700" s="77">
        <v>0</v>
      </c>
      <c r="J700" t="s">
        <v>646</v>
      </c>
      <c r="K700" t="s">
        <v>286</v>
      </c>
      <c r="L700" s="20"/>
      <c r="M700" s="20"/>
      <c r="N700" s="20"/>
      <c r="O700" s="20"/>
      <c r="P700" s="20"/>
      <c r="Q700" s="28">
        <f t="shared" si="10"/>
        <v>17.71</v>
      </c>
      <c r="R700" s="18"/>
      <c r="S700" s="18"/>
      <c r="T700" s="18"/>
      <c r="U700" s="18"/>
      <c r="V700" s="18"/>
      <c r="W7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0" s="17">
        <f>SUM(T_MAIN_ACCESSSW[[#This Row],[(Y)
TOTAL Excluding VAT - Y1
((A*J)*Q)+((A*R)*12))]:[(AC)
TOTAL Excluding VAT - Y5
((E*N*Q)+((E*V)*12))]])</f>
        <v>0</v>
      </c>
      <c r="AC700" s="21"/>
    </row>
    <row r="701" spans="1:29" x14ac:dyDescent="0.3">
      <c r="A701" t="s">
        <v>71</v>
      </c>
      <c r="B701" t="s">
        <v>1292</v>
      </c>
      <c r="C701" t="s">
        <v>1293</v>
      </c>
      <c r="D701" t="s">
        <v>1078</v>
      </c>
      <c r="E701" s="77">
        <v>1</v>
      </c>
      <c r="F701" s="77">
        <v>1</v>
      </c>
      <c r="G701" s="77">
        <v>1</v>
      </c>
      <c r="H701" s="77">
        <v>1</v>
      </c>
      <c r="I701" s="77">
        <v>0</v>
      </c>
      <c r="J701" t="s">
        <v>646</v>
      </c>
      <c r="K701" t="s">
        <v>286</v>
      </c>
      <c r="L701" s="20"/>
      <c r="M701" s="20"/>
      <c r="N701" s="20"/>
      <c r="O701" s="20"/>
      <c r="P701" s="20"/>
      <c r="Q701" s="28">
        <f t="shared" si="10"/>
        <v>17.71</v>
      </c>
      <c r="R701" s="18"/>
      <c r="S701" s="18"/>
      <c r="T701" s="18"/>
      <c r="U701" s="18"/>
      <c r="V701" s="18"/>
      <c r="W7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1" s="17">
        <f>SUM(T_MAIN_ACCESSSW[[#This Row],[(Y)
TOTAL Excluding VAT - Y1
((A*J)*Q)+((A*R)*12))]:[(AC)
TOTAL Excluding VAT - Y5
((E*N*Q)+((E*V)*12))]])</f>
        <v>0</v>
      </c>
      <c r="AC701" s="21"/>
    </row>
    <row r="702" spans="1:29" x14ac:dyDescent="0.3">
      <c r="A702" t="s">
        <v>71</v>
      </c>
      <c r="B702" t="s">
        <v>1292</v>
      </c>
      <c r="C702" t="s">
        <v>1294</v>
      </c>
      <c r="D702" t="s">
        <v>1078</v>
      </c>
      <c r="E702" s="77">
        <v>1</v>
      </c>
      <c r="F702" s="77">
        <v>1</v>
      </c>
      <c r="G702" s="77">
        <v>1</v>
      </c>
      <c r="H702" s="77">
        <v>1</v>
      </c>
      <c r="I702" s="77">
        <v>0</v>
      </c>
      <c r="J702" t="s">
        <v>646</v>
      </c>
      <c r="K702" t="s">
        <v>286</v>
      </c>
      <c r="L702" s="20"/>
      <c r="M702" s="20"/>
      <c r="N702" s="20"/>
      <c r="O702" s="20"/>
      <c r="P702" s="20"/>
      <c r="Q702" s="28">
        <f t="shared" si="10"/>
        <v>17.71</v>
      </c>
      <c r="R702" s="18"/>
      <c r="S702" s="18"/>
      <c r="T702" s="18"/>
      <c r="U702" s="18"/>
      <c r="V702" s="18"/>
      <c r="W7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2" s="17">
        <f>SUM(T_MAIN_ACCESSSW[[#This Row],[(Y)
TOTAL Excluding VAT - Y1
((A*J)*Q)+((A*R)*12))]:[(AC)
TOTAL Excluding VAT - Y5
((E*N*Q)+((E*V)*12))]])</f>
        <v>0</v>
      </c>
      <c r="AC702" s="21"/>
    </row>
    <row r="703" spans="1:29" x14ac:dyDescent="0.3">
      <c r="A703" t="s">
        <v>71</v>
      </c>
      <c r="B703" t="s">
        <v>1295</v>
      </c>
      <c r="C703" t="s">
        <v>1296</v>
      </c>
      <c r="D703" t="s">
        <v>1078</v>
      </c>
      <c r="E703" s="77">
        <v>1</v>
      </c>
      <c r="F703" s="77">
        <v>1</v>
      </c>
      <c r="G703" s="77">
        <v>1</v>
      </c>
      <c r="H703" s="77">
        <v>1</v>
      </c>
      <c r="I703" s="77">
        <v>0</v>
      </c>
      <c r="J703" t="s">
        <v>646</v>
      </c>
      <c r="K703" t="s">
        <v>286</v>
      </c>
      <c r="L703" s="20"/>
      <c r="M703" s="20"/>
      <c r="N703" s="20"/>
      <c r="O703" s="20"/>
      <c r="P703" s="20"/>
      <c r="Q703" s="28">
        <f t="shared" si="10"/>
        <v>17.71</v>
      </c>
      <c r="R703" s="18"/>
      <c r="S703" s="18"/>
      <c r="T703" s="18"/>
      <c r="U703" s="18"/>
      <c r="V703" s="18"/>
      <c r="W7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3" s="17">
        <f>SUM(T_MAIN_ACCESSSW[[#This Row],[(Y)
TOTAL Excluding VAT - Y1
((A*J)*Q)+((A*R)*12))]:[(AC)
TOTAL Excluding VAT - Y5
((E*N*Q)+((E*V)*12))]])</f>
        <v>0</v>
      </c>
      <c r="AC703" s="21"/>
    </row>
    <row r="704" spans="1:29" x14ac:dyDescent="0.3">
      <c r="A704" t="s">
        <v>71</v>
      </c>
      <c r="B704" t="s">
        <v>1295</v>
      </c>
      <c r="C704" t="s">
        <v>1297</v>
      </c>
      <c r="D704" t="s">
        <v>1078</v>
      </c>
      <c r="E704" s="77">
        <v>1</v>
      </c>
      <c r="F704" s="77">
        <v>1</v>
      </c>
      <c r="G704" s="77">
        <v>1</v>
      </c>
      <c r="H704" s="77">
        <v>1</v>
      </c>
      <c r="I704" s="77">
        <v>0</v>
      </c>
      <c r="J704" t="s">
        <v>646</v>
      </c>
      <c r="K704" t="s">
        <v>286</v>
      </c>
      <c r="L704" s="20"/>
      <c r="M704" s="20"/>
      <c r="N704" s="20"/>
      <c r="O704" s="20"/>
      <c r="P704" s="20"/>
      <c r="Q704" s="28">
        <f t="shared" si="10"/>
        <v>17.71</v>
      </c>
      <c r="R704" s="18"/>
      <c r="S704" s="18"/>
      <c r="T704" s="18"/>
      <c r="U704" s="18"/>
      <c r="V704" s="18"/>
      <c r="W7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4" s="17">
        <f>SUM(T_MAIN_ACCESSSW[[#This Row],[(Y)
TOTAL Excluding VAT - Y1
((A*J)*Q)+((A*R)*12))]:[(AC)
TOTAL Excluding VAT - Y5
((E*N*Q)+((E*V)*12))]])</f>
        <v>0</v>
      </c>
      <c r="AC704" s="21"/>
    </row>
    <row r="705" spans="1:29" x14ac:dyDescent="0.3">
      <c r="A705" t="s">
        <v>71</v>
      </c>
      <c r="B705" t="s">
        <v>1298</v>
      </c>
      <c r="C705" t="s">
        <v>1299</v>
      </c>
      <c r="D705" t="s">
        <v>1078</v>
      </c>
      <c r="E705" s="77">
        <v>1</v>
      </c>
      <c r="F705" s="77">
        <v>1</v>
      </c>
      <c r="G705" s="77">
        <v>1</v>
      </c>
      <c r="H705" s="77">
        <v>1</v>
      </c>
      <c r="I705" s="77">
        <v>0</v>
      </c>
      <c r="J705" t="s">
        <v>646</v>
      </c>
      <c r="K705" t="s">
        <v>286</v>
      </c>
      <c r="L705" s="20"/>
      <c r="M705" s="20"/>
      <c r="N705" s="20"/>
      <c r="O705" s="20"/>
      <c r="P705" s="20"/>
      <c r="Q705" s="28">
        <f t="shared" si="10"/>
        <v>17.71</v>
      </c>
      <c r="R705" s="18"/>
      <c r="S705" s="18"/>
      <c r="T705" s="18"/>
      <c r="U705" s="18"/>
      <c r="V705" s="18"/>
      <c r="W7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5" s="17">
        <f>SUM(T_MAIN_ACCESSSW[[#This Row],[(Y)
TOTAL Excluding VAT - Y1
((A*J)*Q)+((A*R)*12))]:[(AC)
TOTAL Excluding VAT - Y5
((E*N*Q)+((E*V)*12))]])</f>
        <v>0</v>
      </c>
      <c r="AC705" s="21"/>
    </row>
    <row r="706" spans="1:29" x14ac:dyDescent="0.3">
      <c r="A706" t="s">
        <v>71</v>
      </c>
      <c r="B706" t="s">
        <v>1298</v>
      </c>
      <c r="C706" t="s">
        <v>1300</v>
      </c>
      <c r="D706" t="s">
        <v>1078</v>
      </c>
      <c r="E706" s="77">
        <v>1</v>
      </c>
      <c r="F706" s="77">
        <v>1</v>
      </c>
      <c r="G706" s="77">
        <v>1</v>
      </c>
      <c r="H706" s="77">
        <v>1</v>
      </c>
      <c r="I706" s="77">
        <v>0</v>
      </c>
      <c r="J706" t="s">
        <v>646</v>
      </c>
      <c r="K706" t="s">
        <v>286</v>
      </c>
      <c r="L706" s="20"/>
      <c r="M706" s="20"/>
      <c r="N706" s="20"/>
      <c r="O706" s="20"/>
      <c r="P706" s="20"/>
      <c r="Q706" s="28">
        <f t="shared" si="10"/>
        <v>17.71</v>
      </c>
      <c r="R706" s="18"/>
      <c r="S706" s="18"/>
      <c r="T706" s="18"/>
      <c r="U706" s="18"/>
      <c r="V706" s="18"/>
      <c r="W7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6" s="17">
        <f>SUM(T_MAIN_ACCESSSW[[#This Row],[(Y)
TOTAL Excluding VAT - Y1
((A*J)*Q)+((A*R)*12))]:[(AC)
TOTAL Excluding VAT - Y5
((E*N*Q)+((E*V)*12))]])</f>
        <v>0</v>
      </c>
      <c r="AC706" s="21"/>
    </row>
    <row r="707" spans="1:29" x14ac:dyDescent="0.3">
      <c r="A707" t="s">
        <v>71</v>
      </c>
      <c r="B707" t="s">
        <v>1301</v>
      </c>
      <c r="C707" t="s">
        <v>1302</v>
      </c>
      <c r="D707" t="s">
        <v>1078</v>
      </c>
      <c r="E707" s="77">
        <v>1</v>
      </c>
      <c r="F707" s="77">
        <v>1</v>
      </c>
      <c r="G707" s="77">
        <v>1</v>
      </c>
      <c r="H707" s="77">
        <v>1</v>
      </c>
      <c r="I707" s="77">
        <v>0</v>
      </c>
      <c r="J707" t="s">
        <v>646</v>
      </c>
      <c r="K707" t="s">
        <v>286</v>
      </c>
      <c r="L707" s="20"/>
      <c r="M707" s="20"/>
      <c r="N707" s="20"/>
      <c r="O707" s="20"/>
      <c r="P707" s="20"/>
      <c r="Q707" s="28">
        <f t="shared" si="10"/>
        <v>17.71</v>
      </c>
      <c r="R707" s="18"/>
      <c r="S707" s="18"/>
      <c r="T707" s="18"/>
      <c r="U707" s="18"/>
      <c r="V707" s="18"/>
      <c r="W7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7" s="17">
        <f>SUM(T_MAIN_ACCESSSW[[#This Row],[(Y)
TOTAL Excluding VAT - Y1
((A*J)*Q)+((A*R)*12))]:[(AC)
TOTAL Excluding VAT - Y5
((E*N*Q)+((E*V)*12))]])</f>
        <v>0</v>
      </c>
      <c r="AC707" s="21"/>
    </row>
    <row r="708" spans="1:29" x14ac:dyDescent="0.3">
      <c r="A708" t="s">
        <v>76</v>
      </c>
      <c r="B708" t="s">
        <v>1303</v>
      </c>
      <c r="C708" t="s">
        <v>1304</v>
      </c>
      <c r="D708" t="s">
        <v>1078</v>
      </c>
      <c r="E708" s="77">
        <v>1</v>
      </c>
      <c r="F708" s="77">
        <v>1</v>
      </c>
      <c r="G708" s="77">
        <v>1</v>
      </c>
      <c r="H708" s="77">
        <v>1</v>
      </c>
      <c r="I708" s="77">
        <v>0</v>
      </c>
      <c r="J708" t="s">
        <v>285</v>
      </c>
      <c r="K708" t="s">
        <v>286</v>
      </c>
      <c r="L708" s="20"/>
      <c r="M708" s="20"/>
      <c r="N708" s="20"/>
      <c r="O708" s="20"/>
      <c r="P708" s="20"/>
      <c r="Q708" s="28">
        <f t="shared" si="10"/>
        <v>17.71</v>
      </c>
      <c r="R708" s="18"/>
      <c r="S708" s="18"/>
      <c r="T708" s="18"/>
      <c r="U708" s="18"/>
      <c r="V708" s="18"/>
      <c r="W7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8" s="17">
        <f>SUM(T_MAIN_ACCESSSW[[#This Row],[(Y)
TOTAL Excluding VAT - Y1
((A*J)*Q)+((A*R)*12))]:[(AC)
TOTAL Excluding VAT - Y5
((E*N*Q)+((E*V)*12))]])</f>
        <v>0</v>
      </c>
      <c r="AC708" s="21"/>
    </row>
    <row r="709" spans="1:29" x14ac:dyDescent="0.3">
      <c r="A709" t="s">
        <v>67</v>
      </c>
      <c r="B709" t="s">
        <v>1305</v>
      </c>
      <c r="C709" t="s">
        <v>1306</v>
      </c>
      <c r="D709" t="s">
        <v>1078</v>
      </c>
      <c r="E709" s="77">
        <v>1</v>
      </c>
      <c r="F709" s="77">
        <v>1</v>
      </c>
      <c r="G709" s="77">
        <v>1</v>
      </c>
      <c r="H709" s="77">
        <v>0</v>
      </c>
      <c r="I709" s="77">
        <v>0</v>
      </c>
      <c r="J709" t="s">
        <v>646</v>
      </c>
      <c r="K709" t="s">
        <v>286</v>
      </c>
      <c r="L709" s="20"/>
      <c r="M709" s="20"/>
      <c r="N709" s="20"/>
      <c r="O709" s="20"/>
      <c r="P709" s="20"/>
      <c r="Q709" s="28">
        <f t="shared" si="10"/>
        <v>17.71</v>
      </c>
      <c r="R709" s="18"/>
      <c r="S709" s="18"/>
      <c r="T709" s="18"/>
      <c r="U709" s="18"/>
      <c r="V709" s="18"/>
      <c r="W7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09" s="17">
        <f>SUM(T_MAIN_ACCESSSW[[#This Row],[(Y)
TOTAL Excluding VAT - Y1
((A*J)*Q)+((A*R)*12))]:[(AC)
TOTAL Excluding VAT - Y5
((E*N*Q)+((E*V)*12))]])</f>
        <v>0</v>
      </c>
      <c r="AC709" s="21"/>
    </row>
    <row r="710" spans="1:29" x14ac:dyDescent="0.3">
      <c r="A710" t="s">
        <v>67</v>
      </c>
      <c r="B710" t="s">
        <v>1305</v>
      </c>
      <c r="C710" t="s">
        <v>1307</v>
      </c>
      <c r="D710" t="s">
        <v>1078</v>
      </c>
      <c r="E710" s="77">
        <v>1</v>
      </c>
      <c r="F710" s="77">
        <v>1</v>
      </c>
      <c r="G710" s="77">
        <v>1</v>
      </c>
      <c r="H710" s="77">
        <v>0</v>
      </c>
      <c r="I710" s="77">
        <v>0</v>
      </c>
      <c r="J710" t="s">
        <v>646</v>
      </c>
      <c r="K710" t="s">
        <v>286</v>
      </c>
      <c r="L710" s="20"/>
      <c r="M710" s="20"/>
      <c r="N710" s="20"/>
      <c r="O710" s="20"/>
      <c r="P710" s="20"/>
      <c r="Q710" s="28">
        <f t="shared" si="10"/>
        <v>17.71</v>
      </c>
      <c r="R710" s="18"/>
      <c r="S710" s="18"/>
      <c r="T710" s="18"/>
      <c r="U710" s="18"/>
      <c r="V710" s="18"/>
      <c r="W7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0" s="17">
        <f>SUM(T_MAIN_ACCESSSW[[#This Row],[(Y)
TOTAL Excluding VAT - Y1
((A*J)*Q)+((A*R)*12))]:[(AC)
TOTAL Excluding VAT - Y5
((E*N*Q)+((E*V)*12))]])</f>
        <v>0</v>
      </c>
      <c r="AC710" s="21"/>
    </row>
    <row r="711" spans="1:29" x14ac:dyDescent="0.3">
      <c r="A711" t="s">
        <v>67</v>
      </c>
      <c r="B711" t="s">
        <v>1305</v>
      </c>
      <c r="C711" t="s">
        <v>1308</v>
      </c>
      <c r="D711" t="s">
        <v>1078</v>
      </c>
      <c r="E711" s="77">
        <v>1</v>
      </c>
      <c r="F711" s="77">
        <v>1</v>
      </c>
      <c r="G711" s="77">
        <v>1</v>
      </c>
      <c r="H711" s="77">
        <v>0</v>
      </c>
      <c r="I711" s="77">
        <v>0</v>
      </c>
      <c r="J711" t="s">
        <v>646</v>
      </c>
      <c r="K711" t="s">
        <v>286</v>
      </c>
      <c r="L711" s="20"/>
      <c r="M711" s="20"/>
      <c r="N711" s="20"/>
      <c r="O711" s="20"/>
      <c r="P711" s="20"/>
      <c r="Q711" s="28">
        <f t="shared" si="10"/>
        <v>17.71</v>
      </c>
      <c r="R711" s="18"/>
      <c r="S711" s="18"/>
      <c r="T711" s="18"/>
      <c r="U711" s="18"/>
      <c r="V711" s="18"/>
      <c r="W7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1" s="17">
        <f>SUM(T_MAIN_ACCESSSW[[#This Row],[(Y)
TOTAL Excluding VAT - Y1
((A*J)*Q)+((A*R)*12))]:[(AC)
TOTAL Excluding VAT - Y5
((E*N*Q)+((E*V)*12))]])</f>
        <v>0</v>
      </c>
      <c r="AC711" s="21"/>
    </row>
    <row r="712" spans="1:29" x14ac:dyDescent="0.3">
      <c r="A712" t="s">
        <v>67</v>
      </c>
      <c r="B712" t="s">
        <v>1305</v>
      </c>
      <c r="C712" t="s">
        <v>1309</v>
      </c>
      <c r="D712" t="s">
        <v>1078</v>
      </c>
      <c r="E712" s="77">
        <v>1</v>
      </c>
      <c r="F712" s="77">
        <v>1</v>
      </c>
      <c r="G712" s="77">
        <v>1</v>
      </c>
      <c r="H712" s="77">
        <v>0</v>
      </c>
      <c r="I712" s="77">
        <v>0</v>
      </c>
      <c r="J712" t="s">
        <v>646</v>
      </c>
      <c r="K712" t="s">
        <v>286</v>
      </c>
      <c r="L712" s="20"/>
      <c r="M712" s="20"/>
      <c r="N712" s="20"/>
      <c r="O712" s="20"/>
      <c r="P712" s="20"/>
      <c r="Q712" s="28">
        <f t="shared" si="10"/>
        <v>17.71</v>
      </c>
      <c r="R712" s="18"/>
      <c r="S712" s="18"/>
      <c r="T712" s="18"/>
      <c r="U712" s="18"/>
      <c r="V712" s="18"/>
      <c r="W7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2" s="17">
        <f>SUM(T_MAIN_ACCESSSW[[#This Row],[(Y)
TOTAL Excluding VAT - Y1
((A*J)*Q)+((A*R)*12))]:[(AC)
TOTAL Excluding VAT - Y5
((E*N*Q)+((E*V)*12))]])</f>
        <v>0</v>
      </c>
      <c r="AC712" s="21"/>
    </row>
    <row r="713" spans="1:29" x14ac:dyDescent="0.3">
      <c r="A713" t="s">
        <v>67</v>
      </c>
      <c r="B713" t="s">
        <v>1310</v>
      </c>
      <c r="C713" t="s">
        <v>1311</v>
      </c>
      <c r="D713" t="s">
        <v>1078</v>
      </c>
      <c r="E713" s="77">
        <v>1</v>
      </c>
      <c r="F713" s="77">
        <v>1</v>
      </c>
      <c r="G713" s="77">
        <v>1</v>
      </c>
      <c r="H713" s="77">
        <v>0</v>
      </c>
      <c r="I713" s="77">
        <v>0</v>
      </c>
      <c r="J713" t="s">
        <v>646</v>
      </c>
      <c r="K713" t="s">
        <v>286</v>
      </c>
      <c r="L713" s="20"/>
      <c r="M713" s="20"/>
      <c r="N713" s="20"/>
      <c r="O713" s="20"/>
      <c r="P713" s="20"/>
      <c r="Q713" s="28">
        <f t="shared" si="10"/>
        <v>17.71</v>
      </c>
      <c r="R713" s="18"/>
      <c r="S713" s="18"/>
      <c r="T713" s="18"/>
      <c r="U713" s="18"/>
      <c r="V713" s="18"/>
      <c r="W7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3" s="17">
        <f>SUM(T_MAIN_ACCESSSW[[#This Row],[(Y)
TOTAL Excluding VAT - Y1
((A*J)*Q)+((A*R)*12))]:[(AC)
TOTAL Excluding VAT - Y5
((E*N*Q)+((E*V)*12))]])</f>
        <v>0</v>
      </c>
      <c r="AC713" s="21"/>
    </row>
    <row r="714" spans="1:29" x14ac:dyDescent="0.3">
      <c r="A714" t="s">
        <v>67</v>
      </c>
      <c r="B714" t="s">
        <v>1310</v>
      </c>
      <c r="C714" t="s">
        <v>1312</v>
      </c>
      <c r="D714" t="s">
        <v>1078</v>
      </c>
      <c r="E714" s="77">
        <v>1</v>
      </c>
      <c r="F714" s="77">
        <v>1</v>
      </c>
      <c r="G714" s="77">
        <v>1</v>
      </c>
      <c r="H714" s="77">
        <v>0</v>
      </c>
      <c r="I714" s="77">
        <v>0</v>
      </c>
      <c r="J714" t="s">
        <v>646</v>
      </c>
      <c r="K714" t="s">
        <v>286</v>
      </c>
      <c r="L714" s="20"/>
      <c r="M714" s="20"/>
      <c r="N714" s="20"/>
      <c r="O714" s="20"/>
      <c r="P714" s="20"/>
      <c r="Q714" s="28">
        <f t="shared" si="10"/>
        <v>17.71</v>
      </c>
      <c r="R714" s="18"/>
      <c r="S714" s="18"/>
      <c r="T714" s="18"/>
      <c r="U714" s="18"/>
      <c r="V714" s="18"/>
      <c r="W7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4" s="17">
        <f>SUM(T_MAIN_ACCESSSW[[#This Row],[(Y)
TOTAL Excluding VAT - Y1
((A*J)*Q)+((A*R)*12))]:[(AC)
TOTAL Excluding VAT - Y5
((E*N*Q)+((E*V)*12))]])</f>
        <v>0</v>
      </c>
      <c r="AC714" s="21"/>
    </row>
    <row r="715" spans="1:29" x14ac:dyDescent="0.3">
      <c r="A715" t="s">
        <v>67</v>
      </c>
      <c r="B715" t="s">
        <v>1310</v>
      </c>
      <c r="C715" t="s">
        <v>1313</v>
      </c>
      <c r="D715" t="s">
        <v>1078</v>
      </c>
      <c r="E715" s="77">
        <v>1</v>
      </c>
      <c r="F715" s="77">
        <v>1</v>
      </c>
      <c r="G715" s="77">
        <v>1</v>
      </c>
      <c r="H715" s="77">
        <v>0</v>
      </c>
      <c r="I715" s="77">
        <v>0</v>
      </c>
      <c r="J715" t="s">
        <v>646</v>
      </c>
      <c r="K715" t="s">
        <v>286</v>
      </c>
      <c r="L715" s="20"/>
      <c r="M715" s="20"/>
      <c r="N715" s="20"/>
      <c r="O715" s="20"/>
      <c r="P715" s="20"/>
      <c r="Q715" s="28">
        <f t="shared" si="10"/>
        <v>17.71</v>
      </c>
      <c r="R715" s="18"/>
      <c r="S715" s="18"/>
      <c r="T715" s="18"/>
      <c r="U715" s="18"/>
      <c r="V715" s="18"/>
      <c r="W7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5" s="17">
        <f>SUM(T_MAIN_ACCESSSW[[#This Row],[(Y)
TOTAL Excluding VAT - Y1
((A*J)*Q)+((A*R)*12))]:[(AC)
TOTAL Excluding VAT - Y5
((E*N*Q)+((E*V)*12))]])</f>
        <v>0</v>
      </c>
      <c r="AC715" s="21"/>
    </row>
    <row r="716" spans="1:29" x14ac:dyDescent="0.3">
      <c r="A716" t="s">
        <v>67</v>
      </c>
      <c r="B716" t="s">
        <v>1310</v>
      </c>
      <c r="C716" t="s">
        <v>1314</v>
      </c>
      <c r="D716" t="s">
        <v>1078</v>
      </c>
      <c r="E716" s="77">
        <v>1</v>
      </c>
      <c r="F716" s="77">
        <v>1</v>
      </c>
      <c r="G716" s="77">
        <v>1</v>
      </c>
      <c r="H716" s="77">
        <v>0</v>
      </c>
      <c r="I716" s="77">
        <v>0</v>
      </c>
      <c r="J716" t="s">
        <v>646</v>
      </c>
      <c r="K716" t="s">
        <v>286</v>
      </c>
      <c r="L716" s="20"/>
      <c r="M716" s="20"/>
      <c r="N716" s="20"/>
      <c r="O716" s="20"/>
      <c r="P716" s="20"/>
      <c r="Q716" s="28">
        <f t="shared" ref="Q716:Q779" si="11">Exchange_Rate</f>
        <v>17.71</v>
      </c>
      <c r="R716" s="18"/>
      <c r="S716" s="18"/>
      <c r="T716" s="18"/>
      <c r="U716" s="18"/>
      <c r="V716" s="18"/>
      <c r="W7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6" s="17">
        <f>SUM(T_MAIN_ACCESSSW[[#This Row],[(Y)
TOTAL Excluding VAT - Y1
((A*J)*Q)+((A*R)*12))]:[(AC)
TOTAL Excluding VAT - Y5
((E*N*Q)+((E*V)*12))]])</f>
        <v>0</v>
      </c>
      <c r="AC716" s="21"/>
    </row>
    <row r="717" spans="1:29" x14ac:dyDescent="0.3">
      <c r="A717" t="s">
        <v>67</v>
      </c>
      <c r="B717" t="s">
        <v>1315</v>
      </c>
      <c r="C717" t="s">
        <v>1316</v>
      </c>
      <c r="D717" t="s">
        <v>1078</v>
      </c>
      <c r="E717" s="77">
        <v>1</v>
      </c>
      <c r="F717" s="77">
        <v>1</v>
      </c>
      <c r="G717" s="77">
        <v>1</v>
      </c>
      <c r="H717" s="77">
        <v>0</v>
      </c>
      <c r="I717" s="77">
        <v>0</v>
      </c>
      <c r="J717" t="s">
        <v>646</v>
      </c>
      <c r="K717" t="s">
        <v>286</v>
      </c>
      <c r="L717" s="20"/>
      <c r="M717" s="20"/>
      <c r="N717" s="20"/>
      <c r="O717" s="20"/>
      <c r="P717" s="20"/>
      <c r="Q717" s="28">
        <f t="shared" si="11"/>
        <v>17.71</v>
      </c>
      <c r="R717" s="18"/>
      <c r="S717" s="18"/>
      <c r="T717" s="18"/>
      <c r="U717" s="18"/>
      <c r="V717" s="18"/>
      <c r="W7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7" s="17">
        <f>SUM(T_MAIN_ACCESSSW[[#This Row],[(Y)
TOTAL Excluding VAT - Y1
((A*J)*Q)+((A*R)*12))]:[(AC)
TOTAL Excluding VAT - Y5
((E*N*Q)+((E*V)*12))]])</f>
        <v>0</v>
      </c>
      <c r="AC717" s="21"/>
    </row>
    <row r="718" spans="1:29" x14ac:dyDescent="0.3">
      <c r="A718" t="s">
        <v>67</v>
      </c>
      <c r="B718" t="s">
        <v>1315</v>
      </c>
      <c r="C718" t="s">
        <v>1317</v>
      </c>
      <c r="D718" t="s">
        <v>1078</v>
      </c>
      <c r="E718" s="77">
        <v>1</v>
      </c>
      <c r="F718" s="77">
        <v>1</v>
      </c>
      <c r="G718" s="77">
        <v>1</v>
      </c>
      <c r="H718" s="77">
        <v>0</v>
      </c>
      <c r="I718" s="77">
        <v>0</v>
      </c>
      <c r="J718" t="s">
        <v>646</v>
      </c>
      <c r="K718" t="s">
        <v>286</v>
      </c>
      <c r="L718" s="20"/>
      <c r="M718" s="20"/>
      <c r="N718" s="20"/>
      <c r="O718" s="20"/>
      <c r="P718" s="20"/>
      <c r="Q718" s="28">
        <f t="shared" si="11"/>
        <v>17.71</v>
      </c>
      <c r="R718" s="18"/>
      <c r="S718" s="18"/>
      <c r="T718" s="18"/>
      <c r="U718" s="18"/>
      <c r="V718" s="18"/>
      <c r="W7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8" s="17">
        <f>SUM(T_MAIN_ACCESSSW[[#This Row],[(Y)
TOTAL Excluding VAT - Y1
((A*J)*Q)+((A*R)*12))]:[(AC)
TOTAL Excluding VAT - Y5
((E*N*Q)+((E*V)*12))]])</f>
        <v>0</v>
      </c>
      <c r="AC718" s="21"/>
    </row>
    <row r="719" spans="1:29" x14ac:dyDescent="0.3">
      <c r="A719" t="s">
        <v>67</v>
      </c>
      <c r="B719" t="s">
        <v>1315</v>
      </c>
      <c r="C719" t="s">
        <v>1318</v>
      </c>
      <c r="D719" t="s">
        <v>1078</v>
      </c>
      <c r="E719" s="77">
        <v>1</v>
      </c>
      <c r="F719" s="77">
        <v>1</v>
      </c>
      <c r="G719" s="77">
        <v>1</v>
      </c>
      <c r="H719" s="77">
        <v>0</v>
      </c>
      <c r="I719" s="77">
        <v>0</v>
      </c>
      <c r="J719" t="s">
        <v>646</v>
      </c>
      <c r="K719" t="s">
        <v>286</v>
      </c>
      <c r="L719" s="20"/>
      <c r="M719" s="20"/>
      <c r="N719" s="20"/>
      <c r="O719" s="20"/>
      <c r="P719" s="20"/>
      <c r="Q719" s="28">
        <f t="shared" si="11"/>
        <v>17.71</v>
      </c>
      <c r="R719" s="18"/>
      <c r="S719" s="18"/>
      <c r="T719" s="18"/>
      <c r="U719" s="18"/>
      <c r="V719" s="18"/>
      <c r="W7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19" s="17">
        <f>SUM(T_MAIN_ACCESSSW[[#This Row],[(Y)
TOTAL Excluding VAT - Y1
((A*J)*Q)+((A*R)*12))]:[(AC)
TOTAL Excluding VAT - Y5
((E*N*Q)+((E*V)*12))]])</f>
        <v>0</v>
      </c>
      <c r="AC719" s="21"/>
    </row>
    <row r="720" spans="1:29" x14ac:dyDescent="0.3">
      <c r="A720" t="s">
        <v>67</v>
      </c>
      <c r="B720" t="s">
        <v>1319</v>
      </c>
      <c r="C720" t="s">
        <v>1320</v>
      </c>
      <c r="D720" t="s">
        <v>1078</v>
      </c>
      <c r="E720" s="77">
        <v>1</v>
      </c>
      <c r="F720" s="77">
        <v>1</v>
      </c>
      <c r="G720" s="77">
        <v>1</v>
      </c>
      <c r="H720" s="77">
        <v>0</v>
      </c>
      <c r="I720" s="77">
        <v>0</v>
      </c>
      <c r="J720" t="s">
        <v>646</v>
      </c>
      <c r="K720" t="s">
        <v>286</v>
      </c>
      <c r="L720" s="20"/>
      <c r="M720" s="20"/>
      <c r="N720" s="20"/>
      <c r="O720" s="20"/>
      <c r="P720" s="20"/>
      <c r="Q720" s="28">
        <f t="shared" si="11"/>
        <v>17.71</v>
      </c>
      <c r="R720" s="18"/>
      <c r="S720" s="18"/>
      <c r="T720" s="18"/>
      <c r="U720" s="18"/>
      <c r="V720" s="18"/>
      <c r="W7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0" s="17">
        <f>SUM(T_MAIN_ACCESSSW[[#This Row],[(Y)
TOTAL Excluding VAT - Y1
((A*J)*Q)+((A*R)*12))]:[(AC)
TOTAL Excluding VAT - Y5
((E*N*Q)+((E*V)*12))]])</f>
        <v>0</v>
      </c>
      <c r="AC720" s="21"/>
    </row>
    <row r="721" spans="1:29" x14ac:dyDescent="0.3">
      <c r="A721" t="s">
        <v>67</v>
      </c>
      <c r="B721" t="s">
        <v>1319</v>
      </c>
      <c r="C721" t="s">
        <v>1321</v>
      </c>
      <c r="D721" t="s">
        <v>1078</v>
      </c>
      <c r="E721" s="77">
        <v>1</v>
      </c>
      <c r="F721" s="77">
        <v>1</v>
      </c>
      <c r="G721" s="77">
        <v>1</v>
      </c>
      <c r="H721" s="77">
        <v>0</v>
      </c>
      <c r="I721" s="77">
        <v>0</v>
      </c>
      <c r="J721" t="s">
        <v>646</v>
      </c>
      <c r="K721" t="s">
        <v>286</v>
      </c>
      <c r="L721" s="20"/>
      <c r="M721" s="20"/>
      <c r="N721" s="20"/>
      <c r="O721" s="20"/>
      <c r="P721" s="20"/>
      <c r="Q721" s="28">
        <f t="shared" si="11"/>
        <v>17.71</v>
      </c>
      <c r="R721" s="18"/>
      <c r="S721" s="18"/>
      <c r="T721" s="18"/>
      <c r="U721" s="18"/>
      <c r="V721" s="18"/>
      <c r="W7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1" s="17">
        <f>SUM(T_MAIN_ACCESSSW[[#This Row],[(Y)
TOTAL Excluding VAT - Y1
((A*J)*Q)+((A*R)*12))]:[(AC)
TOTAL Excluding VAT - Y5
((E*N*Q)+((E*V)*12))]])</f>
        <v>0</v>
      </c>
      <c r="AC721" s="21"/>
    </row>
    <row r="722" spans="1:29" x14ac:dyDescent="0.3">
      <c r="A722" t="s">
        <v>67</v>
      </c>
      <c r="B722" t="s">
        <v>1319</v>
      </c>
      <c r="C722" t="s">
        <v>1322</v>
      </c>
      <c r="D722" t="s">
        <v>1078</v>
      </c>
      <c r="E722" s="77">
        <v>1</v>
      </c>
      <c r="F722" s="77">
        <v>1</v>
      </c>
      <c r="G722" s="77">
        <v>1</v>
      </c>
      <c r="H722" s="77">
        <v>0</v>
      </c>
      <c r="I722" s="77">
        <v>0</v>
      </c>
      <c r="J722" t="s">
        <v>646</v>
      </c>
      <c r="K722" t="s">
        <v>286</v>
      </c>
      <c r="L722" s="20"/>
      <c r="M722" s="20"/>
      <c r="N722" s="20"/>
      <c r="O722" s="20"/>
      <c r="P722" s="20"/>
      <c r="Q722" s="28">
        <f t="shared" si="11"/>
        <v>17.71</v>
      </c>
      <c r="R722" s="18"/>
      <c r="S722" s="18"/>
      <c r="T722" s="18"/>
      <c r="U722" s="18"/>
      <c r="V722" s="18"/>
      <c r="W7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2" s="17">
        <f>SUM(T_MAIN_ACCESSSW[[#This Row],[(Y)
TOTAL Excluding VAT - Y1
((A*J)*Q)+((A*R)*12))]:[(AC)
TOTAL Excluding VAT - Y5
((E*N*Q)+((E*V)*12))]])</f>
        <v>0</v>
      </c>
      <c r="AC722" s="21"/>
    </row>
    <row r="723" spans="1:29" x14ac:dyDescent="0.3">
      <c r="A723" t="s">
        <v>67</v>
      </c>
      <c r="B723" t="s">
        <v>1323</v>
      </c>
      <c r="C723" t="s">
        <v>1324</v>
      </c>
      <c r="D723" t="s">
        <v>1078</v>
      </c>
      <c r="E723" s="77">
        <v>1</v>
      </c>
      <c r="F723" s="77">
        <v>1</v>
      </c>
      <c r="G723" s="77">
        <v>1</v>
      </c>
      <c r="H723" s="77">
        <v>0</v>
      </c>
      <c r="I723" s="77">
        <v>0</v>
      </c>
      <c r="J723" t="s">
        <v>646</v>
      </c>
      <c r="K723" t="s">
        <v>286</v>
      </c>
      <c r="L723" s="20"/>
      <c r="M723" s="20"/>
      <c r="N723" s="20"/>
      <c r="O723" s="20"/>
      <c r="P723" s="20"/>
      <c r="Q723" s="28">
        <f t="shared" si="11"/>
        <v>17.71</v>
      </c>
      <c r="R723" s="18"/>
      <c r="S723" s="18"/>
      <c r="T723" s="18"/>
      <c r="U723" s="18"/>
      <c r="V723" s="18"/>
      <c r="W7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3" s="17">
        <f>SUM(T_MAIN_ACCESSSW[[#This Row],[(Y)
TOTAL Excluding VAT - Y1
((A*J)*Q)+((A*R)*12))]:[(AC)
TOTAL Excluding VAT - Y5
((E*N*Q)+((E*V)*12))]])</f>
        <v>0</v>
      </c>
      <c r="AC723" s="21"/>
    </row>
    <row r="724" spans="1:29" x14ac:dyDescent="0.3">
      <c r="A724" t="s">
        <v>67</v>
      </c>
      <c r="B724" t="s">
        <v>1323</v>
      </c>
      <c r="C724" t="s">
        <v>1325</v>
      </c>
      <c r="D724" t="s">
        <v>1078</v>
      </c>
      <c r="E724" s="77">
        <v>1</v>
      </c>
      <c r="F724" s="77">
        <v>1</v>
      </c>
      <c r="G724" s="77">
        <v>1</v>
      </c>
      <c r="H724" s="77">
        <v>0</v>
      </c>
      <c r="I724" s="77">
        <v>0</v>
      </c>
      <c r="J724" t="s">
        <v>646</v>
      </c>
      <c r="K724" t="s">
        <v>286</v>
      </c>
      <c r="L724" s="20"/>
      <c r="M724" s="20"/>
      <c r="N724" s="20"/>
      <c r="O724" s="20"/>
      <c r="P724" s="20"/>
      <c r="Q724" s="28">
        <f t="shared" si="11"/>
        <v>17.71</v>
      </c>
      <c r="R724" s="18"/>
      <c r="S724" s="18"/>
      <c r="T724" s="18"/>
      <c r="U724" s="18"/>
      <c r="V724" s="18"/>
      <c r="W7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4" s="17">
        <f>SUM(T_MAIN_ACCESSSW[[#This Row],[(Y)
TOTAL Excluding VAT - Y1
((A*J)*Q)+((A*R)*12))]:[(AC)
TOTAL Excluding VAT - Y5
((E*N*Q)+((E*V)*12))]])</f>
        <v>0</v>
      </c>
      <c r="AC724" s="21"/>
    </row>
    <row r="725" spans="1:29" x14ac:dyDescent="0.3">
      <c r="A725" t="s">
        <v>67</v>
      </c>
      <c r="B725" t="s">
        <v>1323</v>
      </c>
      <c r="C725" t="s">
        <v>1326</v>
      </c>
      <c r="D725" t="s">
        <v>1078</v>
      </c>
      <c r="E725" s="77">
        <v>1</v>
      </c>
      <c r="F725" s="77">
        <v>1</v>
      </c>
      <c r="G725" s="77">
        <v>1</v>
      </c>
      <c r="H725" s="77">
        <v>0</v>
      </c>
      <c r="I725" s="77">
        <v>0</v>
      </c>
      <c r="J725" t="s">
        <v>646</v>
      </c>
      <c r="K725" t="s">
        <v>286</v>
      </c>
      <c r="L725" s="20"/>
      <c r="M725" s="20"/>
      <c r="N725" s="20"/>
      <c r="O725" s="20"/>
      <c r="P725" s="20"/>
      <c r="Q725" s="28">
        <f t="shared" si="11"/>
        <v>17.71</v>
      </c>
      <c r="R725" s="18"/>
      <c r="S725" s="18"/>
      <c r="T725" s="18"/>
      <c r="U725" s="18"/>
      <c r="V725" s="18"/>
      <c r="W7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5" s="17">
        <f>SUM(T_MAIN_ACCESSSW[[#This Row],[(Y)
TOTAL Excluding VAT - Y1
((A*J)*Q)+((A*R)*12))]:[(AC)
TOTAL Excluding VAT - Y5
((E*N*Q)+((E*V)*12))]])</f>
        <v>0</v>
      </c>
      <c r="AC725" s="21"/>
    </row>
    <row r="726" spans="1:29" x14ac:dyDescent="0.3">
      <c r="A726" t="s">
        <v>67</v>
      </c>
      <c r="B726" t="s">
        <v>1323</v>
      </c>
      <c r="C726" t="s">
        <v>1327</v>
      </c>
      <c r="D726" t="s">
        <v>1078</v>
      </c>
      <c r="E726" s="77">
        <v>1</v>
      </c>
      <c r="F726" s="77">
        <v>1</v>
      </c>
      <c r="G726" s="77">
        <v>1</v>
      </c>
      <c r="H726" s="77">
        <v>0</v>
      </c>
      <c r="I726" s="77">
        <v>0</v>
      </c>
      <c r="J726" t="s">
        <v>646</v>
      </c>
      <c r="K726" t="s">
        <v>286</v>
      </c>
      <c r="L726" s="20"/>
      <c r="M726" s="20"/>
      <c r="N726" s="20"/>
      <c r="O726" s="20"/>
      <c r="P726" s="20"/>
      <c r="Q726" s="28">
        <f t="shared" si="11"/>
        <v>17.71</v>
      </c>
      <c r="R726" s="18"/>
      <c r="S726" s="18"/>
      <c r="T726" s="18"/>
      <c r="U726" s="18"/>
      <c r="V726" s="18"/>
      <c r="W7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6" s="17">
        <f>SUM(T_MAIN_ACCESSSW[[#This Row],[(Y)
TOTAL Excluding VAT - Y1
((A*J)*Q)+((A*R)*12))]:[(AC)
TOTAL Excluding VAT - Y5
((E*N*Q)+((E*V)*12))]])</f>
        <v>0</v>
      </c>
      <c r="AC726" s="21"/>
    </row>
    <row r="727" spans="1:29" x14ac:dyDescent="0.3">
      <c r="A727" t="s">
        <v>67</v>
      </c>
      <c r="B727" t="s">
        <v>1328</v>
      </c>
      <c r="C727" t="s">
        <v>1329</v>
      </c>
      <c r="D727" t="s">
        <v>1078</v>
      </c>
      <c r="E727" s="77">
        <v>1</v>
      </c>
      <c r="F727" s="77">
        <v>1</v>
      </c>
      <c r="G727" s="77">
        <v>1</v>
      </c>
      <c r="H727" s="77">
        <v>0</v>
      </c>
      <c r="I727" s="77">
        <v>0</v>
      </c>
      <c r="J727" t="s">
        <v>646</v>
      </c>
      <c r="K727" t="s">
        <v>286</v>
      </c>
      <c r="L727" s="20"/>
      <c r="M727" s="20"/>
      <c r="N727" s="20"/>
      <c r="O727" s="20"/>
      <c r="P727" s="20"/>
      <c r="Q727" s="28">
        <f t="shared" si="11"/>
        <v>17.71</v>
      </c>
      <c r="R727" s="18"/>
      <c r="S727" s="18"/>
      <c r="T727" s="18"/>
      <c r="U727" s="18"/>
      <c r="V727" s="18"/>
      <c r="W7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7" s="17">
        <f>SUM(T_MAIN_ACCESSSW[[#This Row],[(Y)
TOTAL Excluding VAT - Y1
((A*J)*Q)+((A*R)*12))]:[(AC)
TOTAL Excluding VAT - Y5
((E*N*Q)+((E*V)*12))]])</f>
        <v>0</v>
      </c>
      <c r="AC727" s="21"/>
    </row>
    <row r="728" spans="1:29" x14ac:dyDescent="0.3">
      <c r="A728" t="s">
        <v>67</v>
      </c>
      <c r="B728" t="s">
        <v>1328</v>
      </c>
      <c r="C728" t="s">
        <v>1330</v>
      </c>
      <c r="D728" t="s">
        <v>1078</v>
      </c>
      <c r="E728" s="77">
        <v>1</v>
      </c>
      <c r="F728" s="77">
        <v>1</v>
      </c>
      <c r="G728" s="77">
        <v>1</v>
      </c>
      <c r="H728" s="77">
        <v>0</v>
      </c>
      <c r="I728" s="77">
        <v>0</v>
      </c>
      <c r="J728" t="s">
        <v>646</v>
      </c>
      <c r="K728" t="s">
        <v>286</v>
      </c>
      <c r="L728" s="20"/>
      <c r="M728" s="20"/>
      <c r="N728" s="20"/>
      <c r="O728" s="20"/>
      <c r="P728" s="20"/>
      <c r="Q728" s="28">
        <f t="shared" si="11"/>
        <v>17.71</v>
      </c>
      <c r="R728" s="18"/>
      <c r="S728" s="18"/>
      <c r="T728" s="18"/>
      <c r="U728" s="18"/>
      <c r="V728" s="18"/>
      <c r="W7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8" s="17">
        <f>SUM(T_MAIN_ACCESSSW[[#This Row],[(Y)
TOTAL Excluding VAT - Y1
((A*J)*Q)+((A*R)*12))]:[(AC)
TOTAL Excluding VAT - Y5
((E*N*Q)+((E*V)*12))]])</f>
        <v>0</v>
      </c>
      <c r="AC728" s="21"/>
    </row>
    <row r="729" spans="1:29" x14ac:dyDescent="0.3">
      <c r="A729" t="s">
        <v>67</v>
      </c>
      <c r="B729" t="s">
        <v>1331</v>
      </c>
      <c r="C729" t="s">
        <v>1332</v>
      </c>
      <c r="D729" t="s">
        <v>1078</v>
      </c>
      <c r="E729" s="77">
        <v>1</v>
      </c>
      <c r="F729" s="77">
        <v>1</v>
      </c>
      <c r="G729" s="77">
        <v>1</v>
      </c>
      <c r="H729" s="77">
        <v>0</v>
      </c>
      <c r="I729" s="77">
        <v>0</v>
      </c>
      <c r="J729" t="s">
        <v>646</v>
      </c>
      <c r="K729" t="s">
        <v>286</v>
      </c>
      <c r="L729" s="20"/>
      <c r="M729" s="20"/>
      <c r="N729" s="20"/>
      <c r="O729" s="20"/>
      <c r="P729" s="20"/>
      <c r="Q729" s="28">
        <f t="shared" si="11"/>
        <v>17.71</v>
      </c>
      <c r="R729" s="18"/>
      <c r="S729" s="18"/>
      <c r="T729" s="18"/>
      <c r="U729" s="18"/>
      <c r="V729" s="18"/>
      <c r="W7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29" s="17">
        <f>SUM(T_MAIN_ACCESSSW[[#This Row],[(Y)
TOTAL Excluding VAT - Y1
((A*J)*Q)+((A*R)*12))]:[(AC)
TOTAL Excluding VAT - Y5
((E*N*Q)+((E*V)*12))]])</f>
        <v>0</v>
      </c>
      <c r="AC729" s="21"/>
    </row>
    <row r="730" spans="1:29" x14ac:dyDescent="0.3">
      <c r="A730" t="s">
        <v>67</v>
      </c>
      <c r="B730" t="s">
        <v>1331</v>
      </c>
      <c r="C730" t="s">
        <v>1333</v>
      </c>
      <c r="D730" t="s">
        <v>1078</v>
      </c>
      <c r="E730" s="77">
        <v>1</v>
      </c>
      <c r="F730" s="77">
        <v>1</v>
      </c>
      <c r="G730" s="77">
        <v>1</v>
      </c>
      <c r="H730" s="77">
        <v>0</v>
      </c>
      <c r="I730" s="77">
        <v>0</v>
      </c>
      <c r="J730" t="s">
        <v>646</v>
      </c>
      <c r="K730" t="s">
        <v>286</v>
      </c>
      <c r="L730" s="20"/>
      <c r="M730" s="20"/>
      <c r="N730" s="20"/>
      <c r="O730" s="20"/>
      <c r="P730" s="20"/>
      <c r="Q730" s="28">
        <f t="shared" si="11"/>
        <v>17.71</v>
      </c>
      <c r="R730" s="18"/>
      <c r="S730" s="18"/>
      <c r="T730" s="18"/>
      <c r="U730" s="18"/>
      <c r="V730" s="18"/>
      <c r="W7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0" s="17">
        <f>SUM(T_MAIN_ACCESSSW[[#This Row],[(Y)
TOTAL Excluding VAT - Y1
((A*J)*Q)+((A*R)*12))]:[(AC)
TOTAL Excluding VAT - Y5
((E*N*Q)+((E*V)*12))]])</f>
        <v>0</v>
      </c>
      <c r="AC730" s="21"/>
    </row>
    <row r="731" spans="1:29" x14ac:dyDescent="0.3">
      <c r="A731" t="s">
        <v>67</v>
      </c>
      <c r="B731" t="s">
        <v>1334</v>
      </c>
      <c r="C731" t="s">
        <v>1335</v>
      </c>
      <c r="D731" t="s">
        <v>1078</v>
      </c>
      <c r="E731" s="77">
        <v>1</v>
      </c>
      <c r="F731" s="77">
        <v>1</v>
      </c>
      <c r="G731" s="77">
        <v>1</v>
      </c>
      <c r="H731" s="77">
        <v>0</v>
      </c>
      <c r="I731" s="77">
        <v>0</v>
      </c>
      <c r="J731" t="s">
        <v>646</v>
      </c>
      <c r="K731" t="s">
        <v>286</v>
      </c>
      <c r="L731" s="20"/>
      <c r="M731" s="20"/>
      <c r="N731" s="20"/>
      <c r="O731" s="20"/>
      <c r="P731" s="20"/>
      <c r="Q731" s="28">
        <f t="shared" si="11"/>
        <v>17.71</v>
      </c>
      <c r="R731" s="18"/>
      <c r="S731" s="18"/>
      <c r="T731" s="18"/>
      <c r="U731" s="18"/>
      <c r="V731" s="18"/>
      <c r="W7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1" s="17">
        <f>SUM(T_MAIN_ACCESSSW[[#This Row],[(Y)
TOTAL Excluding VAT - Y1
((A*J)*Q)+((A*R)*12))]:[(AC)
TOTAL Excluding VAT - Y5
((E*N*Q)+((E*V)*12))]])</f>
        <v>0</v>
      </c>
      <c r="AC731" s="21"/>
    </row>
    <row r="732" spans="1:29" x14ac:dyDescent="0.3">
      <c r="A732" t="s">
        <v>67</v>
      </c>
      <c r="B732" t="s">
        <v>1334</v>
      </c>
      <c r="C732" t="s">
        <v>1336</v>
      </c>
      <c r="D732" t="s">
        <v>1078</v>
      </c>
      <c r="E732" s="77">
        <v>1</v>
      </c>
      <c r="F732" s="77">
        <v>1</v>
      </c>
      <c r="G732" s="77">
        <v>1</v>
      </c>
      <c r="H732" s="77">
        <v>0</v>
      </c>
      <c r="I732" s="77">
        <v>0</v>
      </c>
      <c r="J732" t="s">
        <v>646</v>
      </c>
      <c r="K732" t="s">
        <v>286</v>
      </c>
      <c r="L732" s="20"/>
      <c r="M732" s="20"/>
      <c r="N732" s="20"/>
      <c r="O732" s="20"/>
      <c r="P732" s="20"/>
      <c r="Q732" s="28">
        <f t="shared" si="11"/>
        <v>17.71</v>
      </c>
      <c r="R732" s="18"/>
      <c r="S732" s="18"/>
      <c r="T732" s="18"/>
      <c r="U732" s="18"/>
      <c r="V732" s="18"/>
      <c r="W7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2" s="17">
        <f>SUM(T_MAIN_ACCESSSW[[#This Row],[(Y)
TOTAL Excluding VAT - Y1
((A*J)*Q)+((A*R)*12))]:[(AC)
TOTAL Excluding VAT - Y5
((E*N*Q)+((E*V)*12))]])</f>
        <v>0</v>
      </c>
      <c r="AC732" s="21"/>
    </row>
    <row r="733" spans="1:29" x14ac:dyDescent="0.3">
      <c r="A733" t="s">
        <v>67</v>
      </c>
      <c r="B733" t="s">
        <v>1334</v>
      </c>
      <c r="C733" t="s">
        <v>1337</v>
      </c>
      <c r="D733" t="s">
        <v>1078</v>
      </c>
      <c r="E733" s="77">
        <v>1</v>
      </c>
      <c r="F733" s="77">
        <v>1</v>
      </c>
      <c r="G733" s="77">
        <v>1</v>
      </c>
      <c r="H733" s="77">
        <v>0</v>
      </c>
      <c r="I733" s="77">
        <v>0</v>
      </c>
      <c r="J733" t="s">
        <v>646</v>
      </c>
      <c r="K733" t="s">
        <v>286</v>
      </c>
      <c r="L733" s="20"/>
      <c r="M733" s="20"/>
      <c r="N733" s="20"/>
      <c r="O733" s="20"/>
      <c r="P733" s="20"/>
      <c r="Q733" s="28">
        <f t="shared" si="11"/>
        <v>17.71</v>
      </c>
      <c r="R733" s="18"/>
      <c r="S733" s="18"/>
      <c r="T733" s="18"/>
      <c r="U733" s="18"/>
      <c r="V733" s="18"/>
      <c r="W7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3" s="17">
        <f>SUM(T_MAIN_ACCESSSW[[#This Row],[(Y)
TOTAL Excluding VAT - Y1
((A*J)*Q)+((A*R)*12))]:[(AC)
TOTAL Excluding VAT - Y5
((E*N*Q)+((E*V)*12))]])</f>
        <v>0</v>
      </c>
      <c r="AC733" s="21"/>
    </row>
    <row r="734" spans="1:29" x14ac:dyDescent="0.3">
      <c r="A734" t="s">
        <v>67</v>
      </c>
      <c r="B734" t="s">
        <v>1338</v>
      </c>
      <c r="C734" t="s">
        <v>1339</v>
      </c>
      <c r="D734" t="s">
        <v>1078</v>
      </c>
      <c r="E734" s="77">
        <v>1</v>
      </c>
      <c r="F734" s="77">
        <v>1</v>
      </c>
      <c r="G734" s="77">
        <v>1</v>
      </c>
      <c r="H734" s="77">
        <v>0</v>
      </c>
      <c r="I734" s="77">
        <v>0</v>
      </c>
      <c r="J734" t="s">
        <v>646</v>
      </c>
      <c r="K734" t="s">
        <v>286</v>
      </c>
      <c r="L734" s="20"/>
      <c r="M734" s="20"/>
      <c r="N734" s="20"/>
      <c r="O734" s="20"/>
      <c r="P734" s="20"/>
      <c r="Q734" s="28">
        <f t="shared" si="11"/>
        <v>17.71</v>
      </c>
      <c r="R734" s="18"/>
      <c r="S734" s="18"/>
      <c r="T734" s="18"/>
      <c r="U734" s="18"/>
      <c r="V734" s="18"/>
      <c r="W7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4" s="17">
        <f>SUM(T_MAIN_ACCESSSW[[#This Row],[(Y)
TOTAL Excluding VAT - Y1
((A*J)*Q)+((A*R)*12))]:[(AC)
TOTAL Excluding VAT - Y5
((E*N*Q)+((E*V)*12))]])</f>
        <v>0</v>
      </c>
      <c r="AC734" s="21"/>
    </row>
    <row r="735" spans="1:29" x14ac:dyDescent="0.3">
      <c r="A735" t="s">
        <v>67</v>
      </c>
      <c r="B735" t="s">
        <v>1338</v>
      </c>
      <c r="C735" t="s">
        <v>1340</v>
      </c>
      <c r="D735" t="s">
        <v>1078</v>
      </c>
      <c r="E735" s="77">
        <v>1</v>
      </c>
      <c r="F735" s="77">
        <v>1</v>
      </c>
      <c r="G735" s="77">
        <v>1</v>
      </c>
      <c r="H735" s="77">
        <v>0</v>
      </c>
      <c r="I735" s="77">
        <v>0</v>
      </c>
      <c r="J735" t="s">
        <v>646</v>
      </c>
      <c r="K735" t="s">
        <v>286</v>
      </c>
      <c r="L735" s="20"/>
      <c r="M735" s="20"/>
      <c r="N735" s="20"/>
      <c r="O735" s="20"/>
      <c r="P735" s="20"/>
      <c r="Q735" s="28">
        <f t="shared" si="11"/>
        <v>17.71</v>
      </c>
      <c r="R735" s="18"/>
      <c r="S735" s="18"/>
      <c r="T735" s="18"/>
      <c r="U735" s="18"/>
      <c r="V735" s="18"/>
      <c r="W7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5" s="17">
        <f>SUM(T_MAIN_ACCESSSW[[#This Row],[(Y)
TOTAL Excluding VAT - Y1
((A*J)*Q)+((A*R)*12))]:[(AC)
TOTAL Excluding VAT - Y5
((E*N*Q)+((E*V)*12))]])</f>
        <v>0</v>
      </c>
      <c r="AC735" s="21"/>
    </row>
    <row r="736" spans="1:29" x14ac:dyDescent="0.3">
      <c r="A736" t="s">
        <v>67</v>
      </c>
      <c r="B736" t="s">
        <v>1341</v>
      </c>
      <c r="C736" t="s">
        <v>1342</v>
      </c>
      <c r="D736" t="s">
        <v>1078</v>
      </c>
      <c r="E736" s="77">
        <v>1</v>
      </c>
      <c r="F736" s="77">
        <v>1</v>
      </c>
      <c r="G736" s="77">
        <v>1</v>
      </c>
      <c r="H736" s="77">
        <v>0</v>
      </c>
      <c r="I736" s="77">
        <v>0</v>
      </c>
      <c r="J736" t="s">
        <v>646</v>
      </c>
      <c r="K736" t="s">
        <v>286</v>
      </c>
      <c r="L736" s="20"/>
      <c r="M736" s="20"/>
      <c r="N736" s="20"/>
      <c r="O736" s="20"/>
      <c r="P736" s="20"/>
      <c r="Q736" s="28">
        <f t="shared" si="11"/>
        <v>17.71</v>
      </c>
      <c r="R736" s="18"/>
      <c r="S736" s="18"/>
      <c r="T736" s="18"/>
      <c r="U736" s="18"/>
      <c r="V736" s="18"/>
      <c r="W7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6" s="17">
        <f>SUM(T_MAIN_ACCESSSW[[#This Row],[(Y)
TOTAL Excluding VAT - Y1
((A*J)*Q)+((A*R)*12))]:[(AC)
TOTAL Excluding VAT - Y5
((E*N*Q)+((E*V)*12))]])</f>
        <v>0</v>
      </c>
      <c r="AC736" s="21"/>
    </row>
    <row r="737" spans="1:29" x14ac:dyDescent="0.3">
      <c r="A737" t="s">
        <v>67</v>
      </c>
      <c r="B737" t="s">
        <v>1341</v>
      </c>
      <c r="C737" t="s">
        <v>1343</v>
      </c>
      <c r="D737" t="s">
        <v>1078</v>
      </c>
      <c r="E737" s="77">
        <v>1</v>
      </c>
      <c r="F737" s="77">
        <v>1</v>
      </c>
      <c r="G737" s="77">
        <v>1</v>
      </c>
      <c r="H737" s="77">
        <v>0</v>
      </c>
      <c r="I737" s="77">
        <v>0</v>
      </c>
      <c r="J737" t="s">
        <v>646</v>
      </c>
      <c r="K737" t="s">
        <v>286</v>
      </c>
      <c r="L737" s="20"/>
      <c r="M737" s="20"/>
      <c r="N737" s="20"/>
      <c r="O737" s="20"/>
      <c r="P737" s="20"/>
      <c r="Q737" s="28">
        <f t="shared" si="11"/>
        <v>17.71</v>
      </c>
      <c r="R737" s="18"/>
      <c r="S737" s="18"/>
      <c r="T737" s="18"/>
      <c r="U737" s="18"/>
      <c r="V737" s="18"/>
      <c r="W7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7" s="17">
        <f>SUM(T_MAIN_ACCESSSW[[#This Row],[(Y)
TOTAL Excluding VAT - Y1
((A*J)*Q)+((A*R)*12))]:[(AC)
TOTAL Excluding VAT - Y5
((E*N*Q)+((E*V)*12))]])</f>
        <v>0</v>
      </c>
      <c r="AC737" s="21"/>
    </row>
    <row r="738" spans="1:29" x14ac:dyDescent="0.3">
      <c r="A738" t="s">
        <v>67</v>
      </c>
      <c r="B738" t="s">
        <v>1344</v>
      </c>
      <c r="C738" t="s">
        <v>1345</v>
      </c>
      <c r="D738" t="s">
        <v>1078</v>
      </c>
      <c r="E738" s="77">
        <v>1</v>
      </c>
      <c r="F738" s="77">
        <v>1</v>
      </c>
      <c r="G738" s="77">
        <v>1</v>
      </c>
      <c r="H738" s="77">
        <v>0</v>
      </c>
      <c r="I738" s="77">
        <v>0</v>
      </c>
      <c r="J738" t="s">
        <v>646</v>
      </c>
      <c r="K738" t="s">
        <v>286</v>
      </c>
      <c r="L738" s="20"/>
      <c r="M738" s="20"/>
      <c r="N738" s="20"/>
      <c r="O738" s="20"/>
      <c r="P738" s="20"/>
      <c r="Q738" s="28">
        <f t="shared" si="11"/>
        <v>17.71</v>
      </c>
      <c r="R738" s="18"/>
      <c r="S738" s="18"/>
      <c r="T738" s="18"/>
      <c r="U738" s="18"/>
      <c r="V738" s="18"/>
      <c r="W7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8" s="17">
        <f>SUM(T_MAIN_ACCESSSW[[#This Row],[(Y)
TOTAL Excluding VAT - Y1
((A*J)*Q)+((A*R)*12))]:[(AC)
TOTAL Excluding VAT - Y5
((E*N*Q)+((E*V)*12))]])</f>
        <v>0</v>
      </c>
      <c r="AC738" s="21"/>
    </row>
    <row r="739" spans="1:29" x14ac:dyDescent="0.3">
      <c r="A739" t="s">
        <v>67</v>
      </c>
      <c r="B739" t="s">
        <v>1346</v>
      </c>
      <c r="C739" t="s">
        <v>1347</v>
      </c>
      <c r="D739" t="s">
        <v>1078</v>
      </c>
      <c r="E739" s="77">
        <v>1</v>
      </c>
      <c r="F739" s="77">
        <v>1</v>
      </c>
      <c r="G739" s="77">
        <v>1</v>
      </c>
      <c r="H739" s="77">
        <v>0</v>
      </c>
      <c r="I739" s="77">
        <v>0</v>
      </c>
      <c r="J739" t="s">
        <v>646</v>
      </c>
      <c r="K739" t="s">
        <v>286</v>
      </c>
      <c r="L739" s="20"/>
      <c r="M739" s="20"/>
      <c r="N739" s="20"/>
      <c r="O739" s="20"/>
      <c r="P739" s="20"/>
      <c r="Q739" s="28">
        <f t="shared" si="11"/>
        <v>17.71</v>
      </c>
      <c r="R739" s="18"/>
      <c r="S739" s="18"/>
      <c r="T739" s="18"/>
      <c r="U739" s="18"/>
      <c r="V739" s="18"/>
      <c r="W7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39" s="17">
        <f>SUM(T_MAIN_ACCESSSW[[#This Row],[(Y)
TOTAL Excluding VAT - Y1
((A*J)*Q)+((A*R)*12))]:[(AC)
TOTAL Excluding VAT - Y5
((E*N*Q)+((E*V)*12))]])</f>
        <v>0</v>
      </c>
      <c r="AC739" s="21"/>
    </row>
    <row r="740" spans="1:29" x14ac:dyDescent="0.3">
      <c r="A740" t="s">
        <v>67</v>
      </c>
      <c r="B740" t="s">
        <v>1348</v>
      </c>
      <c r="C740" t="s">
        <v>1349</v>
      </c>
      <c r="D740" t="s">
        <v>1078</v>
      </c>
      <c r="E740" s="77">
        <v>1</v>
      </c>
      <c r="F740" s="77">
        <v>1</v>
      </c>
      <c r="G740" s="77">
        <v>1</v>
      </c>
      <c r="H740" s="77">
        <v>0</v>
      </c>
      <c r="I740" s="77">
        <v>0</v>
      </c>
      <c r="J740" t="s">
        <v>646</v>
      </c>
      <c r="K740" t="s">
        <v>286</v>
      </c>
      <c r="L740" s="20"/>
      <c r="M740" s="20"/>
      <c r="N740" s="20"/>
      <c r="O740" s="20"/>
      <c r="P740" s="20"/>
      <c r="Q740" s="28">
        <f t="shared" si="11"/>
        <v>17.71</v>
      </c>
      <c r="R740" s="18"/>
      <c r="S740" s="18"/>
      <c r="T740" s="18"/>
      <c r="U740" s="18"/>
      <c r="V740" s="18"/>
      <c r="W7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0" s="17">
        <f>SUM(T_MAIN_ACCESSSW[[#This Row],[(Y)
TOTAL Excluding VAT - Y1
((A*J)*Q)+((A*R)*12))]:[(AC)
TOTAL Excluding VAT - Y5
((E*N*Q)+((E*V)*12))]])</f>
        <v>0</v>
      </c>
      <c r="AC740" s="21"/>
    </row>
    <row r="741" spans="1:29" x14ac:dyDescent="0.3">
      <c r="A741" t="s">
        <v>67</v>
      </c>
      <c r="B741" t="s">
        <v>1350</v>
      </c>
      <c r="C741" t="s">
        <v>1351</v>
      </c>
      <c r="D741" t="s">
        <v>1078</v>
      </c>
      <c r="E741" s="77">
        <v>1</v>
      </c>
      <c r="F741" s="77">
        <v>1</v>
      </c>
      <c r="G741" s="77">
        <v>1</v>
      </c>
      <c r="H741" s="77">
        <v>0</v>
      </c>
      <c r="I741" s="77">
        <v>0</v>
      </c>
      <c r="J741" t="s">
        <v>646</v>
      </c>
      <c r="K741" t="s">
        <v>286</v>
      </c>
      <c r="L741" s="20"/>
      <c r="M741" s="20"/>
      <c r="N741" s="20"/>
      <c r="O741" s="20"/>
      <c r="P741" s="20"/>
      <c r="Q741" s="28">
        <f t="shared" si="11"/>
        <v>17.71</v>
      </c>
      <c r="R741" s="18"/>
      <c r="S741" s="18"/>
      <c r="T741" s="18"/>
      <c r="U741" s="18"/>
      <c r="V741" s="18"/>
      <c r="W7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1" s="17">
        <f>SUM(T_MAIN_ACCESSSW[[#This Row],[(Y)
TOTAL Excluding VAT - Y1
((A*J)*Q)+((A*R)*12))]:[(AC)
TOTAL Excluding VAT - Y5
((E*N*Q)+((E*V)*12))]])</f>
        <v>0</v>
      </c>
      <c r="AC741" s="21"/>
    </row>
    <row r="742" spans="1:29" x14ac:dyDescent="0.3">
      <c r="A742" t="s">
        <v>67</v>
      </c>
      <c r="B742" t="s">
        <v>1350</v>
      </c>
      <c r="C742" t="s">
        <v>1352</v>
      </c>
      <c r="D742" t="s">
        <v>1078</v>
      </c>
      <c r="E742" s="77">
        <v>1</v>
      </c>
      <c r="F742" s="77">
        <v>1</v>
      </c>
      <c r="G742" s="77">
        <v>1</v>
      </c>
      <c r="H742" s="77">
        <v>0</v>
      </c>
      <c r="I742" s="77">
        <v>0</v>
      </c>
      <c r="J742" t="s">
        <v>646</v>
      </c>
      <c r="K742" t="s">
        <v>286</v>
      </c>
      <c r="L742" s="20"/>
      <c r="M742" s="20"/>
      <c r="N742" s="20"/>
      <c r="O742" s="20"/>
      <c r="P742" s="20"/>
      <c r="Q742" s="28">
        <f t="shared" si="11"/>
        <v>17.71</v>
      </c>
      <c r="R742" s="18"/>
      <c r="S742" s="18"/>
      <c r="T742" s="18"/>
      <c r="U742" s="18"/>
      <c r="V742" s="18"/>
      <c r="W7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2" s="17">
        <f>SUM(T_MAIN_ACCESSSW[[#This Row],[(Y)
TOTAL Excluding VAT - Y1
((A*J)*Q)+((A*R)*12))]:[(AC)
TOTAL Excluding VAT - Y5
((E*N*Q)+((E*V)*12))]])</f>
        <v>0</v>
      </c>
      <c r="AC742" s="21"/>
    </row>
    <row r="743" spans="1:29" x14ac:dyDescent="0.3">
      <c r="A743" t="s">
        <v>67</v>
      </c>
      <c r="B743" t="s">
        <v>1353</v>
      </c>
      <c r="C743" t="s">
        <v>1354</v>
      </c>
      <c r="D743" t="s">
        <v>1078</v>
      </c>
      <c r="E743" s="77">
        <v>1</v>
      </c>
      <c r="F743" s="77">
        <v>1</v>
      </c>
      <c r="G743" s="77">
        <v>1</v>
      </c>
      <c r="H743" s="77">
        <v>0</v>
      </c>
      <c r="I743" s="77">
        <v>0</v>
      </c>
      <c r="J743" t="s">
        <v>646</v>
      </c>
      <c r="K743" t="s">
        <v>286</v>
      </c>
      <c r="L743" s="20"/>
      <c r="M743" s="20"/>
      <c r="N743" s="20"/>
      <c r="O743" s="20"/>
      <c r="P743" s="20"/>
      <c r="Q743" s="28">
        <f t="shared" si="11"/>
        <v>17.71</v>
      </c>
      <c r="R743" s="18"/>
      <c r="S743" s="18"/>
      <c r="T743" s="18"/>
      <c r="U743" s="18"/>
      <c r="V743" s="18"/>
      <c r="W7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3" s="17">
        <f>SUM(T_MAIN_ACCESSSW[[#This Row],[(Y)
TOTAL Excluding VAT - Y1
((A*J)*Q)+((A*R)*12))]:[(AC)
TOTAL Excluding VAT - Y5
((E*N*Q)+((E*V)*12))]])</f>
        <v>0</v>
      </c>
      <c r="AC743" s="21"/>
    </row>
    <row r="744" spans="1:29" x14ac:dyDescent="0.3">
      <c r="A744" t="s">
        <v>67</v>
      </c>
      <c r="B744" t="s">
        <v>1355</v>
      </c>
      <c r="C744" t="s">
        <v>1356</v>
      </c>
      <c r="D744" t="s">
        <v>1078</v>
      </c>
      <c r="E744" s="77">
        <v>1</v>
      </c>
      <c r="F744" s="77">
        <v>1</v>
      </c>
      <c r="G744" s="77">
        <v>1</v>
      </c>
      <c r="H744" s="77">
        <v>0</v>
      </c>
      <c r="I744" s="77">
        <v>0</v>
      </c>
      <c r="J744" t="s">
        <v>646</v>
      </c>
      <c r="K744" t="s">
        <v>286</v>
      </c>
      <c r="L744" s="20"/>
      <c r="M744" s="20"/>
      <c r="N744" s="20"/>
      <c r="O744" s="20"/>
      <c r="P744" s="20"/>
      <c r="Q744" s="28">
        <f t="shared" si="11"/>
        <v>17.71</v>
      </c>
      <c r="R744" s="18"/>
      <c r="S744" s="18"/>
      <c r="T744" s="18"/>
      <c r="U744" s="18"/>
      <c r="V744" s="18"/>
      <c r="W7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4" s="17">
        <f>SUM(T_MAIN_ACCESSSW[[#This Row],[(Y)
TOTAL Excluding VAT - Y1
((A*J)*Q)+((A*R)*12))]:[(AC)
TOTAL Excluding VAT - Y5
((E*N*Q)+((E*V)*12))]])</f>
        <v>0</v>
      </c>
      <c r="AC744" s="21"/>
    </row>
    <row r="745" spans="1:29" x14ac:dyDescent="0.3">
      <c r="A745" t="s">
        <v>67</v>
      </c>
      <c r="B745" t="s">
        <v>1355</v>
      </c>
      <c r="C745" t="s">
        <v>1357</v>
      </c>
      <c r="D745" t="s">
        <v>1078</v>
      </c>
      <c r="E745" s="77">
        <v>1</v>
      </c>
      <c r="F745" s="77">
        <v>1</v>
      </c>
      <c r="G745" s="77">
        <v>1</v>
      </c>
      <c r="H745" s="77">
        <v>0</v>
      </c>
      <c r="I745" s="77">
        <v>0</v>
      </c>
      <c r="J745" t="s">
        <v>646</v>
      </c>
      <c r="K745" t="s">
        <v>286</v>
      </c>
      <c r="L745" s="20"/>
      <c r="M745" s="20"/>
      <c r="N745" s="20"/>
      <c r="O745" s="20"/>
      <c r="P745" s="20"/>
      <c r="Q745" s="28">
        <f t="shared" si="11"/>
        <v>17.71</v>
      </c>
      <c r="R745" s="18"/>
      <c r="S745" s="18"/>
      <c r="T745" s="18"/>
      <c r="U745" s="18"/>
      <c r="V745" s="18"/>
      <c r="W7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5" s="17">
        <f>SUM(T_MAIN_ACCESSSW[[#This Row],[(Y)
TOTAL Excluding VAT - Y1
((A*J)*Q)+((A*R)*12))]:[(AC)
TOTAL Excluding VAT - Y5
((E*N*Q)+((E*V)*12))]])</f>
        <v>0</v>
      </c>
      <c r="AC745" s="21"/>
    </row>
    <row r="746" spans="1:29" x14ac:dyDescent="0.3">
      <c r="A746" t="s">
        <v>67</v>
      </c>
      <c r="B746" t="s">
        <v>1355</v>
      </c>
      <c r="C746" t="s">
        <v>1358</v>
      </c>
      <c r="D746" t="s">
        <v>1078</v>
      </c>
      <c r="E746" s="77">
        <v>1</v>
      </c>
      <c r="F746" s="77">
        <v>1</v>
      </c>
      <c r="G746" s="77">
        <v>1</v>
      </c>
      <c r="H746" s="77">
        <v>0</v>
      </c>
      <c r="I746" s="77">
        <v>0</v>
      </c>
      <c r="J746" t="s">
        <v>646</v>
      </c>
      <c r="K746" t="s">
        <v>286</v>
      </c>
      <c r="L746" s="20"/>
      <c r="M746" s="20"/>
      <c r="N746" s="20"/>
      <c r="O746" s="20"/>
      <c r="P746" s="20"/>
      <c r="Q746" s="28">
        <f t="shared" si="11"/>
        <v>17.71</v>
      </c>
      <c r="R746" s="18"/>
      <c r="S746" s="18"/>
      <c r="T746" s="18"/>
      <c r="U746" s="18"/>
      <c r="V746" s="18"/>
      <c r="W7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6" s="17">
        <f>SUM(T_MAIN_ACCESSSW[[#This Row],[(Y)
TOTAL Excluding VAT - Y1
((A*J)*Q)+((A*R)*12))]:[(AC)
TOTAL Excluding VAT - Y5
((E*N*Q)+((E*V)*12))]])</f>
        <v>0</v>
      </c>
      <c r="AC746" s="21"/>
    </row>
    <row r="747" spans="1:29" x14ac:dyDescent="0.3">
      <c r="A747" t="s">
        <v>67</v>
      </c>
      <c r="B747" t="s">
        <v>1359</v>
      </c>
      <c r="C747" t="s">
        <v>1360</v>
      </c>
      <c r="D747" t="s">
        <v>1078</v>
      </c>
      <c r="E747" s="77">
        <v>1</v>
      </c>
      <c r="F747" s="77">
        <v>1</v>
      </c>
      <c r="G747" s="77">
        <v>1</v>
      </c>
      <c r="H747" s="77">
        <v>0</v>
      </c>
      <c r="I747" s="77">
        <v>0</v>
      </c>
      <c r="J747" t="s">
        <v>646</v>
      </c>
      <c r="K747" t="s">
        <v>286</v>
      </c>
      <c r="L747" s="20"/>
      <c r="M747" s="20"/>
      <c r="N747" s="20"/>
      <c r="O747" s="20"/>
      <c r="P747" s="20"/>
      <c r="Q747" s="28">
        <f t="shared" si="11"/>
        <v>17.71</v>
      </c>
      <c r="R747" s="18"/>
      <c r="S747" s="18"/>
      <c r="T747" s="18"/>
      <c r="U747" s="18"/>
      <c r="V747" s="18"/>
      <c r="W7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7" s="17">
        <f>SUM(T_MAIN_ACCESSSW[[#This Row],[(Y)
TOTAL Excluding VAT - Y1
((A*J)*Q)+((A*R)*12))]:[(AC)
TOTAL Excluding VAT - Y5
((E*N*Q)+((E*V)*12))]])</f>
        <v>0</v>
      </c>
      <c r="AC747" s="21"/>
    </row>
    <row r="748" spans="1:29" x14ac:dyDescent="0.3">
      <c r="A748" t="s">
        <v>67</v>
      </c>
      <c r="B748" t="s">
        <v>1359</v>
      </c>
      <c r="C748" t="s">
        <v>1361</v>
      </c>
      <c r="D748" t="s">
        <v>1078</v>
      </c>
      <c r="E748" s="77">
        <v>1</v>
      </c>
      <c r="F748" s="77">
        <v>1</v>
      </c>
      <c r="G748" s="77">
        <v>1</v>
      </c>
      <c r="H748" s="77">
        <v>0</v>
      </c>
      <c r="I748" s="77">
        <v>0</v>
      </c>
      <c r="J748" t="s">
        <v>646</v>
      </c>
      <c r="K748" t="s">
        <v>286</v>
      </c>
      <c r="L748" s="20"/>
      <c r="M748" s="20"/>
      <c r="N748" s="20"/>
      <c r="O748" s="20"/>
      <c r="P748" s="20"/>
      <c r="Q748" s="28">
        <f t="shared" si="11"/>
        <v>17.71</v>
      </c>
      <c r="R748" s="18"/>
      <c r="S748" s="18"/>
      <c r="T748" s="18"/>
      <c r="U748" s="18"/>
      <c r="V748" s="18"/>
      <c r="W7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8" s="17">
        <f>SUM(T_MAIN_ACCESSSW[[#This Row],[(Y)
TOTAL Excluding VAT - Y1
((A*J)*Q)+((A*R)*12))]:[(AC)
TOTAL Excluding VAT - Y5
((E*N*Q)+((E*V)*12))]])</f>
        <v>0</v>
      </c>
      <c r="AC748" s="21"/>
    </row>
    <row r="749" spans="1:29" x14ac:dyDescent="0.3">
      <c r="A749" t="s">
        <v>67</v>
      </c>
      <c r="B749" t="s">
        <v>1362</v>
      </c>
      <c r="C749" t="s">
        <v>1363</v>
      </c>
      <c r="D749" t="s">
        <v>1078</v>
      </c>
      <c r="E749" s="77">
        <v>1</v>
      </c>
      <c r="F749" s="77">
        <v>1</v>
      </c>
      <c r="G749" s="77">
        <v>1</v>
      </c>
      <c r="H749" s="77">
        <v>0</v>
      </c>
      <c r="I749" s="77">
        <v>0</v>
      </c>
      <c r="J749" t="s">
        <v>646</v>
      </c>
      <c r="K749" t="s">
        <v>286</v>
      </c>
      <c r="L749" s="20"/>
      <c r="M749" s="20"/>
      <c r="N749" s="20"/>
      <c r="O749" s="20"/>
      <c r="P749" s="20"/>
      <c r="Q749" s="28">
        <f t="shared" si="11"/>
        <v>17.71</v>
      </c>
      <c r="R749" s="18"/>
      <c r="S749" s="18"/>
      <c r="T749" s="18"/>
      <c r="U749" s="18"/>
      <c r="V749" s="18"/>
      <c r="W7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49" s="17">
        <f>SUM(T_MAIN_ACCESSSW[[#This Row],[(Y)
TOTAL Excluding VAT - Y1
((A*J)*Q)+((A*R)*12))]:[(AC)
TOTAL Excluding VAT - Y5
((E*N*Q)+((E*V)*12))]])</f>
        <v>0</v>
      </c>
      <c r="AC749" s="21"/>
    </row>
    <row r="750" spans="1:29" x14ac:dyDescent="0.3">
      <c r="A750" t="s">
        <v>67</v>
      </c>
      <c r="B750" t="s">
        <v>1362</v>
      </c>
      <c r="C750" t="s">
        <v>1364</v>
      </c>
      <c r="D750" t="s">
        <v>1078</v>
      </c>
      <c r="E750" s="77">
        <v>1</v>
      </c>
      <c r="F750" s="77">
        <v>1</v>
      </c>
      <c r="G750" s="77">
        <v>1</v>
      </c>
      <c r="H750" s="77">
        <v>0</v>
      </c>
      <c r="I750" s="77">
        <v>0</v>
      </c>
      <c r="J750" t="s">
        <v>646</v>
      </c>
      <c r="K750" t="s">
        <v>286</v>
      </c>
      <c r="L750" s="20"/>
      <c r="M750" s="20"/>
      <c r="N750" s="20"/>
      <c r="O750" s="20"/>
      <c r="P750" s="20"/>
      <c r="Q750" s="28">
        <f t="shared" si="11"/>
        <v>17.71</v>
      </c>
      <c r="R750" s="18"/>
      <c r="S750" s="18"/>
      <c r="T750" s="18"/>
      <c r="U750" s="18"/>
      <c r="V750" s="18"/>
      <c r="W7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0" s="17">
        <f>SUM(T_MAIN_ACCESSSW[[#This Row],[(Y)
TOTAL Excluding VAT - Y1
((A*J)*Q)+((A*R)*12))]:[(AC)
TOTAL Excluding VAT - Y5
((E*N*Q)+((E*V)*12))]])</f>
        <v>0</v>
      </c>
      <c r="AC750" s="21"/>
    </row>
    <row r="751" spans="1:29" x14ac:dyDescent="0.3">
      <c r="A751" t="s">
        <v>67</v>
      </c>
      <c r="B751" t="s">
        <v>1365</v>
      </c>
      <c r="C751" t="s">
        <v>1366</v>
      </c>
      <c r="D751" t="s">
        <v>1078</v>
      </c>
      <c r="E751" s="77">
        <v>1</v>
      </c>
      <c r="F751" s="77">
        <v>1</v>
      </c>
      <c r="G751" s="77">
        <v>1</v>
      </c>
      <c r="H751" s="77">
        <v>0</v>
      </c>
      <c r="I751" s="77">
        <v>0</v>
      </c>
      <c r="J751" t="s">
        <v>646</v>
      </c>
      <c r="K751" t="s">
        <v>286</v>
      </c>
      <c r="L751" s="20"/>
      <c r="M751" s="20"/>
      <c r="N751" s="20"/>
      <c r="O751" s="20"/>
      <c r="P751" s="20"/>
      <c r="Q751" s="28">
        <f t="shared" si="11"/>
        <v>17.71</v>
      </c>
      <c r="R751" s="18"/>
      <c r="S751" s="18"/>
      <c r="T751" s="18"/>
      <c r="U751" s="18"/>
      <c r="V751" s="18"/>
      <c r="W7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1" s="17">
        <f>SUM(T_MAIN_ACCESSSW[[#This Row],[(Y)
TOTAL Excluding VAT - Y1
((A*J)*Q)+((A*R)*12))]:[(AC)
TOTAL Excluding VAT - Y5
((E*N*Q)+((E*V)*12))]])</f>
        <v>0</v>
      </c>
      <c r="AC751" s="21"/>
    </row>
    <row r="752" spans="1:29" x14ac:dyDescent="0.3">
      <c r="A752" t="s">
        <v>67</v>
      </c>
      <c r="B752" t="s">
        <v>1365</v>
      </c>
      <c r="C752" t="s">
        <v>1367</v>
      </c>
      <c r="D752" t="s">
        <v>1078</v>
      </c>
      <c r="E752" s="77">
        <v>1</v>
      </c>
      <c r="F752" s="77">
        <v>1</v>
      </c>
      <c r="G752" s="77">
        <v>1</v>
      </c>
      <c r="H752" s="77">
        <v>0</v>
      </c>
      <c r="I752" s="77">
        <v>0</v>
      </c>
      <c r="J752" t="s">
        <v>646</v>
      </c>
      <c r="K752" t="s">
        <v>286</v>
      </c>
      <c r="L752" s="20"/>
      <c r="M752" s="20"/>
      <c r="N752" s="20"/>
      <c r="O752" s="20"/>
      <c r="P752" s="20"/>
      <c r="Q752" s="28">
        <f t="shared" si="11"/>
        <v>17.71</v>
      </c>
      <c r="R752" s="18"/>
      <c r="S752" s="18"/>
      <c r="T752" s="18"/>
      <c r="U752" s="18"/>
      <c r="V752" s="18"/>
      <c r="W7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2" s="17">
        <f>SUM(T_MAIN_ACCESSSW[[#This Row],[(Y)
TOTAL Excluding VAT - Y1
((A*J)*Q)+((A*R)*12))]:[(AC)
TOTAL Excluding VAT - Y5
((E*N*Q)+((E*V)*12))]])</f>
        <v>0</v>
      </c>
      <c r="AC752" s="21"/>
    </row>
    <row r="753" spans="1:29" x14ac:dyDescent="0.3">
      <c r="A753" t="s">
        <v>67</v>
      </c>
      <c r="B753" t="s">
        <v>1368</v>
      </c>
      <c r="C753" t="s">
        <v>1369</v>
      </c>
      <c r="D753" t="s">
        <v>1078</v>
      </c>
      <c r="E753" s="77">
        <v>1</v>
      </c>
      <c r="F753" s="77">
        <v>0</v>
      </c>
      <c r="G753" s="77">
        <v>0</v>
      </c>
      <c r="H753" s="77">
        <v>0</v>
      </c>
      <c r="I753" s="77">
        <v>0</v>
      </c>
      <c r="J753" t="s">
        <v>646</v>
      </c>
      <c r="K753" t="s">
        <v>286</v>
      </c>
      <c r="L753" s="20"/>
      <c r="M753" s="20"/>
      <c r="N753" s="20"/>
      <c r="O753" s="20"/>
      <c r="P753" s="20"/>
      <c r="Q753" s="28">
        <f t="shared" si="11"/>
        <v>17.71</v>
      </c>
      <c r="R753" s="18"/>
      <c r="S753" s="18"/>
      <c r="T753" s="18"/>
      <c r="U753" s="18"/>
      <c r="V753" s="18"/>
      <c r="W7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3" s="17">
        <f>SUM(T_MAIN_ACCESSSW[[#This Row],[(Y)
TOTAL Excluding VAT - Y1
((A*J)*Q)+((A*R)*12))]:[(AC)
TOTAL Excluding VAT - Y5
((E*N*Q)+((E*V)*12))]])</f>
        <v>0</v>
      </c>
      <c r="AC753" s="21"/>
    </row>
    <row r="754" spans="1:29" x14ac:dyDescent="0.3">
      <c r="A754" t="s">
        <v>67</v>
      </c>
      <c r="B754" t="s">
        <v>1370</v>
      </c>
      <c r="C754" t="s">
        <v>1371</v>
      </c>
      <c r="D754" t="s">
        <v>1078</v>
      </c>
      <c r="E754" s="77">
        <v>1</v>
      </c>
      <c r="F754" s="77">
        <v>0</v>
      </c>
      <c r="G754" s="77">
        <v>0</v>
      </c>
      <c r="H754" s="77">
        <v>0</v>
      </c>
      <c r="I754" s="77">
        <v>0</v>
      </c>
      <c r="J754" t="s">
        <v>646</v>
      </c>
      <c r="K754" t="s">
        <v>286</v>
      </c>
      <c r="L754" s="20"/>
      <c r="M754" s="20"/>
      <c r="N754" s="20"/>
      <c r="O754" s="20"/>
      <c r="P754" s="20"/>
      <c r="Q754" s="28">
        <f t="shared" si="11"/>
        <v>17.71</v>
      </c>
      <c r="R754" s="18"/>
      <c r="S754" s="18"/>
      <c r="T754" s="18"/>
      <c r="U754" s="18"/>
      <c r="V754" s="18"/>
      <c r="W7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4" s="17">
        <f>SUM(T_MAIN_ACCESSSW[[#This Row],[(Y)
TOTAL Excluding VAT - Y1
((A*J)*Q)+((A*R)*12))]:[(AC)
TOTAL Excluding VAT - Y5
((E*N*Q)+((E*V)*12))]])</f>
        <v>0</v>
      </c>
      <c r="AC754" s="21"/>
    </row>
    <row r="755" spans="1:29" x14ac:dyDescent="0.3">
      <c r="A755" t="s">
        <v>67</v>
      </c>
      <c r="B755" t="s">
        <v>1372</v>
      </c>
      <c r="C755" t="s">
        <v>1373</v>
      </c>
      <c r="D755" t="s">
        <v>1078</v>
      </c>
      <c r="E755" s="77">
        <v>1</v>
      </c>
      <c r="F755" s="77">
        <v>0</v>
      </c>
      <c r="G755" s="77">
        <v>0</v>
      </c>
      <c r="H755" s="77">
        <v>0</v>
      </c>
      <c r="I755" s="77">
        <v>0</v>
      </c>
      <c r="J755" t="s">
        <v>646</v>
      </c>
      <c r="K755" t="s">
        <v>286</v>
      </c>
      <c r="L755" s="20"/>
      <c r="M755" s="20"/>
      <c r="N755" s="20"/>
      <c r="O755" s="20"/>
      <c r="P755" s="20"/>
      <c r="Q755" s="28">
        <f t="shared" si="11"/>
        <v>17.71</v>
      </c>
      <c r="R755" s="18"/>
      <c r="S755" s="18"/>
      <c r="T755" s="18"/>
      <c r="U755" s="18"/>
      <c r="V755" s="18"/>
      <c r="W7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5" s="17">
        <f>SUM(T_MAIN_ACCESSSW[[#This Row],[(Y)
TOTAL Excluding VAT - Y1
((A*J)*Q)+((A*R)*12))]:[(AC)
TOTAL Excluding VAT - Y5
((E*N*Q)+((E*V)*12))]])</f>
        <v>0</v>
      </c>
      <c r="AC755" s="21"/>
    </row>
    <row r="756" spans="1:29" x14ac:dyDescent="0.3">
      <c r="A756" t="s">
        <v>67</v>
      </c>
      <c r="B756" t="s">
        <v>1374</v>
      </c>
      <c r="C756" t="s">
        <v>1375</v>
      </c>
      <c r="D756" t="s">
        <v>1078</v>
      </c>
      <c r="E756" s="77">
        <v>1</v>
      </c>
      <c r="F756" s="77">
        <v>0</v>
      </c>
      <c r="G756" s="77">
        <v>0</v>
      </c>
      <c r="H756" s="77">
        <v>0</v>
      </c>
      <c r="I756" s="77">
        <v>0</v>
      </c>
      <c r="J756" t="s">
        <v>646</v>
      </c>
      <c r="K756" t="s">
        <v>286</v>
      </c>
      <c r="L756" s="20"/>
      <c r="M756" s="20"/>
      <c r="N756" s="20"/>
      <c r="O756" s="20"/>
      <c r="P756" s="20"/>
      <c r="Q756" s="28">
        <f t="shared" si="11"/>
        <v>17.71</v>
      </c>
      <c r="R756" s="18"/>
      <c r="S756" s="18"/>
      <c r="T756" s="18"/>
      <c r="U756" s="18"/>
      <c r="V756" s="18"/>
      <c r="W7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6" s="17">
        <f>SUM(T_MAIN_ACCESSSW[[#This Row],[(Y)
TOTAL Excluding VAT - Y1
((A*J)*Q)+((A*R)*12))]:[(AC)
TOTAL Excluding VAT - Y5
((E*N*Q)+((E*V)*12))]])</f>
        <v>0</v>
      </c>
      <c r="AC756" s="21"/>
    </row>
    <row r="757" spans="1:29" x14ac:dyDescent="0.3">
      <c r="A757" t="s">
        <v>67</v>
      </c>
      <c r="B757" t="s">
        <v>1374</v>
      </c>
      <c r="C757" t="s">
        <v>1376</v>
      </c>
      <c r="D757" t="s">
        <v>1078</v>
      </c>
      <c r="E757" s="77">
        <v>1</v>
      </c>
      <c r="F757" s="77">
        <v>0</v>
      </c>
      <c r="G757" s="77">
        <v>0</v>
      </c>
      <c r="H757" s="77">
        <v>0</v>
      </c>
      <c r="I757" s="77">
        <v>0</v>
      </c>
      <c r="J757" t="s">
        <v>646</v>
      </c>
      <c r="K757" t="s">
        <v>286</v>
      </c>
      <c r="L757" s="20"/>
      <c r="M757" s="20"/>
      <c r="N757" s="20"/>
      <c r="O757" s="20"/>
      <c r="P757" s="20"/>
      <c r="Q757" s="28">
        <f t="shared" si="11"/>
        <v>17.71</v>
      </c>
      <c r="R757" s="18"/>
      <c r="S757" s="18"/>
      <c r="T757" s="18"/>
      <c r="U757" s="18"/>
      <c r="V757" s="18"/>
      <c r="W7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7" s="17">
        <f>SUM(T_MAIN_ACCESSSW[[#This Row],[(Y)
TOTAL Excluding VAT - Y1
((A*J)*Q)+((A*R)*12))]:[(AC)
TOTAL Excluding VAT - Y5
((E*N*Q)+((E*V)*12))]])</f>
        <v>0</v>
      </c>
      <c r="AC757" s="21"/>
    </row>
    <row r="758" spans="1:29" x14ac:dyDescent="0.3">
      <c r="A758" t="s">
        <v>67</v>
      </c>
      <c r="B758" t="s">
        <v>1377</v>
      </c>
      <c r="C758" t="s">
        <v>1378</v>
      </c>
      <c r="D758" t="s">
        <v>1078</v>
      </c>
      <c r="E758" s="77">
        <v>1</v>
      </c>
      <c r="F758" s="77">
        <v>0</v>
      </c>
      <c r="G758" s="77">
        <v>0</v>
      </c>
      <c r="H758" s="77">
        <v>0</v>
      </c>
      <c r="I758" s="77">
        <v>0</v>
      </c>
      <c r="J758" t="s">
        <v>646</v>
      </c>
      <c r="K758" t="s">
        <v>286</v>
      </c>
      <c r="L758" s="20"/>
      <c r="M758" s="20"/>
      <c r="N758" s="20"/>
      <c r="O758" s="20"/>
      <c r="P758" s="20"/>
      <c r="Q758" s="28">
        <f t="shared" si="11"/>
        <v>17.71</v>
      </c>
      <c r="R758" s="18"/>
      <c r="S758" s="18"/>
      <c r="T758" s="18"/>
      <c r="U758" s="18"/>
      <c r="V758" s="18"/>
      <c r="W7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8" s="17">
        <f>SUM(T_MAIN_ACCESSSW[[#This Row],[(Y)
TOTAL Excluding VAT - Y1
((A*J)*Q)+((A*R)*12))]:[(AC)
TOTAL Excluding VAT - Y5
((E*N*Q)+((E*V)*12))]])</f>
        <v>0</v>
      </c>
      <c r="AC758" s="21"/>
    </row>
    <row r="759" spans="1:29" x14ac:dyDescent="0.3">
      <c r="A759" t="s">
        <v>67</v>
      </c>
      <c r="B759" t="s">
        <v>1379</v>
      </c>
      <c r="C759" t="s">
        <v>1380</v>
      </c>
      <c r="D759" t="s">
        <v>1078</v>
      </c>
      <c r="E759" s="77">
        <v>1</v>
      </c>
      <c r="F759" s="77">
        <v>0</v>
      </c>
      <c r="G759" s="77">
        <v>0</v>
      </c>
      <c r="H759" s="77">
        <v>0</v>
      </c>
      <c r="I759" s="77">
        <v>0</v>
      </c>
      <c r="J759" t="s">
        <v>646</v>
      </c>
      <c r="K759" t="s">
        <v>286</v>
      </c>
      <c r="L759" s="20"/>
      <c r="M759" s="20"/>
      <c r="N759" s="20"/>
      <c r="O759" s="20"/>
      <c r="P759" s="20"/>
      <c r="Q759" s="28">
        <f t="shared" si="11"/>
        <v>17.71</v>
      </c>
      <c r="R759" s="18"/>
      <c r="S759" s="18"/>
      <c r="T759" s="18"/>
      <c r="U759" s="18"/>
      <c r="V759" s="18"/>
      <c r="W7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59" s="17">
        <f>SUM(T_MAIN_ACCESSSW[[#This Row],[(Y)
TOTAL Excluding VAT - Y1
((A*J)*Q)+((A*R)*12))]:[(AC)
TOTAL Excluding VAT - Y5
((E*N*Q)+((E*V)*12))]])</f>
        <v>0</v>
      </c>
      <c r="AC759" s="21"/>
    </row>
    <row r="760" spans="1:29" x14ac:dyDescent="0.3">
      <c r="A760" t="s">
        <v>67</v>
      </c>
      <c r="B760" t="s">
        <v>1381</v>
      </c>
      <c r="C760" t="s">
        <v>1382</v>
      </c>
      <c r="D760" t="s">
        <v>1078</v>
      </c>
      <c r="E760" s="77">
        <v>1</v>
      </c>
      <c r="F760" s="77">
        <v>0</v>
      </c>
      <c r="G760" s="77">
        <v>0</v>
      </c>
      <c r="H760" s="77">
        <v>0</v>
      </c>
      <c r="I760" s="77">
        <v>0</v>
      </c>
      <c r="J760" t="s">
        <v>646</v>
      </c>
      <c r="K760" t="s">
        <v>286</v>
      </c>
      <c r="L760" s="20"/>
      <c r="M760" s="20"/>
      <c r="N760" s="20"/>
      <c r="O760" s="20"/>
      <c r="P760" s="20"/>
      <c r="Q760" s="28">
        <f t="shared" si="11"/>
        <v>17.71</v>
      </c>
      <c r="R760" s="18"/>
      <c r="S760" s="18"/>
      <c r="T760" s="18"/>
      <c r="U760" s="18"/>
      <c r="V760" s="18"/>
      <c r="W7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0" s="17">
        <f>SUM(T_MAIN_ACCESSSW[[#This Row],[(Y)
TOTAL Excluding VAT - Y1
((A*J)*Q)+((A*R)*12))]:[(AC)
TOTAL Excluding VAT - Y5
((E*N*Q)+((E*V)*12))]])</f>
        <v>0</v>
      </c>
      <c r="AC760" s="21"/>
    </row>
    <row r="761" spans="1:29" x14ac:dyDescent="0.3">
      <c r="A761" t="s">
        <v>67</v>
      </c>
      <c r="B761" t="s">
        <v>1383</v>
      </c>
      <c r="C761" t="s">
        <v>1384</v>
      </c>
      <c r="D761" t="s">
        <v>1078</v>
      </c>
      <c r="E761" s="77">
        <v>1</v>
      </c>
      <c r="F761" s="77">
        <v>0</v>
      </c>
      <c r="G761" s="77">
        <v>0</v>
      </c>
      <c r="H761" s="77">
        <v>0</v>
      </c>
      <c r="I761" s="77">
        <v>0</v>
      </c>
      <c r="J761" t="s">
        <v>646</v>
      </c>
      <c r="K761" t="s">
        <v>286</v>
      </c>
      <c r="L761" s="20"/>
      <c r="M761" s="20"/>
      <c r="N761" s="20"/>
      <c r="O761" s="20"/>
      <c r="P761" s="20"/>
      <c r="Q761" s="28">
        <f t="shared" si="11"/>
        <v>17.71</v>
      </c>
      <c r="R761" s="18"/>
      <c r="S761" s="18"/>
      <c r="T761" s="18"/>
      <c r="U761" s="18"/>
      <c r="V761" s="18"/>
      <c r="W7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1" s="17">
        <f>SUM(T_MAIN_ACCESSSW[[#This Row],[(Y)
TOTAL Excluding VAT - Y1
((A*J)*Q)+((A*R)*12))]:[(AC)
TOTAL Excluding VAT - Y5
((E*N*Q)+((E*V)*12))]])</f>
        <v>0</v>
      </c>
      <c r="AC761" s="21"/>
    </row>
    <row r="762" spans="1:29" x14ac:dyDescent="0.3">
      <c r="A762" t="s">
        <v>67</v>
      </c>
      <c r="B762" t="s">
        <v>1385</v>
      </c>
      <c r="C762" t="s">
        <v>1386</v>
      </c>
      <c r="D762" t="s">
        <v>1078</v>
      </c>
      <c r="E762" s="77">
        <v>1</v>
      </c>
      <c r="F762" s="77">
        <v>0</v>
      </c>
      <c r="G762" s="77">
        <v>0</v>
      </c>
      <c r="H762" s="77">
        <v>0</v>
      </c>
      <c r="I762" s="77">
        <v>0</v>
      </c>
      <c r="J762" t="s">
        <v>646</v>
      </c>
      <c r="K762" t="s">
        <v>286</v>
      </c>
      <c r="L762" s="20"/>
      <c r="M762" s="20"/>
      <c r="N762" s="20"/>
      <c r="O762" s="20"/>
      <c r="P762" s="20"/>
      <c r="Q762" s="28">
        <f t="shared" si="11"/>
        <v>17.71</v>
      </c>
      <c r="R762" s="18"/>
      <c r="S762" s="18"/>
      <c r="T762" s="18"/>
      <c r="U762" s="18"/>
      <c r="V762" s="18"/>
      <c r="W7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2" s="17">
        <f>SUM(T_MAIN_ACCESSSW[[#This Row],[(Y)
TOTAL Excluding VAT - Y1
((A*J)*Q)+((A*R)*12))]:[(AC)
TOTAL Excluding VAT - Y5
((E*N*Q)+((E*V)*12))]])</f>
        <v>0</v>
      </c>
      <c r="AC762" s="21"/>
    </row>
    <row r="763" spans="1:29" x14ac:dyDescent="0.3">
      <c r="A763" t="s">
        <v>67</v>
      </c>
      <c r="B763" t="s">
        <v>1385</v>
      </c>
      <c r="C763" t="s">
        <v>1387</v>
      </c>
      <c r="D763" t="s">
        <v>1078</v>
      </c>
      <c r="E763" s="77">
        <v>1</v>
      </c>
      <c r="F763" s="77">
        <v>0</v>
      </c>
      <c r="G763" s="77">
        <v>0</v>
      </c>
      <c r="H763" s="77">
        <v>0</v>
      </c>
      <c r="I763" s="77">
        <v>0</v>
      </c>
      <c r="J763" t="s">
        <v>646</v>
      </c>
      <c r="K763" t="s">
        <v>286</v>
      </c>
      <c r="L763" s="20"/>
      <c r="M763" s="20"/>
      <c r="N763" s="20"/>
      <c r="O763" s="20"/>
      <c r="P763" s="20"/>
      <c r="Q763" s="28">
        <f t="shared" si="11"/>
        <v>17.71</v>
      </c>
      <c r="R763" s="18"/>
      <c r="S763" s="18"/>
      <c r="T763" s="18"/>
      <c r="U763" s="18"/>
      <c r="V763" s="18"/>
      <c r="W7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3" s="17">
        <f>SUM(T_MAIN_ACCESSSW[[#This Row],[(Y)
TOTAL Excluding VAT - Y1
((A*J)*Q)+((A*R)*12))]:[(AC)
TOTAL Excluding VAT - Y5
((E*N*Q)+((E*V)*12))]])</f>
        <v>0</v>
      </c>
      <c r="AC763" s="21"/>
    </row>
    <row r="764" spans="1:29" x14ac:dyDescent="0.3">
      <c r="A764" t="s">
        <v>67</v>
      </c>
      <c r="B764" t="s">
        <v>1388</v>
      </c>
      <c r="C764" t="s">
        <v>1389</v>
      </c>
      <c r="D764" t="s">
        <v>1078</v>
      </c>
      <c r="E764" s="77">
        <v>1</v>
      </c>
      <c r="F764" s="77">
        <v>0</v>
      </c>
      <c r="G764" s="77">
        <v>0</v>
      </c>
      <c r="H764" s="77">
        <v>0</v>
      </c>
      <c r="I764" s="77">
        <v>0</v>
      </c>
      <c r="J764" t="s">
        <v>646</v>
      </c>
      <c r="K764" t="s">
        <v>286</v>
      </c>
      <c r="L764" s="20"/>
      <c r="M764" s="20"/>
      <c r="N764" s="20"/>
      <c r="O764" s="20"/>
      <c r="P764" s="20"/>
      <c r="Q764" s="28">
        <f t="shared" si="11"/>
        <v>17.71</v>
      </c>
      <c r="R764" s="18"/>
      <c r="S764" s="18"/>
      <c r="T764" s="18"/>
      <c r="U764" s="18"/>
      <c r="V764" s="18"/>
      <c r="W7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4" s="17">
        <f>SUM(T_MAIN_ACCESSSW[[#This Row],[(Y)
TOTAL Excluding VAT - Y1
((A*J)*Q)+((A*R)*12))]:[(AC)
TOTAL Excluding VAT - Y5
((E*N*Q)+((E*V)*12))]])</f>
        <v>0</v>
      </c>
      <c r="AC764" s="21"/>
    </row>
    <row r="765" spans="1:29" x14ac:dyDescent="0.3">
      <c r="A765" t="s">
        <v>67</v>
      </c>
      <c r="B765" t="s">
        <v>1388</v>
      </c>
      <c r="C765" t="s">
        <v>1390</v>
      </c>
      <c r="D765" t="s">
        <v>1078</v>
      </c>
      <c r="E765" s="77">
        <v>1</v>
      </c>
      <c r="F765" s="77">
        <v>0</v>
      </c>
      <c r="G765" s="77">
        <v>0</v>
      </c>
      <c r="H765" s="77">
        <v>0</v>
      </c>
      <c r="I765" s="77">
        <v>0</v>
      </c>
      <c r="J765" t="s">
        <v>646</v>
      </c>
      <c r="K765" t="s">
        <v>286</v>
      </c>
      <c r="L765" s="20"/>
      <c r="M765" s="20"/>
      <c r="N765" s="20"/>
      <c r="O765" s="20"/>
      <c r="P765" s="20"/>
      <c r="Q765" s="28">
        <f t="shared" si="11"/>
        <v>17.71</v>
      </c>
      <c r="R765" s="18"/>
      <c r="S765" s="18"/>
      <c r="T765" s="18"/>
      <c r="U765" s="18"/>
      <c r="V765" s="18"/>
      <c r="W7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5" s="17">
        <f>SUM(T_MAIN_ACCESSSW[[#This Row],[(Y)
TOTAL Excluding VAT - Y1
((A*J)*Q)+((A*R)*12))]:[(AC)
TOTAL Excluding VAT - Y5
((E*N*Q)+((E*V)*12))]])</f>
        <v>0</v>
      </c>
      <c r="AC765" s="21"/>
    </row>
    <row r="766" spans="1:29" x14ac:dyDescent="0.3">
      <c r="A766" t="s">
        <v>67</v>
      </c>
      <c r="B766" t="s">
        <v>1391</v>
      </c>
      <c r="C766" t="s">
        <v>1392</v>
      </c>
      <c r="D766" t="s">
        <v>1078</v>
      </c>
      <c r="E766" s="77">
        <v>1</v>
      </c>
      <c r="F766" s="77">
        <v>0</v>
      </c>
      <c r="G766" s="77">
        <v>0</v>
      </c>
      <c r="H766" s="77">
        <v>0</v>
      </c>
      <c r="I766" s="77">
        <v>0</v>
      </c>
      <c r="J766" t="s">
        <v>646</v>
      </c>
      <c r="K766" t="s">
        <v>286</v>
      </c>
      <c r="L766" s="20"/>
      <c r="M766" s="20"/>
      <c r="N766" s="20"/>
      <c r="O766" s="20"/>
      <c r="P766" s="20"/>
      <c r="Q766" s="28">
        <f t="shared" si="11"/>
        <v>17.71</v>
      </c>
      <c r="R766" s="18"/>
      <c r="S766" s="18"/>
      <c r="T766" s="18"/>
      <c r="U766" s="18"/>
      <c r="V766" s="18"/>
      <c r="W7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6" s="17">
        <f>SUM(T_MAIN_ACCESSSW[[#This Row],[(Y)
TOTAL Excluding VAT - Y1
((A*J)*Q)+((A*R)*12))]:[(AC)
TOTAL Excluding VAT - Y5
((E*N*Q)+((E*V)*12))]])</f>
        <v>0</v>
      </c>
      <c r="AC766" s="21"/>
    </row>
    <row r="767" spans="1:29" x14ac:dyDescent="0.3">
      <c r="A767" t="s">
        <v>67</v>
      </c>
      <c r="B767" t="s">
        <v>1391</v>
      </c>
      <c r="C767" t="s">
        <v>1393</v>
      </c>
      <c r="D767" t="s">
        <v>1078</v>
      </c>
      <c r="E767" s="77">
        <v>1</v>
      </c>
      <c r="F767" s="77">
        <v>0</v>
      </c>
      <c r="G767" s="77">
        <v>0</v>
      </c>
      <c r="H767" s="77">
        <v>0</v>
      </c>
      <c r="I767" s="77">
        <v>0</v>
      </c>
      <c r="J767" t="s">
        <v>646</v>
      </c>
      <c r="K767" t="s">
        <v>286</v>
      </c>
      <c r="L767" s="20"/>
      <c r="M767" s="20"/>
      <c r="N767" s="20"/>
      <c r="O767" s="20"/>
      <c r="P767" s="20"/>
      <c r="Q767" s="28">
        <f t="shared" si="11"/>
        <v>17.71</v>
      </c>
      <c r="R767" s="18"/>
      <c r="S767" s="18"/>
      <c r="T767" s="18"/>
      <c r="U767" s="18"/>
      <c r="V767" s="18"/>
      <c r="W7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7" s="17">
        <f>SUM(T_MAIN_ACCESSSW[[#This Row],[(Y)
TOTAL Excluding VAT - Y1
((A*J)*Q)+((A*R)*12))]:[(AC)
TOTAL Excluding VAT - Y5
((E*N*Q)+((E*V)*12))]])</f>
        <v>0</v>
      </c>
      <c r="AC767" s="21"/>
    </row>
    <row r="768" spans="1:29" x14ac:dyDescent="0.3">
      <c r="A768" t="s">
        <v>67</v>
      </c>
      <c r="B768" t="s">
        <v>1394</v>
      </c>
      <c r="C768" t="s">
        <v>1395</v>
      </c>
      <c r="D768" t="s">
        <v>1078</v>
      </c>
      <c r="E768" s="77">
        <v>1</v>
      </c>
      <c r="F768" s="77">
        <v>0</v>
      </c>
      <c r="G768" s="77">
        <v>0</v>
      </c>
      <c r="H768" s="77">
        <v>0</v>
      </c>
      <c r="I768" s="77">
        <v>0</v>
      </c>
      <c r="J768" t="s">
        <v>646</v>
      </c>
      <c r="K768" t="s">
        <v>286</v>
      </c>
      <c r="L768" s="20"/>
      <c r="M768" s="20"/>
      <c r="N768" s="20"/>
      <c r="O768" s="20"/>
      <c r="P768" s="20"/>
      <c r="Q768" s="28">
        <f t="shared" si="11"/>
        <v>17.71</v>
      </c>
      <c r="R768" s="18"/>
      <c r="S768" s="18"/>
      <c r="T768" s="18"/>
      <c r="U768" s="18"/>
      <c r="V768" s="18"/>
      <c r="W7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8" s="17">
        <f>SUM(T_MAIN_ACCESSSW[[#This Row],[(Y)
TOTAL Excluding VAT - Y1
((A*J)*Q)+((A*R)*12))]:[(AC)
TOTAL Excluding VAT - Y5
((E*N*Q)+((E*V)*12))]])</f>
        <v>0</v>
      </c>
      <c r="AC768" s="21"/>
    </row>
    <row r="769" spans="1:29" x14ac:dyDescent="0.3">
      <c r="A769" t="s">
        <v>67</v>
      </c>
      <c r="B769" t="s">
        <v>1396</v>
      </c>
      <c r="C769" t="s">
        <v>1397</v>
      </c>
      <c r="D769" t="s">
        <v>1078</v>
      </c>
      <c r="E769" s="77">
        <v>1</v>
      </c>
      <c r="F769" s="77">
        <v>0</v>
      </c>
      <c r="G769" s="77">
        <v>0</v>
      </c>
      <c r="H769" s="77">
        <v>0</v>
      </c>
      <c r="I769" s="77">
        <v>0</v>
      </c>
      <c r="J769" t="s">
        <v>646</v>
      </c>
      <c r="K769" t="s">
        <v>286</v>
      </c>
      <c r="L769" s="20"/>
      <c r="M769" s="20"/>
      <c r="N769" s="20"/>
      <c r="O769" s="20"/>
      <c r="P769" s="20"/>
      <c r="Q769" s="28">
        <f t="shared" si="11"/>
        <v>17.71</v>
      </c>
      <c r="R769" s="18"/>
      <c r="S769" s="18"/>
      <c r="T769" s="18"/>
      <c r="U769" s="18"/>
      <c r="V769" s="18"/>
      <c r="W7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69" s="17">
        <f>SUM(T_MAIN_ACCESSSW[[#This Row],[(Y)
TOTAL Excluding VAT - Y1
((A*J)*Q)+((A*R)*12))]:[(AC)
TOTAL Excluding VAT - Y5
((E*N*Q)+((E*V)*12))]])</f>
        <v>0</v>
      </c>
      <c r="AC769" s="21"/>
    </row>
    <row r="770" spans="1:29" x14ac:dyDescent="0.3">
      <c r="A770" t="s">
        <v>67</v>
      </c>
      <c r="B770" t="s">
        <v>1396</v>
      </c>
      <c r="C770" t="s">
        <v>1398</v>
      </c>
      <c r="D770" t="s">
        <v>1078</v>
      </c>
      <c r="E770" s="77">
        <v>1</v>
      </c>
      <c r="F770" s="77">
        <v>0</v>
      </c>
      <c r="G770" s="77">
        <v>0</v>
      </c>
      <c r="H770" s="77">
        <v>0</v>
      </c>
      <c r="I770" s="77">
        <v>0</v>
      </c>
      <c r="J770" t="s">
        <v>646</v>
      </c>
      <c r="K770" t="s">
        <v>286</v>
      </c>
      <c r="L770" s="20"/>
      <c r="M770" s="20"/>
      <c r="N770" s="20"/>
      <c r="O770" s="20"/>
      <c r="P770" s="20"/>
      <c r="Q770" s="28">
        <f t="shared" si="11"/>
        <v>17.71</v>
      </c>
      <c r="R770" s="18"/>
      <c r="S770" s="18"/>
      <c r="T770" s="18"/>
      <c r="U770" s="18"/>
      <c r="V770" s="18"/>
      <c r="W7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0" s="17">
        <f>SUM(T_MAIN_ACCESSSW[[#This Row],[(Y)
TOTAL Excluding VAT - Y1
((A*J)*Q)+((A*R)*12))]:[(AC)
TOTAL Excluding VAT - Y5
((E*N*Q)+((E*V)*12))]])</f>
        <v>0</v>
      </c>
      <c r="AC770" s="21"/>
    </row>
    <row r="771" spans="1:29" x14ac:dyDescent="0.3">
      <c r="A771" t="s">
        <v>67</v>
      </c>
      <c r="B771" t="s">
        <v>1399</v>
      </c>
      <c r="C771" t="s">
        <v>1400</v>
      </c>
      <c r="D771" t="s">
        <v>1078</v>
      </c>
      <c r="E771" s="77">
        <v>1</v>
      </c>
      <c r="F771" s="77">
        <v>0</v>
      </c>
      <c r="G771" s="77">
        <v>0</v>
      </c>
      <c r="H771" s="77">
        <v>0</v>
      </c>
      <c r="I771" s="77">
        <v>0</v>
      </c>
      <c r="J771" t="s">
        <v>646</v>
      </c>
      <c r="K771" t="s">
        <v>286</v>
      </c>
      <c r="L771" s="20"/>
      <c r="M771" s="20"/>
      <c r="N771" s="20"/>
      <c r="O771" s="20"/>
      <c r="P771" s="20"/>
      <c r="Q771" s="28">
        <f t="shared" si="11"/>
        <v>17.71</v>
      </c>
      <c r="R771" s="18"/>
      <c r="S771" s="18"/>
      <c r="T771" s="18"/>
      <c r="U771" s="18"/>
      <c r="V771" s="18"/>
      <c r="W7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1" s="17">
        <f>SUM(T_MAIN_ACCESSSW[[#This Row],[(Y)
TOTAL Excluding VAT - Y1
((A*J)*Q)+((A*R)*12))]:[(AC)
TOTAL Excluding VAT - Y5
((E*N*Q)+((E*V)*12))]])</f>
        <v>0</v>
      </c>
      <c r="AC771" s="21"/>
    </row>
    <row r="772" spans="1:29" x14ac:dyDescent="0.3">
      <c r="A772" t="s">
        <v>67</v>
      </c>
      <c r="B772" t="s">
        <v>1401</v>
      </c>
      <c r="C772" t="s">
        <v>1402</v>
      </c>
      <c r="D772" t="s">
        <v>1078</v>
      </c>
      <c r="E772" s="77">
        <v>1</v>
      </c>
      <c r="F772" s="77">
        <v>0</v>
      </c>
      <c r="G772" s="77">
        <v>0</v>
      </c>
      <c r="H772" s="77">
        <v>0</v>
      </c>
      <c r="I772" s="77">
        <v>0</v>
      </c>
      <c r="J772" t="s">
        <v>646</v>
      </c>
      <c r="K772" t="s">
        <v>286</v>
      </c>
      <c r="L772" s="20"/>
      <c r="M772" s="20"/>
      <c r="N772" s="20"/>
      <c r="O772" s="20"/>
      <c r="P772" s="20"/>
      <c r="Q772" s="28">
        <f t="shared" si="11"/>
        <v>17.71</v>
      </c>
      <c r="R772" s="18"/>
      <c r="S772" s="18"/>
      <c r="T772" s="18"/>
      <c r="U772" s="18"/>
      <c r="V772" s="18"/>
      <c r="W7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2" s="17">
        <f>SUM(T_MAIN_ACCESSSW[[#This Row],[(Y)
TOTAL Excluding VAT - Y1
((A*J)*Q)+((A*R)*12))]:[(AC)
TOTAL Excluding VAT - Y5
((E*N*Q)+((E*V)*12))]])</f>
        <v>0</v>
      </c>
      <c r="AC772" s="21"/>
    </row>
    <row r="773" spans="1:29" x14ac:dyDescent="0.3">
      <c r="A773" t="s">
        <v>67</v>
      </c>
      <c r="B773" t="s">
        <v>1401</v>
      </c>
      <c r="C773" t="s">
        <v>1403</v>
      </c>
      <c r="D773" t="s">
        <v>1078</v>
      </c>
      <c r="E773" s="77">
        <v>1</v>
      </c>
      <c r="F773" s="77">
        <v>0</v>
      </c>
      <c r="G773" s="77">
        <v>0</v>
      </c>
      <c r="H773" s="77">
        <v>0</v>
      </c>
      <c r="I773" s="77">
        <v>0</v>
      </c>
      <c r="J773" t="s">
        <v>646</v>
      </c>
      <c r="K773" t="s">
        <v>286</v>
      </c>
      <c r="L773" s="20"/>
      <c r="M773" s="20"/>
      <c r="N773" s="20"/>
      <c r="O773" s="20"/>
      <c r="P773" s="20"/>
      <c r="Q773" s="28">
        <f t="shared" si="11"/>
        <v>17.71</v>
      </c>
      <c r="R773" s="18"/>
      <c r="S773" s="18"/>
      <c r="T773" s="18"/>
      <c r="U773" s="18"/>
      <c r="V773" s="18"/>
      <c r="W7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3" s="17">
        <f>SUM(T_MAIN_ACCESSSW[[#This Row],[(Y)
TOTAL Excluding VAT - Y1
((A*J)*Q)+((A*R)*12))]:[(AC)
TOTAL Excluding VAT - Y5
((E*N*Q)+((E*V)*12))]])</f>
        <v>0</v>
      </c>
      <c r="AC773" s="21"/>
    </row>
    <row r="774" spans="1:29" x14ac:dyDescent="0.3">
      <c r="A774" t="s">
        <v>67</v>
      </c>
      <c r="B774" t="s">
        <v>1404</v>
      </c>
      <c r="C774" t="s">
        <v>1405</v>
      </c>
      <c r="D774" t="s">
        <v>1078</v>
      </c>
      <c r="E774" s="77">
        <v>1</v>
      </c>
      <c r="F774" s="77">
        <v>0</v>
      </c>
      <c r="G774" s="77">
        <v>0</v>
      </c>
      <c r="H774" s="77">
        <v>0</v>
      </c>
      <c r="I774" s="77">
        <v>0</v>
      </c>
      <c r="J774" t="s">
        <v>646</v>
      </c>
      <c r="K774" t="s">
        <v>286</v>
      </c>
      <c r="L774" s="20"/>
      <c r="M774" s="20"/>
      <c r="N774" s="20"/>
      <c r="O774" s="20"/>
      <c r="P774" s="20"/>
      <c r="Q774" s="28">
        <f t="shared" si="11"/>
        <v>17.71</v>
      </c>
      <c r="R774" s="18"/>
      <c r="S774" s="18"/>
      <c r="T774" s="18"/>
      <c r="U774" s="18"/>
      <c r="V774" s="18"/>
      <c r="W7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4" s="17">
        <f>SUM(T_MAIN_ACCESSSW[[#This Row],[(Y)
TOTAL Excluding VAT - Y1
((A*J)*Q)+((A*R)*12))]:[(AC)
TOTAL Excluding VAT - Y5
((E*N*Q)+((E*V)*12))]])</f>
        <v>0</v>
      </c>
      <c r="AC774" s="21"/>
    </row>
    <row r="775" spans="1:29" x14ac:dyDescent="0.3">
      <c r="A775" t="s">
        <v>67</v>
      </c>
      <c r="B775" t="s">
        <v>1406</v>
      </c>
      <c r="C775" t="s">
        <v>1407</v>
      </c>
      <c r="D775" t="s">
        <v>1078</v>
      </c>
      <c r="E775" s="77">
        <v>1</v>
      </c>
      <c r="F775" s="77">
        <v>0</v>
      </c>
      <c r="G775" s="77">
        <v>0</v>
      </c>
      <c r="H775" s="77">
        <v>0</v>
      </c>
      <c r="I775" s="77">
        <v>0</v>
      </c>
      <c r="J775" t="s">
        <v>646</v>
      </c>
      <c r="K775" t="s">
        <v>286</v>
      </c>
      <c r="L775" s="20"/>
      <c r="M775" s="20"/>
      <c r="N775" s="20"/>
      <c r="O775" s="20"/>
      <c r="P775" s="20"/>
      <c r="Q775" s="28">
        <f t="shared" si="11"/>
        <v>17.71</v>
      </c>
      <c r="R775" s="18"/>
      <c r="S775" s="18"/>
      <c r="T775" s="18"/>
      <c r="U775" s="18"/>
      <c r="V775" s="18"/>
      <c r="W7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5" s="17">
        <f>SUM(T_MAIN_ACCESSSW[[#This Row],[(Y)
TOTAL Excluding VAT - Y1
((A*J)*Q)+((A*R)*12))]:[(AC)
TOTAL Excluding VAT - Y5
((E*N*Q)+((E*V)*12))]])</f>
        <v>0</v>
      </c>
      <c r="AC775" s="21"/>
    </row>
    <row r="776" spans="1:29" x14ac:dyDescent="0.3">
      <c r="A776" t="s">
        <v>67</v>
      </c>
      <c r="B776" t="s">
        <v>1408</v>
      </c>
      <c r="C776" t="s">
        <v>1409</v>
      </c>
      <c r="D776" t="s">
        <v>1078</v>
      </c>
      <c r="E776" s="77">
        <v>1</v>
      </c>
      <c r="F776" s="77">
        <v>0</v>
      </c>
      <c r="G776" s="77">
        <v>0</v>
      </c>
      <c r="H776" s="77">
        <v>0</v>
      </c>
      <c r="I776" s="77">
        <v>0</v>
      </c>
      <c r="J776" t="s">
        <v>646</v>
      </c>
      <c r="K776" t="s">
        <v>286</v>
      </c>
      <c r="L776" s="20"/>
      <c r="M776" s="20"/>
      <c r="N776" s="20"/>
      <c r="O776" s="20"/>
      <c r="P776" s="20"/>
      <c r="Q776" s="28">
        <f t="shared" si="11"/>
        <v>17.71</v>
      </c>
      <c r="R776" s="18"/>
      <c r="S776" s="18"/>
      <c r="T776" s="18"/>
      <c r="U776" s="18"/>
      <c r="V776" s="18"/>
      <c r="W7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6" s="17">
        <f>SUM(T_MAIN_ACCESSSW[[#This Row],[(Y)
TOTAL Excluding VAT - Y1
((A*J)*Q)+((A*R)*12))]:[(AC)
TOTAL Excluding VAT - Y5
((E*N*Q)+((E*V)*12))]])</f>
        <v>0</v>
      </c>
      <c r="AC776" s="21"/>
    </row>
    <row r="777" spans="1:29" x14ac:dyDescent="0.3">
      <c r="A777" t="s">
        <v>67</v>
      </c>
      <c r="B777" t="s">
        <v>1410</v>
      </c>
      <c r="C777" t="s">
        <v>1411</v>
      </c>
      <c r="D777" t="s">
        <v>1078</v>
      </c>
      <c r="E777" s="77">
        <v>1</v>
      </c>
      <c r="F777" s="77">
        <v>0</v>
      </c>
      <c r="G777" s="77">
        <v>0</v>
      </c>
      <c r="H777" s="77">
        <v>0</v>
      </c>
      <c r="I777" s="77">
        <v>0</v>
      </c>
      <c r="J777" t="s">
        <v>646</v>
      </c>
      <c r="K777" t="s">
        <v>286</v>
      </c>
      <c r="L777" s="20"/>
      <c r="M777" s="20"/>
      <c r="N777" s="20"/>
      <c r="O777" s="20"/>
      <c r="P777" s="20"/>
      <c r="Q777" s="28">
        <f t="shared" si="11"/>
        <v>17.71</v>
      </c>
      <c r="R777" s="18"/>
      <c r="S777" s="18"/>
      <c r="T777" s="18"/>
      <c r="U777" s="18"/>
      <c r="V777" s="18"/>
      <c r="W7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7" s="17">
        <f>SUM(T_MAIN_ACCESSSW[[#This Row],[(Y)
TOTAL Excluding VAT - Y1
((A*J)*Q)+((A*R)*12))]:[(AC)
TOTAL Excluding VAT - Y5
((E*N*Q)+((E*V)*12))]])</f>
        <v>0</v>
      </c>
      <c r="AC777" s="21"/>
    </row>
    <row r="778" spans="1:29" x14ac:dyDescent="0.3">
      <c r="A778" t="s">
        <v>67</v>
      </c>
      <c r="B778" t="s">
        <v>1412</v>
      </c>
      <c r="C778" t="s">
        <v>1413</v>
      </c>
      <c r="D778" t="s">
        <v>1078</v>
      </c>
      <c r="E778" s="77">
        <v>1</v>
      </c>
      <c r="F778" s="77">
        <v>0</v>
      </c>
      <c r="G778" s="77">
        <v>0</v>
      </c>
      <c r="H778" s="77">
        <v>0</v>
      </c>
      <c r="I778" s="77">
        <v>0</v>
      </c>
      <c r="J778" t="s">
        <v>646</v>
      </c>
      <c r="K778" t="s">
        <v>286</v>
      </c>
      <c r="L778" s="20"/>
      <c r="M778" s="20"/>
      <c r="N778" s="20"/>
      <c r="O778" s="20"/>
      <c r="P778" s="20"/>
      <c r="Q778" s="28">
        <f t="shared" si="11"/>
        <v>17.71</v>
      </c>
      <c r="R778" s="18"/>
      <c r="S778" s="18"/>
      <c r="T778" s="18"/>
      <c r="U778" s="18"/>
      <c r="V778" s="18"/>
      <c r="W7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8" s="17">
        <f>SUM(T_MAIN_ACCESSSW[[#This Row],[(Y)
TOTAL Excluding VAT - Y1
((A*J)*Q)+((A*R)*12))]:[(AC)
TOTAL Excluding VAT - Y5
((E*N*Q)+((E*V)*12))]])</f>
        <v>0</v>
      </c>
      <c r="AC778" s="21"/>
    </row>
    <row r="779" spans="1:29" x14ac:dyDescent="0.3">
      <c r="A779" t="s">
        <v>67</v>
      </c>
      <c r="B779" t="s">
        <v>1412</v>
      </c>
      <c r="C779" t="s">
        <v>1414</v>
      </c>
      <c r="D779" t="s">
        <v>1078</v>
      </c>
      <c r="E779" s="77">
        <v>1</v>
      </c>
      <c r="F779" s="77">
        <v>0</v>
      </c>
      <c r="G779" s="77">
        <v>0</v>
      </c>
      <c r="H779" s="77">
        <v>0</v>
      </c>
      <c r="I779" s="77">
        <v>0</v>
      </c>
      <c r="J779" t="s">
        <v>646</v>
      </c>
      <c r="K779" t="s">
        <v>286</v>
      </c>
      <c r="L779" s="20"/>
      <c r="M779" s="20"/>
      <c r="N779" s="20"/>
      <c r="O779" s="20"/>
      <c r="P779" s="20"/>
      <c r="Q779" s="28">
        <f t="shared" si="11"/>
        <v>17.71</v>
      </c>
      <c r="R779" s="18"/>
      <c r="S779" s="18"/>
      <c r="T779" s="18"/>
      <c r="U779" s="18"/>
      <c r="V779" s="18"/>
      <c r="W7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79" s="17">
        <f>SUM(T_MAIN_ACCESSSW[[#This Row],[(Y)
TOTAL Excluding VAT - Y1
((A*J)*Q)+((A*R)*12))]:[(AC)
TOTAL Excluding VAT - Y5
((E*N*Q)+((E*V)*12))]])</f>
        <v>0</v>
      </c>
      <c r="AC779" s="21"/>
    </row>
    <row r="780" spans="1:29" x14ac:dyDescent="0.3">
      <c r="A780" t="s">
        <v>67</v>
      </c>
      <c r="B780" t="s">
        <v>1415</v>
      </c>
      <c r="C780" t="s">
        <v>1416</v>
      </c>
      <c r="D780" t="s">
        <v>1078</v>
      </c>
      <c r="E780" s="77">
        <v>1</v>
      </c>
      <c r="F780" s="77">
        <v>0</v>
      </c>
      <c r="G780" s="77">
        <v>0</v>
      </c>
      <c r="H780" s="77">
        <v>0</v>
      </c>
      <c r="I780" s="77">
        <v>0</v>
      </c>
      <c r="J780" t="s">
        <v>646</v>
      </c>
      <c r="K780" t="s">
        <v>286</v>
      </c>
      <c r="L780" s="20"/>
      <c r="M780" s="20"/>
      <c r="N780" s="20"/>
      <c r="O780" s="20"/>
      <c r="P780" s="20"/>
      <c r="Q780" s="28">
        <f t="shared" ref="Q780:Q843" si="12">Exchange_Rate</f>
        <v>17.71</v>
      </c>
      <c r="R780" s="18"/>
      <c r="S780" s="18"/>
      <c r="T780" s="18"/>
      <c r="U780" s="18"/>
      <c r="V780" s="18"/>
      <c r="W7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0" s="17">
        <f>SUM(T_MAIN_ACCESSSW[[#This Row],[(Y)
TOTAL Excluding VAT - Y1
((A*J)*Q)+((A*R)*12))]:[(AC)
TOTAL Excluding VAT - Y5
((E*N*Q)+((E*V)*12))]])</f>
        <v>0</v>
      </c>
      <c r="AC780" s="21"/>
    </row>
    <row r="781" spans="1:29" x14ac:dyDescent="0.3">
      <c r="A781" t="s">
        <v>67</v>
      </c>
      <c r="B781" t="s">
        <v>1417</v>
      </c>
      <c r="C781" t="s">
        <v>1418</v>
      </c>
      <c r="D781" t="s">
        <v>1078</v>
      </c>
      <c r="E781" s="77">
        <v>1</v>
      </c>
      <c r="F781" s="77">
        <v>0</v>
      </c>
      <c r="G781" s="77">
        <v>0</v>
      </c>
      <c r="H781" s="77">
        <v>0</v>
      </c>
      <c r="I781" s="77">
        <v>0</v>
      </c>
      <c r="J781" t="s">
        <v>646</v>
      </c>
      <c r="K781" t="s">
        <v>286</v>
      </c>
      <c r="L781" s="20"/>
      <c r="M781" s="20"/>
      <c r="N781" s="20"/>
      <c r="O781" s="20"/>
      <c r="P781" s="20"/>
      <c r="Q781" s="28">
        <f t="shared" si="12"/>
        <v>17.71</v>
      </c>
      <c r="R781" s="18"/>
      <c r="S781" s="18"/>
      <c r="T781" s="18"/>
      <c r="U781" s="18"/>
      <c r="V781" s="18"/>
      <c r="W7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1" s="17">
        <f>SUM(T_MAIN_ACCESSSW[[#This Row],[(Y)
TOTAL Excluding VAT - Y1
((A*J)*Q)+((A*R)*12))]:[(AC)
TOTAL Excluding VAT - Y5
((E*N*Q)+((E*V)*12))]])</f>
        <v>0</v>
      </c>
      <c r="AC781" s="21"/>
    </row>
    <row r="782" spans="1:29" x14ac:dyDescent="0.3">
      <c r="A782" t="s">
        <v>67</v>
      </c>
      <c r="B782" t="s">
        <v>1417</v>
      </c>
      <c r="C782" t="s">
        <v>1419</v>
      </c>
      <c r="D782" t="s">
        <v>1078</v>
      </c>
      <c r="E782" s="77">
        <v>1</v>
      </c>
      <c r="F782" s="77">
        <v>0</v>
      </c>
      <c r="G782" s="77">
        <v>0</v>
      </c>
      <c r="H782" s="77">
        <v>0</v>
      </c>
      <c r="I782" s="77">
        <v>0</v>
      </c>
      <c r="J782" t="s">
        <v>646</v>
      </c>
      <c r="K782" t="s">
        <v>286</v>
      </c>
      <c r="L782" s="20"/>
      <c r="M782" s="20"/>
      <c r="N782" s="20"/>
      <c r="O782" s="20"/>
      <c r="P782" s="20"/>
      <c r="Q782" s="28">
        <f t="shared" si="12"/>
        <v>17.71</v>
      </c>
      <c r="R782" s="18"/>
      <c r="S782" s="18"/>
      <c r="T782" s="18"/>
      <c r="U782" s="18"/>
      <c r="V782" s="18"/>
      <c r="W7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2" s="17">
        <f>SUM(T_MAIN_ACCESSSW[[#This Row],[(Y)
TOTAL Excluding VAT - Y1
((A*J)*Q)+((A*R)*12))]:[(AC)
TOTAL Excluding VAT - Y5
((E*N*Q)+((E*V)*12))]])</f>
        <v>0</v>
      </c>
      <c r="AC782" s="21"/>
    </row>
    <row r="783" spans="1:29" x14ac:dyDescent="0.3">
      <c r="A783" t="s">
        <v>67</v>
      </c>
      <c r="B783" t="s">
        <v>1417</v>
      </c>
      <c r="C783" t="s">
        <v>1420</v>
      </c>
      <c r="D783" t="s">
        <v>1078</v>
      </c>
      <c r="E783" s="77">
        <v>1</v>
      </c>
      <c r="F783" s="77">
        <v>0</v>
      </c>
      <c r="G783" s="77">
        <v>0</v>
      </c>
      <c r="H783" s="77">
        <v>0</v>
      </c>
      <c r="I783" s="77">
        <v>0</v>
      </c>
      <c r="J783" t="s">
        <v>646</v>
      </c>
      <c r="K783" t="s">
        <v>286</v>
      </c>
      <c r="L783" s="20"/>
      <c r="M783" s="20"/>
      <c r="N783" s="20"/>
      <c r="O783" s="20"/>
      <c r="P783" s="20"/>
      <c r="Q783" s="28">
        <f t="shared" si="12"/>
        <v>17.71</v>
      </c>
      <c r="R783" s="18"/>
      <c r="S783" s="18"/>
      <c r="T783" s="18"/>
      <c r="U783" s="18"/>
      <c r="V783" s="18"/>
      <c r="W7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3" s="17">
        <f>SUM(T_MAIN_ACCESSSW[[#This Row],[(Y)
TOTAL Excluding VAT - Y1
((A*J)*Q)+((A*R)*12))]:[(AC)
TOTAL Excluding VAT - Y5
((E*N*Q)+((E*V)*12))]])</f>
        <v>0</v>
      </c>
      <c r="AC783" s="21"/>
    </row>
    <row r="784" spans="1:29" x14ac:dyDescent="0.3">
      <c r="A784" t="s">
        <v>67</v>
      </c>
      <c r="B784" t="s">
        <v>1421</v>
      </c>
      <c r="C784" t="s">
        <v>1422</v>
      </c>
      <c r="D784" t="s">
        <v>1078</v>
      </c>
      <c r="E784" s="77">
        <v>1</v>
      </c>
      <c r="F784" s="77">
        <v>0</v>
      </c>
      <c r="G784" s="77">
        <v>0</v>
      </c>
      <c r="H784" s="77">
        <v>0</v>
      </c>
      <c r="I784" s="77">
        <v>0</v>
      </c>
      <c r="J784" t="s">
        <v>646</v>
      </c>
      <c r="K784" t="s">
        <v>286</v>
      </c>
      <c r="L784" s="20"/>
      <c r="M784" s="20"/>
      <c r="N784" s="20"/>
      <c r="O784" s="20"/>
      <c r="P784" s="20"/>
      <c r="Q784" s="28">
        <f t="shared" si="12"/>
        <v>17.71</v>
      </c>
      <c r="R784" s="18"/>
      <c r="S784" s="18"/>
      <c r="T784" s="18"/>
      <c r="U784" s="18"/>
      <c r="V784" s="18"/>
      <c r="W7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4" s="17">
        <f>SUM(T_MAIN_ACCESSSW[[#This Row],[(Y)
TOTAL Excluding VAT - Y1
((A*J)*Q)+((A*R)*12))]:[(AC)
TOTAL Excluding VAT - Y5
((E*N*Q)+((E*V)*12))]])</f>
        <v>0</v>
      </c>
      <c r="AC784" s="21"/>
    </row>
    <row r="785" spans="1:29" x14ac:dyDescent="0.3">
      <c r="A785" t="s">
        <v>67</v>
      </c>
      <c r="B785" t="s">
        <v>1421</v>
      </c>
      <c r="C785" t="s">
        <v>1423</v>
      </c>
      <c r="D785" t="s">
        <v>1078</v>
      </c>
      <c r="E785" s="77">
        <v>1</v>
      </c>
      <c r="F785" s="77">
        <v>0</v>
      </c>
      <c r="G785" s="77">
        <v>0</v>
      </c>
      <c r="H785" s="77">
        <v>0</v>
      </c>
      <c r="I785" s="77">
        <v>0</v>
      </c>
      <c r="J785" t="s">
        <v>646</v>
      </c>
      <c r="K785" t="s">
        <v>286</v>
      </c>
      <c r="L785" s="20"/>
      <c r="M785" s="20"/>
      <c r="N785" s="20"/>
      <c r="O785" s="20"/>
      <c r="P785" s="20"/>
      <c r="Q785" s="28">
        <f t="shared" si="12"/>
        <v>17.71</v>
      </c>
      <c r="R785" s="18"/>
      <c r="S785" s="18"/>
      <c r="T785" s="18"/>
      <c r="U785" s="18"/>
      <c r="V785" s="18"/>
      <c r="W7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5" s="17">
        <f>SUM(T_MAIN_ACCESSSW[[#This Row],[(Y)
TOTAL Excluding VAT - Y1
((A*J)*Q)+((A*R)*12))]:[(AC)
TOTAL Excluding VAT - Y5
((E*N*Q)+((E*V)*12))]])</f>
        <v>0</v>
      </c>
      <c r="AC785" s="21"/>
    </row>
    <row r="786" spans="1:29" x14ac:dyDescent="0.3">
      <c r="A786" t="s">
        <v>67</v>
      </c>
      <c r="B786" t="s">
        <v>1424</v>
      </c>
      <c r="C786" s="75" t="s">
        <v>1425</v>
      </c>
      <c r="D786" t="s">
        <v>1078</v>
      </c>
      <c r="E786" s="77">
        <v>1</v>
      </c>
      <c r="F786" s="77">
        <v>0</v>
      </c>
      <c r="G786" s="77">
        <v>0</v>
      </c>
      <c r="H786" s="77">
        <v>0</v>
      </c>
      <c r="I786" s="77">
        <v>0</v>
      </c>
      <c r="J786" t="s">
        <v>646</v>
      </c>
      <c r="K786" t="s">
        <v>286</v>
      </c>
      <c r="L786" s="20"/>
      <c r="M786" s="20"/>
      <c r="N786" s="20"/>
      <c r="O786" s="20"/>
      <c r="P786" s="20"/>
      <c r="Q786" s="28">
        <f t="shared" si="12"/>
        <v>17.71</v>
      </c>
      <c r="R786" s="18"/>
      <c r="S786" s="18"/>
      <c r="T786" s="18"/>
      <c r="U786" s="18"/>
      <c r="V786" s="18"/>
      <c r="W7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6" s="17">
        <f>SUM(T_MAIN_ACCESSSW[[#This Row],[(Y)
TOTAL Excluding VAT - Y1
((A*J)*Q)+((A*R)*12))]:[(AC)
TOTAL Excluding VAT - Y5
((E*N*Q)+((E*V)*12))]])</f>
        <v>0</v>
      </c>
      <c r="AC786" s="65"/>
    </row>
    <row r="787" spans="1:29" x14ac:dyDescent="0.3">
      <c r="A787" t="s">
        <v>67</v>
      </c>
      <c r="B787" t="s">
        <v>1426</v>
      </c>
      <c r="C787" s="75" t="s">
        <v>1427</v>
      </c>
      <c r="D787" t="s">
        <v>1078</v>
      </c>
      <c r="E787" s="77">
        <v>1</v>
      </c>
      <c r="F787" s="77">
        <v>0</v>
      </c>
      <c r="G787" s="77">
        <v>0</v>
      </c>
      <c r="H787" s="77">
        <v>0</v>
      </c>
      <c r="I787" s="77">
        <v>0</v>
      </c>
      <c r="J787" t="s">
        <v>646</v>
      </c>
      <c r="K787" t="s">
        <v>286</v>
      </c>
      <c r="L787" s="20"/>
      <c r="M787" s="20"/>
      <c r="N787" s="20"/>
      <c r="O787" s="20"/>
      <c r="P787" s="20"/>
      <c r="Q787" s="28">
        <f t="shared" si="12"/>
        <v>17.71</v>
      </c>
      <c r="R787" s="18"/>
      <c r="S787" s="18"/>
      <c r="T787" s="18"/>
      <c r="U787" s="18"/>
      <c r="V787" s="18"/>
      <c r="W7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7" s="17">
        <f>SUM(T_MAIN_ACCESSSW[[#This Row],[(Y)
TOTAL Excluding VAT - Y1
((A*J)*Q)+((A*R)*12))]:[(AC)
TOTAL Excluding VAT - Y5
((E*N*Q)+((E*V)*12))]])</f>
        <v>0</v>
      </c>
      <c r="AC787" s="65"/>
    </row>
    <row r="788" spans="1:29" x14ac:dyDescent="0.3">
      <c r="A788" t="s">
        <v>67</v>
      </c>
      <c r="B788" t="s">
        <v>1428</v>
      </c>
      <c r="C788" s="75" t="s">
        <v>1429</v>
      </c>
      <c r="D788" t="s">
        <v>1078</v>
      </c>
      <c r="E788" s="77">
        <v>1</v>
      </c>
      <c r="F788" s="77">
        <v>0</v>
      </c>
      <c r="G788" s="77">
        <v>0</v>
      </c>
      <c r="H788" s="77">
        <v>0</v>
      </c>
      <c r="I788" s="77">
        <v>0</v>
      </c>
      <c r="J788" t="s">
        <v>646</v>
      </c>
      <c r="K788" t="s">
        <v>286</v>
      </c>
      <c r="L788" s="20"/>
      <c r="M788" s="20"/>
      <c r="N788" s="20"/>
      <c r="O788" s="20"/>
      <c r="P788" s="20"/>
      <c r="Q788" s="28">
        <f t="shared" si="12"/>
        <v>17.71</v>
      </c>
      <c r="R788" s="18"/>
      <c r="S788" s="18"/>
      <c r="T788" s="18"/>
      <c r="U788" s="18"/>
      <c r="V788" s="18"/>
      <c r="W7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8" s="17">
        <f>SUM(T_MAIN_ACCESSSW[[#This Row],[(Y)
TOTAL Excluding VAT - Y1
((A*J)*Q)+((A*R)*12))]:[(AC)
TOTAL Excluding VAT - Y5
((E*N*Q)+((E*V)*12))]])</f>
        <v>0</v>
      </c>
      <c r="AC788" s="65"/>
    </row>
    <row r="789" spans="1:29" x14ac:dyDescent="0.3">
      <c r="A789" t="s">
        <v>67</v>
      </c>
      <c r="B789" t="s">
        <v>1428</v>
      </c>
      <c r="C789" s="75" t="s">
        <v>1430</v>
      </c>
      <c r="D789" t="s">
        <v>1078</v>
      </c>
      <c r="E789" s="77">
        <v>1</v>
      </c>
      <c r="F789" s="77">
        <v>0</v>
      </c>
      <c r="G789" s="77">
        <v>0</v>
      </c>
      <c r="H789" s="77">
        <v>0</v>
      </c>
      <c r="I789" s="77">
        <v>0</v>
      </c>
      <c r="J789" t="s">
        <v>646</v>
      </c>
      <c r="K789" t="s">
        <v>286</v>
      </c>
      <c r="L789" s="20"/>
      <c r="M789" s="20"/>
      <c r="N789" s="20"/>
      <c r="O789" s="20"/>
      <c r="P789" s="20"/>
      <c r="Q789" s="28">
        <f t="shared" si="12"/>
        <v>17.71</v>
      </c>
      <c r="R789" s="18"/>
      <c r="S789" s="18"/>
      <c r="T789" s="18"/>
      <c r="U789" s="18"/>
      <c r="V789" s="18"/>
      <c r="W7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89" s="17">
        <f>SUM(T_MAIN_ACCESSSW[[#This Row],[(Y)
TOTAL Excluding VAT - Y1
((A*J)*Q)+((A*R)*12))]:[(AC)
TOTAL Excluding VAT - Y5
((E*N*Q)+((E*V)*12))]])</f>
        <v>0</v>
      </c>
      <c r="AC789" s="65"/>
    </row>
    <row r="790" spans="1:29" x14ac:dyDescent="0.3">
      <c r="A790" t="s">
        <v>67</v>
      </c>
      <c r="B790" t="s">
        <v>1431</v>
      </c>
      <c r="C790" s="75" t="s">
        <v>1432</v>
      </c>
      <c r="D790" t="s">
        <v>1078</v>
      </c>
      <c r="E790" s="77">
        <v>1</v>
      </c>
      <c r="F790" s="77">
        <v>0</v>
      </c>
      <c r="G790" s="77">
        <v>0</v>
      </c>
      <c r="H790" s="77">
        <v>0</v>
      </c>
      <c r="I790" s="77">
        <v>0</v>
      </c>
      <c r="J790" t="s">
        <v>646</v>
      </c>
      <c r="K790" t="s">
        <v>286</v>
      </c>
      <c r="L790" s="20"/>
      <c r="M790" s="20"/>
      <c r="N790" s="20"/>
      <c r="O790" s="20"/>
      <c r="P790" s="20"/>
      <c r="Q790" s="28">
        <f t="shared" si="12"/>
        <v>17.71</v>
      </c>
      <c r="R790" s="18"/>
      <c r="S790" s="18"/>
      <c r="T790" s="18"/>
      <c r="U790" s="18"/>
      <c r="V790" s="18"/>
      <c r="W7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0" s="17">
        <f>SUM(T_MAIN_ACCESSSW[[#This Row],[(Y)
TOTAL Excluding VAT - Y1
((A*J)*Q)+((A*R)*12))]:[(AC)
TOTAL Excluding VAT - Y5
((E*N*Q)+((E*V)*12))]])</f>
        <v>0</v>
      </c>
      <c r="AC790" s="65"/>
    </row>
    <row r="791" spans="1:29" x14ac:dyDescent="0.3">
      <c r="A791" t="s">
        <v>67</v>
      </c>
      <c r="B791" t="s">
        <v>1431</v>
      </c>
      <c r="C791" t="s">
        <v>1433</v>
      </c>
      <c r="D791" t="s">
        <v>1078</v>
      </c>
      <c r="E791">
        <v>1</v>
      </c>
      <c r="F791" s="77">
        <v>0</v>
      </c>
      <c r="G791" s="77">
        <v>0</v>
      </c>
      <c r="H791" s="77">
        <v>0</v>
      </c>
      <c r="I791" s="77">
        <v>0</v>
      </c>
      <c r="J791" t="s">
        <v>646</v>
      </c>
      <c r="K791" t="s">
        <v>286</v>
      </c>
      <c r="L791" s="20"/>
      <c r="M791" s="20"/>
      <c r="N791" s="20"/>
      <c r="O791" s="20"/>
      <c r="P791" s="20"/>
      <c r="Q791" s="28">
        <f t="shared" si="12"/>
        <v>17.71</v>
      </c>
      <c r="R791" s="18"/>
      <c r="S791" s="18"/>
      <c r="T791" s="18"/>
      <c r="U791" s="18"/>
      <c r="V791" s="18"/>
      <c r="W7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1" s="17">
        <f>SUM(T_MAIN_ACCESSSW[[#This Row],[(Y)
TOTAL Excluding VAT - Y1
((A*J)*Q)+((A*R)*12))]:[(AC)
TOTAL Excluding VAT - Y5
((E*N*Q)+((E*V)*12))]])</f>
        <v>0</v>
      </c>
      <c r="AC791" s="21"/>
    </row>
    <row r="792" spans="1:29" x14ac:dyDescent="0.3">
      <c r="A792" t="s">
        <v>67</v>
      </c>
      <c r="B792" t="s">
        <v>1434</v>
      </c>
      <c r="C792" t="s">
        <v>1435</v>
      </c>
      <c r="D792" t="s">
        <v>1078</v>
      </c>
      <c r="E792">
        <v>1</v>
      </c>
      <c r="F792" s="77">
        <v>0</v>
      </c>
      <c r="G792" s="77">
        <v>0</v>
      </c>
      <c r="H792" s="77">
        <v>0</v>
      </c>
      <c r="I792" s="77">
        <v>0</v>
      </c>
      <c r="J792" t="s">
        <v>646</v>
      </c>
      <c r="K792" t="s">
        <v>286</v>
      </c>
      <c r="L792" s="20"/>
      <c r="M792" s="20"/>
      <c r="N792" s="20"/>
      <c r="O792" s="20"/>
      <c r="P792" s="20"/>
      <c r="Q792" s="28">
        <f t="shared" si="12"/>
        <v>17.71</v>
      </c>
      <c r="R792" s="18"/>
      <c r="S792" s="18"/>
      <c r="T792" s="18"/>
      <c r="U792" s="18"/>
      <c r="V792" s="18"/>
      <c r="W7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2" s="17">
        <f>SUM(T_MAIN_ACCESSSW[[#This Row],[(Y)
TOTAL Excluding VAT - Y1
((A*J)*Q)+((A*R)*12))]:[(AC)
TOTAL Excluding VAT - Y5
((E*N*Q)+((E*V)*12))]])</f>
        <v>0</v>
      </c>
      <c r="AC792" s="21"/>
    </row>
    <row r="793" spans="1:29" x14ac:dyDescent="0.3">
      <c r="A793" t="s">
        <v>67</v>
      </c>
      <c r="B793" t="s">
        <v>1434</v>
      </c>
      <c r="C793" t="s">
        <v>1436</v>
      </c>
      <c r="D793" t="s">
        <v>1078</v>
      </c>
      <c r="E793">
        <v>1</v>
      </c>
      <c r="F793" s="77">
        <v>0</v>
      </c>
      <c r="G793" s="77">
        <v>0</v>
      </c>
      <c r="H793" s="77">
        <v>0</v>
      </c>
      <c r="I793" s="77">
        <v>0</v>
      </c>
      <c r="J793" t="s">
        <v>646</v>
      </c>
      <c r="K793" t="s">
        <v>286</v>
      </c>
      <c r="L793" s="20"/>
      <c r="M793" s="20"/>
      <c r="N793" s="20"/>
      <c r="O793" s="20"/>
      <c r="P793" s="20"/>
      <c r="Q793" s="28">
        <f t="shared" si="12"/>
        <v>17.71</v>
      </c>
      <c r="R793" s="18"/>
      <c r="S793" s="18"/>
      <c r="T793" s="18"/>
      <c r="U793" s="18"/>
      <c r="V793" s="18"/>
      <c r="W7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3" s="17">
        <f>SUM(T_MAIN_ACCESSSW[[#This Row],[(Y)
TOTAL Excluding VAT - Y1
((A*J)*Q)+((A*R)*12))]:[(AC)
TOTAL Excluding VAT - Y5
((E*N*Q)+((E*V)*12))]])</f>
        <v>0</v>
      </c>
      <c r="AC793" s="21"/>
    </row>
    <row r="794" spans="1:29" x14ac:dyDescent="0.3">
      <c r="A794" t="s">
        <v>67</v>
      </c>
      <c r="B794" t="s">
        <v>1437</v>
      </c>
      <c r="C794" s="75" t="s">
        <v>1438</v>
      </c>
      <c r="D794" s="75" t="s">
        <v>1078</v>
      </c>
      <c r="E794">
        <v>1</v>
      </c>
      <c r="F794" s="77">
        <v>0</v>
      </c>
      <c r="G794" s="77">
        <v>0</v>
      </c>
      <c r="H794" s="77">
        <v>0</v>
      </c>
      <c r="I794" s="77">
        <v>0</v>
      </c>
      <c r="J794" t="s">
        <v>646</v>
      </c>
      <c r="K794" t="s">
        <v>286</v>
      </c>
      <c r="L794" s="20"/>
      <c r="M794" s="20"/>
      <c r="N794" s="20"/>
      <c r="O794" s="20"/>
      <c r="P794" s="20"/>
      <c r="Q794" s="28">
        <f t="shared" si="12"/>
        <v>17.71</v>
      </c>
      <c r="R794" s="18"/>
      <c r="S794" s="18"/>
      <c r="T794" s="18"/>
      <c r="U794" s="18"/>
      <c r="V794" s="18"/>
      <c r="W7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4" s="17">
        <f>SUM(T_MAIN_ACCESSSW[[#This Row],[(Y)
TOTAL Excluding VAT - Y1
((A*J)*Q)+((A*R)*12))]:[(AC)
TOTAL Excluding VAT - Y5
((E*N*Q)+((E*V)*12))]])</f>
        <v>0</v>
      </c>
      <c r="AC794" s="65"/>
    </row>
    <row r="795" spans="1:29" x14ac:dyDescent="0.3">
      <c r="A795" t="s">
        <v>67</v>
      </c>
      <c r="B795" t="s">
        <v>1439</v>
      </c>
      <c r="C795" s="75" t="s">
        <v>1440</v>
      </c>
      <c r="D795" s="75" t="s">
        <v>1078</v>
      </c>
      <c r="E795">
        <v>1</v>
      </c>
      <c r="F795" s="77">
        <v>0</v>
      </c>
      <c r="G795" s="77">
        <v>0</v>
      </c>
      <c r="H795" s="77">
        <v>0</v>
      </c>
      <c r="I795" s="77">
        <v>0</v>
      </c>
      <c r="J795" t="s">
        <v>646</v>
      </c>
      <c r="K795" t="s">
        <v>286</v>
      </c>
      <c r="L795" s="20"/>
      <c r="M795" s="20"/>
      <c r="N795" s="20"/>
      <c r="O795" s="20"/>
      <c r="P795" s="20"/>
      <c r="Q795" s="28">
        <f t="shared" si="12"/>
        <v>17.71</v>
      </c>
      <c r="R795" s="18"/>
      <c r="S795" s="18"/>
      <c r="T795" s="18"/>
      <c r="U795" s="18"/>
      <c r="V795" s="18"/>
      <c r="W7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5" s="17">
        <f>SUM(T_MAIN_ACCESSSW[[#This Row],[(Y)
TOTAL Excluding VAT - Y1
((A*J)*Q)+((A*R)*12))]:[(AC)
TOTAL Excluding VAT - Y5
((E*N*Q)+((E*V)*12))]])</f>
        <v>0</v>
      </c>
      <c r="AC795" s="65"/>
    </row>
    <row r="796" spans="1:29" x14ac:dyDescent="0.3">
      <c r="A796" t="s">
        <v>67</v>
      </c>
      <c r="B796" t="s">
        <v>1441</v>
      </c>
      <c r="C796" s="75" t="s">
        <v>1442</v>
      </c>
      <c r="D796" s="75" t="s">
        <v>1078</v>
      </c>
      <c r="E796">
        <v>1</v>
      </c>
      <c r="F796" s="77">
        <v>1</v>
      </c>
      <c r="G796" s="77">
        <v>1</v>
      </c>
      <c r="H796" s="77">
        <v>0</v>
      </c>
      <c r="I796" s="77">
        <v>0</v>
      </c>
      <c r="J796" t="s">
        <v>646</v>
      </c>
      <c r="K796" t="s">
        <v>286</v>
      </c>
      <c r="L796" s="20"/>
      <c r="M796" s="20"/>
      <c r="N796" s="20"/>
      <c r="O796" s="20"/>
      <c r="P796" s="20"/>
      <c r="Q796" s="28">
        <f t="shared" si="12"/>
        <v>17.71</v>
      </c>
      <c r="R796" s="18"/>
      <c r="S796" s="18"/>
      <c r="T796" s="18"/>
      <c r="U796" s="18"/>
      <c r="V796" s="18"/>
      <c r="W7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6" s="17">
        <f>SUM(T_MAIN_ACCESSSW[[#This Row],[(Y)
TOTAL Excluding VAT - Y1
((A*J)*Q)+((A*R)*12))]:[(AC)
TOTAL Excluding VAT - Y5
((E*N*Q)+((E*V)*12))]])</f>
        <v>0</v>
      </c>
      <c r="AC796" s="65"/>
    </row>
    <row r="797" spans="1:29" x14ac:dyDescent="0.3">
      <c r="A797" t="s">
        <v>67</v>
      </c>
      <c r="B797" t="s">
        <v>1443</v>
      </c>
      <c r="C797" s="75" t="s">
        <v>1444</v>
      </c>
      <c r="D797" s="75" t="s">
        <v>1078</v>
      </c>
      <c r="E797">
        <v>1</v>
      </c>
      <c r="F797" s="77">
        <v>1</v>
      </c>
      <c r="G797" s="77">
        <v>1</v>
      </c>
      <c r="H797" s="77">
        <v>0</v>
      </c>
      <c r="I797" s="77">
        <v>0</v>
      </c>
      <c r="J797" t="s">
        <v>646</v>
      </c>
      <c r="K797" t="s">
        <v>286</v>
      </c>
      <c r="L797" s="20"/>
      <c r="M797" s="20"/>
      <c r="N797" s="20"/>
      <c r="O797" s="20"/>
      <c r="P797" s="20"/>
      <c r="Q797" s="28">
        <f t="shared" si="12"/>
        <v>17.71</v>
      </c>
      <c r="R797" s="18"/>
      <c r="S797" s="18"/>
      <c r="T797" s="18"/>
      <c r="U797" s="18"/>
      <c r="V797" s="18"/>
      <c r="W7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7" s="17">
        <f>SUM(T_MAIN_ACCESSSW[[#This Row],[(Y)
TOTAL Excluding VAT - Y1
((A*J)*Q)+((A*R)*12))]:[(AC)
TOTAL Excluding VAT - Y5
((E*N*Q)+((E*V)*12))]])</f>
        <v>0</v>
      </c>
      <c r="AC797" s="65"/>
    </row>
    <row r="798" spans="1:29" x14ac:dyDescent="0.3">
      <c r="A798" t="s">
        <v>67</v>
      </c>
      <c r="B798" t="s">
        <v>1445</v>
      </c>
      <c r="C798" s="75" t="s">
        <v>1446</v>
      </c>
      <c r="D798" s="75" t="s">
        <v>1078</v>
      </c>
      <c r="E798">
        <v>1</v>
      </c>
      <c r="F798" s="77">
        <v>1</v>
      </c>
      <c r="G798" s="77">
        <v>1</v>
      </c>
      <c r="H798" s="77">
        <v>0</v>
      </c>
      <c r="I798" s="77">
        <v>0</v>
      </c>
      <c r="J798" t="s">
        <v>646</v>
      </c>
      <c r="K798" t="s">
        <v>286</v>
      </c>
      <c r="L798" s="20"/>
      <c r="M798" s="20"/>
      <c r="N798" s="20"/>
      <c r="O798" s="20"/>
      <c r="P798" s="20"/>
      <c r="Q798" s="28">
        <f t="shared" si="12"/>
        <v>17.71</v>
      </c>
      <c r="R798" s="18"/>
      <c r="S798" s="18"/>
      <c r="T798" s="18"/>
      <c r="U798" s="18"/>
      <c r="V798" s="18"/>
      <c r="W7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8" s="17">
        <f>SUM(T_MAIN_ACCESSSW[[#This Row],[(Y)
TOTAL Excluding VAT - Y1
((A*J)*Q)+((A*R)*12))]:[(AC)
TOTAL Excluding VAT - Y5
((E*N*Q)+((E*V)*12))]])</f>
        <v>0</v>
      </c>
      <c r="AC798" s="65"/>
    </row>
    <row r="799" spans="1:29" x14ac:dyDescent="0.3">
      <c r="A799" t="s">
        <v>67</v>
      </c>
      <c r="B799" t="s">
        <v>1445</v>
      </c>
      <c r="C799" s="75" t="s">
        <v>1447</v>
      </c>
      <c r="D799" s="75" t="s">
        <v>1078</v>
      </c>
      <c r="E799">
        <v>1</v>
      </c>
      <c r="F799" s="77">
        <v>1</v>
      </c>
      <c r="G799" s="77">
        <v>1</v>
      </c>
      <c r="H799" s="77">
        <v>0</v>
      </c>
      <c r="I799" s="77">
        <v>0</v>
      </c>
      <c r="J799" t="s">
        <v>646</v>
      </c>
      <c r="K799" t="s">
        <v>286</v>
      </c>
      <c r="L799" s="20"/>
      <c r="M799" s="20"/>
      <c r="N799" s="20"/>
      <c r="O799" s="20"/>
      <c r="P799" s="20"/>
      <c r="Q799" s="28">
        <f t="shared" si="12"/>
        <v>17.71</v>
      </c>
      <c r="R799" s="18"/>
      <c r="S799" s="18"/>
      <c r="T799" s="18"/>
      <c r="U799" s="18"/>
      <c r="V799" s="18"/>
      <c r="W7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7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7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7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7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799" s="17">
        <f>SUM(T_MAIN_ACCESSSW[[#This Row],[(Y)
TOTAL Excluding VAT - Y1
((A*J)*Q)+((A*R)*12))]:[(AC)
TOTAL Excluding VAT - Y5
((E*N*Q)+((E*V)*12))]])</f>
        <v>0</v>
      </c>
      <c r="AC799" s="65"/>
    </row>
    <row r="800" spans="1:29" x14ac:dyDescent="0.3">
      <c r="A800" t="s">
        <v>67</v>
      </c>
      <c r="B800" t="s">
        <v>1445</v>
      </c>
      <c r="C800" s="75" t="s">
        <v>1448</v>
      </c>
      <c r="D800" s="75" t="s">
        <v>1078</v>
      </c>
      <c r="E800">
        <v>1</v>
      </c>
      <c r="F800" s="77">
        <v>1</v>
      </c>
      <c r="G800" s="77">
        <v>1</v>
      </c>
      <c r="H800" s="77">
        <v>0</v>
      </c>
      <c r="I800" s="77">
        <v>0</v>
      </c>
      <c r="J800" t="s">
        <v>646</v>
      </c>
      <c r="K800" t="s">
        <v>286</v>
      </c>
      <c r="L800" s="20"/>
      <c r="M800" s="20"/>
      <c r="N800" s="20"/>
      <c r="O800" s="20"/>
      <c r="P800" s="20"/>
      <c r="Q800" s="28">
        <f t="shared" si="12"/>
        <v>17.71</v>
      </c>
      <c r="R800" s="18"/>
      <c r="S800" s="18"/>
      <c r="T800" s="18"/>
      <c r="U800" s="18"/>
      <c r="V800" s="18"/>
      <c r="W8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0" s="17">
        <f>SUM(T_MAIN_ACCESSSW[[#This Row],[(Y)
TOTAL Excluding VAT - Y1
((A*J)*Q)+((A*R)*12))]:[(AC)
TOTAL Excluding VAT - Y5
((E*N*Q)+((E*V)*12))]])</f>
        <v>0</v>
      </c>
      <c r="AC800" s="65"/>
    </row>
    <row r="801" spans="1:29" x14ac:dyDescent="0.3">
      <c r="A801" t="s">
        <v>67</v>
      </c>
      <c r="B801" t="s">
        <v>1445</v>
      </c>
      <c r="C801" s="75" t="s">
        <v>1449</v>
      </c>
      <c r="D801" s="75" t="s">
        <v>1078</v>
      </c>
      <c r="E801">
        <v>1</v>
      </c>
      <c r="F801" s="77">
        <v>1</v>
      </c>
      <c r="G801" s="77">
        <v>1</v>
      </c>
      <c r="H801" s="77">
        <v>0</v>
      </c>
      <c r="I801" s="77">
        <v>0</v>
      </c>
      <c r="J801" t="s">
        <v>646</v>
      </c>
      <c r="K801" t="s">
        <v>286</v>
      </c>
      <c r="L801" s="20"/>
      <c r="M801" s="20"/>
      <c r="N801" s="20"/>
      <c r="O801" s="20"/>
      <c r="P801" s="20"/>
      <c r="Q801" s="28">
        <f t="shared" si="12"/>
        <v>17.71</v>
      </c>
      <c r="R801" s="18"/>
      <c r="S801" s="18"/>
      <c r="T801" s="18"/>
      <c r="U801" s="18"/>
      <c r="V801" s="18"/>
      <c r="W8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1" s="17">
        <f>SUM(T_MAIN_ACCESSSW[[#This Row],[(Y)
TOTAL Excluding VAT - Y1
((A*J)*Q)+((A*R)*12))]:[(AC)
TOTAL Excluding VAT - Y5
((E*N*Q)+((E*V)*12))]])</f>
        <v>0</v>
      </c>
      <c r="AC801" s="65"/>
    </row>
    <row r="802" spans="1:29" x14ac:dyDescent="0.3">
      <c r="A802" t="s">
        <v>67</v>
      </c>
      <c r="B802" t="s">
        <v>1450</v>
      </c>
      <c r="C802" s="75" t="s">
        <v>1451</v>
      </c>
      <c r="D802" s="75" t="s">
        <v>1078</v>
      </c>
      <c r="E802">
        <v>1</v>
      </c>
      <c r="F802" s="77">
        <v>1</v>
      </c>
      <c r="G802" s="77">
        <v>1</v>
      </c>
      <c r="H802" s="77">
        <v>0</v>
      </c>
      <c r="I802" s="77">
        <v>0</v>
      </c>
      <c r="J802" t="s">
        <v>646</v>
      </c>
      <c r="K802" t="s">
        <v>286</v>
      </c>
      <c r="L802" s="20"/>
      <c r="M802" s="20"/>
      <c r="N802" s="20"/>
      <c r="O802" s="20"/>
      <c r="P802" s="20"/>
      <c r="Q802" s="28">
        <f t="shared" si="12"/>
        <v>17.71</v>
      </c>
      <c r="R802" s="18"/>
      <c r="S802" s="18"/>
      <c r="T802" s="18"/>
      <c r="U802" s="18"/>
      <c r="V802" s="18"/>
      <c r="W8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2" s="17">
        <f>SUM(T_MAIN_ACCESSSW[[#This Row],[(Y)
TOTAL Excluding VAT - Y1
((A*J)*Q)+((A*R)*12))]:[(AC)
TOTAL Excluding VAT - Y5
((E*N*Q)+((E*V)*12))]])</f>
        <v>0</v>
      </c>
      <c r="AC802" s="65"/>
    </row>
    <row r="803" spans="1:29" x14ac:dyDescent="0.3">
      <c r="A803" t="s">
        <v>67</v>
      </c>
      <c r="B803" t="s">
        <v>1450</v>
      </c>
      <c r="C803" s="75" t="s">
        <v>1452</v>
      </c>
      <c r="D803" s="75" t="s">
        <v>1078</v>
      </c>
      <c r="E803">
        <v>1</v>
      </c>
      <c r="F803" s="77">
        <v>1</v>
      </c>
      <c r="G803" s="77">
        <v>1</v>
      </c>
      <c r="H803" s="77">
        <v>0</v>
      </c>
      <c r="I803" s="77">
        <v>0</v>
      </c>
      <c r="J803" t="s">
        <v>646</v>
      </c>
      <c r="K803" t="s">
        <v>286</v>
      </c>
      <c r="L803" s="20"/>
      <c r="M803" s="20"/>
      <c r="N803" s="20"/>
      <c r="O803" s="20"/>
      <c r="P803" s="20"/>
      <c r="Q803" s="28">
        <f t="shared" si="12"/>
        <v>17.71</v>
      </c>
      <c r="R803" s="18"/>
      <c r="S803" s="18"/>
      <c r="T803" s="18"/>
      <c r="U803" s="18"/>
      <c r="V803" s="18"/>
      <c r="W8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3" s="17">
        <f>SUM(T_MAIN_ACCESSSW[[#This Row],[(Y)
TOTAL Excluding VAT - Y1
((A*J)*Q)+((A*R)*12))]:[(AC)
TOTAL Excluding VAT - Y5
((E*N*Q)+((E*V)*12))]])</f>
        <v>0</v>
      </c>
      <c r="AC803" s="65"/>
    </row>
    <row r="804" spans="1:29" x14ac:dyDescent="0.3">
      <c r="A804" t="s">
        <v>67</v>
      </c>
      <c r="B804" t="s">
        <v>1450</v>
      </c>
      <c r="C804" s="75" t="s">
        <v>1453</v>
      </c>
      <c r="D804" s="75" t="s">
        <v>1078</v>
      </c>
      <c r="E804">
        <v>1</v>
      </c>
      <c r="F804" s="77">
        <v>1</v>
      </c>
      <c r="G804" s="77">
        <v>1</v>
      </c>
      <c r="H804" s="77">
        <v>0</v>
      </c>
      <c r="I804" s="77">
        <v>0</v>
      </c>
      <c r="J804" t="s">
        <v>646</v>
      </c>
      <c r="K804" t="s">
        <v>286</v>
      </c>
      <c r="L804" s="20"/>
      <c r="M804" s="20"/>
      <c r="N804" s="20"/>
      <c r="O804" s="20"/>
      <c r="P804" s="20"/>
      <c r="Q804" s="28">
        <f t="shared" si="12"/>
        <v>17.71</v>
      </c>
      <c r="R804" s="18"/>
      <c r="S804" s="18"/>
      <c r="T804" s="18"/>
      <c r="U804" s="18"/>
      <c r="V804" s="18"/>
      <c r="W8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4" s="17">
        <f>SUM(T_MAIN_ACCESSSW[[#This Row],[(Y)
TOTAL Excluding VAT - Y1
((A*J)*Q)+((A*R)*12))]:[(AC)
TOTAL Excluding VAT - Y5
((E*N*Q)+((E*V)*12))]])</f>
        <v>0</v>
      </c>
      <c r="AC804" s="65"/>
    </row>
    <row r="805" spans="1:29" x14ac:dyDescent="0.3">
      <c r="A805" t="s">
        <v>67</v>
      </c>
      <c r="B805" t="s">
        <v>1450</v>
      </c>
      <c r="C805" s="75" t="s">
        <v>1454</v>
      </c>
      <c r="D805" s="75" t="s">
        <v>1078</v>
      </c>
      <c r="E805">
        <v>1</v>
      </c>
      <c r="F805" s="77">
        <v>1</v>
      </c>
      <c r="G805" s="77">
        <v>1</v>
      </c>
      <c r="H805" s="77">
        <v>0</v>
      </c>
      <c r="I805" s="77">
        <v>0</v>
      </c>
      <c r="J805" t="s">
        <v>646</v>
      </c>
      <c r="K805" t="s">
        <v>286</v>
      </c>
      <c r="L805" s="20"/>
      <c r="M805" s="20"/>
      <c r="N805" s="20"/>
      <c r="O805" s="20"/>
      <c r="P805" s="20"/>
      <c r="Q805" s="28">
        <f t="shared" si="12"/>
        <v>17.71</v>
      </c>
      <c r="R805" s="18"/>
      <c r="S805" s="18"/>
      <c r="T805" s="18"/>
      <c r="U805" s="18"/>
      <c r="V805" s="18"/>
      <c r="W8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5" s="17">
        <f>SUM(T_MAIN_ACCESSSW[[#This Row],[(Y)
TOTAL Excluding VAT - Y1
((A*J)*Q)+((A*R)*12))]:[(AC)
TOTAL Excluding VAT - Y5
((E*N*Q)+((E*V)*12))]])</f>
        <v>0</v>
      </c>
      <c r="AC805" s="65"/>
    </row>
    <row r="806" spans="1:29" x14ac:dyDescent="0.3">
      <c r="A806" t="s">
        <v>67</v>
      </c>
      <c r="B806" t="s">
        <v>1455</v>
      </c>
      <c r="C806" s="75" t="s">
        <v>1456</v>
      </c>
      <c r="D806" s="75" t="s">
        <v>1078</v>
      </c>
      <c r="E806">
        <v>1</v>
      </c>
      <c r="F806" s="77">
        <v>1</v>
      </c>
      <c r="G806" s="77">
        <v>1</v>
      </c>
      <c r="H806" s="77">
        <v>0</v>
      </c>
      <c r="I806" s="77">
        <v>0</v>
      </c>
      <c r="J806" t="s">
        <v>646</v>
      </c>
      <c r="K806" t="s">
        <v>286</v>
      </c>
      <c r="L806" s="20"/>
      <c r="M806" s="20"/>
      <c r="N806" s="20"/>
      <c r="O806" s="20"/>
      <c r="P806" s="20"/>
      <c r="Q806" s="28">
        <f t="shared" si="12"/>
        <v>17.71</v>
      </c>
      <c r="R806" s="18"/>
      <c r="S806" s="18"/>
      <c r="T806" s="18"/>
      <c r="U806" s="18"/>
      <c r="V806" s="18"/>
      <c r="W8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6" s="17">
        <f>SUM(T_MAIN_ACCESSSW[[#This Row],[(Y)
TOTAL Excluding VAT - Y1
((A*J)*Q)+((A*R)*12))]:[(AC)
TOTAL Excluding VAT - Y5
((E*N*Q)+((E*V)*12))]])</f>
        <v>0</v>
      </c>
      <c r="AC806" s="65"/>
    </row>
    <row r="807" spans="1:29" x14ac:dyDescent="0.3">
      <c r="A807" t="s">
        <v>67</v>
      </c>
      <c r="B807" t="s">
        <v>1455</v>
      </c>
      <c r="C807" s="75" t="s">
        <v>1457</v>
      </c>
      <c r="D807" s="75" t="s">
        <v>1078</v>
      </c>
      <c r="E807">
        <v>1</v>
      </c>
      <c r="F807" s="77">
        <v>1</v>
      </c>
      <c r="G807" s="77">
        <v>1</v>
      </c>
      <c r="H807" s="77">
        <v>0</v>
      </c>
      <c r="I807" s="77">
        <v>0</v>
      </c>
      <c r="J807" t="s">
        <v>646</v>
      </c>
      <c r="K807" t="s">
        <v>286</v>
      </c>
      <c r="L807" s="20"/>
      <c r="M807" s="20"/>
      <c r="N807" s="20"/>
      <c r="O807" s="20"/>
      <c r="P807" s="20"/>
      <c r="Q807" s="28">
        <f t="shared" si="12"/>
        <v>17.71</v>
      </c>
      <c r="R807" s="18"/>
      <c r="S807" s="18"/>
      <c r="T807" s="18"/>
      <c r="U807" s="18"/>
      <c r="V807" s="18"/>
      <c r="W8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7" s="17">
        <f>SUM(T_MAIN_ACCESSSW[[#This Row],[(Y)
TOTAL Excluding VAT - Y1
((A*J)*Q)+((A*R)*12))]:[(AC)
TOTAL Excluding VAT - Y5
((E*N*Q)+((E*V)*12))]])</f>
        <v>0</v>
      </c>
      <c r="AC807" s="65"/>
    </row>
    <row r="808" spans="1:29" x14ac:dyDescent="0.3">
      <c r="A808" t="s">
        <v>67</v>
      </c>
      <c r="B808" t="s">
        <v>1455</v>
      </c>
      <c r="C808" s="75" t="s">
        <v>1458</v>
      </c>
      <c r="D808" s="75" t="s">
        <v>1078</v>
      </c>
      <c r="E808">
        <v>1</v>
      </c>
      <c r="F808" s="77">
        <v>1</v>
      </c>
      <c r="G808" s="77">
        <v>1</v>
      </c>
      <c r="H808" s="77">
        <v>0</v>
      </c>
      <c r="I808" s="77">
        <v>0</v>
      </c>
      <c r="J808" t="s">
        <v>646</v>
      </c>
      <c r="K808" t="s">
        <v>286</v>
      </c>
      <c r="L808" s="20"/>
      <c r="M808" s="20"/>
      <c r="N808" s="20"/>
      <c r="O808" s="20"/>
      <c r="P808" s="20"/>
      <c r="Q808" s="28">
        <f t="shared" si="12"/>
        <v>17.71</v>
      </c>
      <c r="R808" s="18"/>
      <c r="S808" s="18"/>
      <c r="T808" s="18"/>
      <c r="U808" s="18"/>
      <c r="V808" s="18"/>
      <c r="W8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8" s="17">
        <f>SUM(T_MAIN_ACCESSSW[[#This Row],[(Y)
TOTAL Excluding VAT - Y1
((A*J)*Q)+((A*R)*12))]:[(AC)
TOTAL Excluding VAT - Y5
((E*N*Q)+((E*V)*12))]])</f>
        <v>0</v>
      </c>
      <c r="AC808" s="65"/>
    </row>
    <row r="809" spans="1:29" x14ac:dyDescent="0.3">
      <c r="A809" t="s">
        <v>67</v>
      </c>
      <c r="B809" t="s">
        <v>1455</v>
      </c>
      <c r="C809" s="75" t="s">
        <v>1459</v>
      </c>
      <c r="D809" s="75" t="s">
        <v>1078</v>
      </c>
      <c r="E809">
        <v>1</v>
      </c>
      <c r="F809" s="77">
        <v>1</v>
      </c>
      <c r="G809" s="77">
        <v>1</v>
      </c>
      <c r="H809" s="77">
        <v>0</v>
      </c>
      <c r="I809" s="77">
        <v>0</v>
      </c>
      <c r="J809" t="s">
        <v>646</v>
      </c>
      <c r="K809" t="s">
        <v>286</v>
      </c>
      <c r="L809" s="20"/>
      <c r="M809" s="20"/>
      <c r="N809" s="20"/>
      <c r="O809" s="20"/>
      <c r="P809" s="20"/>
      <c r="Q809" s="28">
        <f t="shared" si="12"/>
        <v>17.71</v>
      </c>
      <c r="R809" s="18"/>
      <c r="S809" s="18"/>
      <c r="T809" s="18"/>
      <c r="U809" s="18"/>
      <c r="V809" s="18"/>
      <c r="W8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09" s="17">
        <f>SUM(T_MAIN_ACCESSSW[[#This Row],[(Y)
TOTAL Excluding VAT - Y1
((A*J)*Q)+((A*R)*12))]:[(AC)
TOTAL Excluding VAT - Y5
((E*N*Q)+((E*V)*12))]])</f>
        <v>0</v>
      </c>
      <c r="AC809" s="65"/>
    </row>
    <row r="810" spans="1:29" x14ac:dyDescent="0.3">
      <c r="A810" t="s">
        <v>67</v>
      </c>
      <c r="B810" t="s">
        <v>1460</v>
      </c>
      <c r="C810" s="75" t="s">
        <v>1461</v>
      </c>
      <c r="D810" s="75" t="s">
        <v>1078</v>
      </c>
      <c r="E810">
        <v>1</v>
      </c>
      <c r="F810" s="77">
        <v>1</v>
      </c>
      <c r="G810" s="77">
        <v>1</v>
      </c>
      <c r="H810" s="77">
        <v>0</v>
      </c>
      <c r="I810" s="77">
        <v>0</v>
      </c>
      <c r="J810" t="s">
        <v>646</v>
      </c>
      <c r="K810" t="s">
        <v>286</v>
      </c>
      <c r="L810" s="20"/>
      <c r="M810" s="20"/>
      <c r="N810" s="20"/>
      <c r="O810" s="20"/>
      <c r="P810" s="20"/>
      <c r="Q810" s="28">
        <f t="shared" si="12"/>
        <v>17.71</v>
      </c>
      <c r="R810" s="18"/>
      <c r="S810" s="18"/>
      <c r="T810" s="18"/>
      <c r="U810" s="18"/>
      <c r="V810" s="18"/>
      <c r="W8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0" s="17">
        <f>SUM(T_MAIN_ACCESSSW[[#This Row],[(Y)
TOTAL Excluding VAT - Y1
((A*J)*Q)+((A*R)*12))]:[(AC)
TOTAL Excluding VAT - Y5
((E*N*Q)+((E*V)*12))]])</f>
        <v>0</v>
      </c>
      <c r="AC810" s="65"/>
    </row>
    <row r="811" spans="1:29" x14ac:dyDescent="0.3">
      <c r="A811" t="s">
        <v>67</v>
      </c>
      <c r="B811" t="s">
        <v>1462</v>
      </c>
      <c r="C811" s="75" t="s">
        <v>1463</v>
      </c>
      <c r="D811" s="75" t="s">
        <v>1078</v>
      </c>
      <c r="E811">
        <v>1</v>
      </c>
      <c r="F811" s="77">
        <v>1</v>
      </c>
      <c r="G811" s="77">
        <v>1</v>
      </c>
      <c r="H811" s="77">
        <v>0</v>
      </c>
      <c r="I811" s="77">
        <v>0</v>
      </c>
      <c r="J811" t="s">
        <v>646</v>
      </c>
      <c r="K811" t="s">
        <v>286</v>
      </c>
      <c r="L811" s="20"/>
      <c r="M811" s="20"/>
      <c r="N811" s="20"/>
      <c r="O811" s="20"/>
      <c r="P811" s="20"/>
      <c r="Q811" s="28">
        <f t="shared" si="12"/>
        <v>17.71</v>
      </c>
      <c r="R811" s="18"/>
      <c r="S811" s="18"/>
      <c r="T811" s="18"/>
      <c r="U811" s="18"/>
      <c r="V811" s="18"/>
      <c r="W8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1" s="17">
        <f>SUM(T_MAIN_ACCESSSW[[#This Row],[(Y)
TOTAL Excluding VAT - Y1
((A*J)*Q)+((A*R)*12))]:[(AC)
TOTAL Excluding VAT - Y5
((E*N*Q)+((E*V)*12))]])</f>
        <v>0</v>
      </c>
      <c r="AC811" s="65"/>
    </row>
    <row r="812" spans="1:29" x14ac:dyDescent="0.3">
      <c r="A812" t="s">
        <v>67</v>
      </c>
      <c r="B812" t="s">
        <v>1462</v>
      </c>
      <c r="C812" s="75" t="s">
        <v>1464</v>
      </c>
      <c r="D812" s="75" t="s">
        <v>1078</v>
      </c>
      <c r="E812">
        <v>1</v>
      </c>
      <c r="F812" s="77">
        <v>1</v>
      </c>
      <c r="G812" s="77">
        <v>1</v>
      </c>
      <c r="H812" s="77">
        <v>0</v>
      </c>
      <c r="I812" s="77">
        <v>0</v>
      </c>
      <c r="J812" t="s">
        <v>646</v>
      </c>
      <c r="K812" t="s">
        <v>286</v>
      </c>
      <c r="L812" s="20"/>
      <c r="M812" s="20"/>
      <c r="N812" s="20"/>
      <c r="O812" s="20"/>
      <c r="P812" s="20"/>
      <c r="Q812" s="28">
        <f t="shared" si="12"/>
        <v>17.71</v>
      </c>
      <c r="R812" s="18"/>
      <c r="S812" s="18"/>
      <c r="T812" s="18"/>
      <c r="U812" s="18"/>
      <c r="V812" s="18"/>
      <c r="W8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2" s="17">
        <f>SUM(T_MAIN_ACCESSSW[[#This Row],[(Y)
TOTAL Excluding VAT - Y1
((A*J)*Q)+((A*R)*12))]:[(AC)
TOTAL Excluding VAT - Y5
((E*N*Q)+((E*V)*12))]])</f>
        <v>0</v>
      </c>
      <c r="AC812" s="65"/>
    </row>
    <row r="813" spans="1:29" x14ac:dyDescent="0.3">
      <c r="A813" t="s">
        <v>67</v>
      </c>
      <c r="B813" t="s">
        <v>1462</v>
      </c>
      <c r="C813" s="75" t="s">
        <v>1465</v>
      </c>
      <c r="D813" s="75" t="s">
        <v>1078</v>
      </c>
      <c r="E813">
        <v>1</v>
      </c>
      <c r="F813" s="77">
        <v>1</v>
      </c>
      <c r="G813" s="77">
        <v>1</v>
      </c>
      <c r="H813" s="77">
        <v>0</v>
      </c>
      <c r="I813" s="77">
        <v>0</v>
      </c>
      <c r="J813" t="s">
        <v>646</v>
      </c>
      <c r="K813" t="s">
        <v>286</v>
      </c>
      <c r="L813" s="20"/>
      <c r="M813" s="20"/>
      <c r="N813" s="20"/>
      <c r="O813" s="20"/>
      <c r="P813" s="20"/>
      <c r="Q813" s="28">
        <f t="shared" si="12"/>
        <v>17.71</v>
      </c>
      <c r="R813" s="18"/>
      <c r="S813" s="18"/>
      <c r="T813" s="18"/>
      <c r="U813" s="18"/>
      <c r="V813" s="18"/>
      <c r="W8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3" s="17">
        <f>SUM(T_MAIN_ACCESSSW[[#This Row],[(Y)
TOTAL Excluding VAT - Y1
((A*J)*Q)+((A*R)*12))]:[(AC)
TOTAL Excluding VAT - Y5
((E*N*Q)+((E*V)*12))]])</f>
        <v>0</v>
      </c>
      <c r="AC813" s="65"/>
    </row>
    <row r="814" spans="1:29" x14ac:dyDescent="0.3">
      <c r="A814" t="s">
        <v>67</v>
      </c>
      <c r="B814" t="s">
        <v>1462</v>
      </c>
      <c r="C814" s="75" t="s">
        <v>1466</v>
      </c>
      <c r="D814" s="75" t="s">
        <v>1078</v>
      </c>
      <c r="E814">
        <v>1</v>
      </c>
      <c r="F814" s="77">
        <v>1</v>
      </c>
      <c r="G814" s="77">
        <v>1</v>
      </c>
      <c r="H814" s="77">
        <v>0</v>
      </c>
      <c r="I814" s="77">
        <v>0</v>
      </c>
      <c r="J814" t="s">
        <v>646</v>
      </c>
      <c r="K814" t="s">
        <v>286</v>
      </c>
      <c r="L814" s="20"/>
      <c r="M814" s="20"/>
      <c r="N814" s="20"/>
      <c r="O814" s="20"/>
      <c r="P814" s="20"/>
      <c r="Q814" s="28">
        <f t="shared" si="12"/>
        <v>17.71</v>
      </c>
      <c r="R814" s="18"/>
      <c r="S814" s="18"/>
      <c r="T814" s="18"/>
      <c r="U814" s="18"/>
      <c r="V814" s="18"/>
      <c r="W8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4" s="17">
        <f>SUM(T_MAIN_ACCESSSW[[#This Row],[(Y)
TOTAL Excluding VAT - Y1
((A*J)*Q)+((A*R)*12))]:[(AC)
TOTAL Excluding VAT - Y5
((E*N*Q)+((E*V)*12))]])</f>
        <v>0</v>
      </c>
      <c r="AC814" s="65"/>
    </row>
    <row r="815" spans="1:29" x14ac:dyDescent="0.3">
      <c r="A815" t="s">
        <v>67</v>
      </c>
      <c r="B815" t="s">
        <v>1467</v>
      </c>
      <c r="C815" s="75" t="s">
        <v>1468</v>
      </c>
      <c r="D815" s="75" t="s">
        <v>1078</v>
      </c>
      <c r="E815">
        <v>1</v>
      </c>
      <c r="F815" s="77">
        <v>1</v>
      </c>
      <c r="G815" s="77">
        <v>1</v>
      </c>
      <c r="H815" s="77">
        <v>0</v>
      </c>
      <c r="I815" s="77">
        <v>0</v>
      </c>
      <c r="J815" t="s">
        <v>646</v>
      </c>
      <c r="K815" t="s">
        <v>286</v>
      </c>
      <c r="L815" s="20"/>
      <c r="M815" s="20"/>
      <c r="N815" s="20"/>
      <c r="O815" s="20"/>
      <c r="P815" s="20"/>
      <c r="Q815" s="28">
        <f t="shared" si="12"/>
        <v>17.71</v>
      </c>
      <c r="R815" s="18"/>
      <c r="S815" s="18"/>
      <c r="T815" s="18"/>
      <c r="U815" s="18"/>
      <c r="V815" s="18"/>
      <c r="W8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5" s="17">
        <f>SUM(T_MAIN_ACCESSSW[[#This Row],[(Y)
TOTAL Excluding VAT - Y1
((A*J)*Q)+((A*R)*12))]:[(AC)
TOTAL Excluding VAT - Y5
((E*N*Q)+((E*V)*12))]])</f>
        <v>0</v>
      </c>
      <c r="AC815" s="65"/>
    </row>
    <row r="816" spans="1:29" x14ac:dyDescent="0.3">
      <c r="A816" t="s">
        <v>67</v>
      </c>
      <c r="B816" t="s">
        <v>1469</v>
      </c>
      <c r="C816" s="75" t="s">
        <v>1470</v>
      </c>
      <c r="D816" s="75" t="s">
        <v>1078</v>
      </c>
      <c r="E816">
        <v>1</v>
      </c>
      <c r="F816" s="77">
        <v>1</v>
      </c>
      <c r="G816" s="77">
        <v>1</v>
      </c>
      <c r="H816" s="77">
        <v>0</v>
      </c>
      <c r="I816" s="77">
        <v>0</v>
      </c>
      <c r="J816" t="s">
        <v>646</v>
      </c>
      <c r="K816" t="s">
        <v>286</v>
      </c>
      <c r="L816" s="20"/>
      <c r="M816" s="20"/>
      <c r="N816" s="20"/>
      <c r="O816" s="20"/>
      <c r="P816" s="20"/>
      <c r="Q816" s="28">
        <f t="shared" si="12"/>
        <v>17.71</v>
      </c>
      <c r="R816" s="18"/>
      <c r="S816" s="18"/>
      <c r="T816" s="18"/>
      <c r="U816" s="18"/>
      <c r="V816" s="18"/>
      <c r="W8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6" s="17">
        <f>SUM(T_MAIN_ACCESSSW[[#This Row],[(Y)
TOTAL Excluding VAT - Y1
((A*J)*Q)+((A*R)*12))]:[(AC)
TOTAL Excluding VAT - Y5
((E*N*Q)+((E*V)*12))]])</f>
        <v>0</v>
      </c>
      <c r="AC816" s="65"/>
    </row>
    <row r="817" spans="1:29" x14ac:dyDescent="0.3">
      <c r="A817" t="s">
        <v>67</v>
      </c>
      <c r="B817" t="s">
        <v>1469</v>
      </c>
      <c r="C817" s="75" t="s">
        <v>1471</v>
      </c>
      <c r="D817" s="75" t="s">
        <v>1078</v>
      </c>
      <c r="E817">
        <v>1</v>
      </c>
      <c r="F817" s="77">
        <v>1</v>
      </c>
      <c r="G817" s="77">
        <v>1</v>
      </c>
      <c r="H817" s="77">
        <v>0</v>
      </c>
      <c r="I817" s="77">
        <v>0</v>
      </c>
      <c r="J817" t="s">
        <v>646</v>
      </c>
      <c r="K817" t="s">
        <v>286</v>
      </c>
      <c r="L817" s="20"/>
      <c r="M817" s="20"/>
      <c r="N817" s="20"/>
      <c r="O817" s="20"/>
      <c r="P817" s="20"/>
      <c r="Q817" s="28">
        <f t="shared" si="12"/>
        <v>17.71</v>
      </c>
      <c r="R817" s="18"/>
      <c r="S817" s="18"/>
      <c r="T817" s="18"/>
      <c r="U817" s="18"/>
      <c r="V817" s="18"/>
      <c r="W8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7" s="17">
        <f>SUM(T_MAIN_ACCESSSW[[#This Row],[(Y)
TOTAL Excluding VAT - Y1
((A*J)*Q)+((A*R)*12))]:[(AC)
TOTAL Excluding VAT - Y5
((E*N*Q)+((E*V)*12))]])</f>
        <v>0</v>
      </c>
      <c r="AC817" s="65"/>
    </row>
    <row r="818" spans="1:29" x14ac:dyDescent="0.3">
      <c r="A818" t="s">
        <v>67</v>
      </c>
      <c r="B818" t="s">
        <v>1472</v>
      </c>
      <c r="C818" s="75" t="s">
        <v>1473</v>
      </c>
      <c r="D818" s="75" t="s">
        <v>1078</v>
      </c>
      <c r="E818">
        <v>1</v>
      </c>
      <c r="F818" s="77">
        <v>1</v>
      </c>
      <c r="G818" s="77">
        <v>1</v>
      </c>
      <c r="H818" s="77">
        <v>0</v>
      </c>
      <c r="I818" s="77">
        <v>0</v>
      </c>
      <c r="J818" t="s">
        <v>646</v>
      </c>
      <c r="K818" t="s">
        <v>286</v>
      </c>
      <c r="L818" s="20"/>
      <c r="M818" s="20"/>
      <c r="N818" s="20"/>
      <c r="O818" s="20"/>
      <c r="P818" s="20"/>
      <c r="Q818" s="28">
        <f t="shared" si="12"/>
        <v>17.71</v>
      </c>
      <c r="R818" s="18"/>
      <c r="S818" s="18"/>
      <c r="T818" s="18"/>
      <c r="U818" s="18"/>
      <c r="V818" s="18"/>
      <c r="W8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8" s="17">
        <f>SUM(T_MAIN_ACCESSSW[[#This Row],[(Y)
TOTAL Excluding VAT - Y1
((A*J)*Q)+((A*R)*12))]:[(AC)
TOTAL Excluding VAT - Y5
((E*N*Q)+((E*V)*12))]])</f>
        <v>0</v>
      </c>
      <c r="AC818" s="65"/>
    </row>
    <row r="819" spans="1:29" x14ac:dyDescent="0.3">
      <c r="A819" t="s">
        <v>67</v>
      </c>
      <c r="B819" t="s">
        <v>1472</v>
      </c>
      <c r="C819" t="s">
        <v>1474</v>
      </c>
      <c r="D819" t="s">
        <v>1078</v>
      </c>
      <c r="E819" s="77">
        <v>1</v>
      </c>
      <c r="F819" s="77">
        <v>1</v>
      </c>
      <c r="G819" s="77">
        <v>1</v>
      </c>
      <c r="H819" s="77">
        <v>0</v>
      </c>
      <c r="I819" s="77">
        <v>0</v>
      </c>
      <c r="J819" t="s">
        <v>646</v>
      </c>
      <c r="K819" t="s">
        <v>286</v>
      </c>
      <c r="L819" s="20"/>
      <c r="M819" s="20"/>
      <c r="N819" s="20"/>
      <c r="O819" s="20"/>
      <c r="P819" s="20"/>
      <c r="Q819" s="28">
        <f t="shared" si="12"/>
        <v>17.71</v>
      </c>
      <c r="R819" s="18"/>
      <c r="S819" s="18"/>
      <c r="T819" s="18"/>
      <c r="U819" s="18"/>
      <c r="V819" s="18"/>
      <c r="W8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19" s="17">
        <f>SUM(T_MAIN_ACCESSSW[[#This Row],[(Y)
TOTAL Excluding VAT - Y1
((A*J)*Q)+((A*R)*12))]:[(AC)
TOTAL Excluding VAT - Y5
((E*N*Q)+((E*V)*12))]])</f>
        <v>0</v>
      </c>
      <c r="AC819" s="21"/>
    </row>
    <row r="820" spans="1:29" x14ac:dyDescent="0.3">
      <c r="A820" t="s">
        <v>67</v>
      </c>
      <c r="B820" t="s">
        <v>1472</v>
      </c>
      <c r="C820" t="s">
        <v>1475</v>
      </c>
      <c r="D820" t="s">
        <v>1078</v>
      </c>
      <c r="E820" s="77">
        <v>1</v>
      </c>
      <c r="F820" s="77">
        <v>1</v>
      </c>
      <c r="G820" s="77">
        <v>1</v>
      </c>
      <c r="H820" s="77">
        <v>0</v>
      </c>
      <c r="I820" s="77">
        <v>0</v>
      </c>
      <c r="J820" t="s">
        <v>646</v>
      </c>
      <c r="K820" t="s">
        <v>286</v>
      </c>
      <c r="L820" s="20"/>
      <c r="M820" s="20"/>
      <c r="N820" s="20"/>
      <c r="O820" s="20"/>
      <c r="P820" s="20"/>
      <c r="Q820" s="28">
        <f t="shared" si="12"/>
        <v>17.71</v>
      </c>
      <c r="R820" s="18"/>
      <c r="S820" s="18"/>
      <c r="T820" s="18"/>
      <c r="U820" s="18"/>
      <c r="V820" s="18"/>
      <c r="W8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0" s="17">
        <f>SUM(T_MAIN_ACCESSSW[[#This Row],[(Y)
TOTAL Excluding VAT - Y1
((A*J)*Q)+((A*R)*12))]:[(AC)
TOTAL Excluding VAT - Y5
((E*N*Q)+((E*V)*12))]])</f>
        <v>0</v>
      </c>
      <c r="AC820" s="21"/>
    </row>
    <row r="821" spans="1:29" x14ac:dyDescent="0.3">
      <c r="A821" t="s">
        <v>67</v>
      </c>
      <c r="B821" t="s">
        <v>1472</v>
      </c>
      <c r="C821" t="s">
        <v>1476</v>
      </c>
      <c r="D821" t="s">
        <v>1078</v>
      </c>
      <c r="E821" s="77">
        <v>1</v>
      </c>
      <c r="F821" s="77">
        <v>1</v>
      </c>
      <c r="G821" s="77">
        <v>1</v>
      </c>
      <c r="H821" s="77">
        <v>0</v>
      </c>
      <c r="I821" s="77">
        <v>0</v>
      </c>
      <c r="J821" t="s">
        <v>646</v>
      </c>
      <c r="K821" t="s">
        <v>286</v>
      </c>
      <c r="L821" s="20"/>
      <c r="M821" s="20"/>
      <c r="N821" s="20"/>
      <c r="O821" s="20"/>
      <c r="P821" s="20"/>
      <c r="Q821" s="28">
        <f t="shared" si="12"/>
        <v>17.71</v>
      </c>
      <c r="R821" s="18"/>
      <c r="S821" s="18"/>
      <c r="T821" s="18"/>
      <c r="U821" s="18"/>
      <c r="V821" s="18"/>
      <c r="W8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1" s="17">
        <f>SUM(T_MAIN_ACCESSSW[[#This Row],[(Y)
TOTAL Excluding VAT - Y1
((A*J)*Q)+((A*R)*12))]:[(AC)
TOTAL Excluding VAT - Y5
((E*N*Q)+((E*V)*12))]])</f>
        <v>0</v>
      </c>
      <c r="AC821" s="21"/>
    </row>
    <row r="822" spans="1:29" x14ac:dyDescent="0.3">
      <c r="A822" t="s">
        <v>67</v>
      </c>
      <c r="B822" t="s">
        <v>1477</v>
      </c>
      <c r="C822" t="s">
        <v>1478</v>
      </c>
      <c r="D822" t="s">
        <v>1078</v>
      </c>
      <c r="E822" s="77">
        <v>1</v>
      </c>
      <c r="F822" s="77">
        <v>1</v>
      </c>
      <c r="G822" s="77">
        <v>1</v>
      </c>
      <c r="H822" s="77">
        <v>0</v>
      </c>
      <c r="I822" s="77">
        <v>0</v>
      </c>
      <c r="J822" t="s">
        <v>646</v>
      </c>
      <c r="K822" t="s">
        <v>286</v>
      </c>
      <c r="L822" s="20"/>
      <c r="M822" s="20"/>
      <c r="N822" s="20"/>
      <c r="O822" s="20"/>
      <c r="P822" s="20"/>
      <c r="Q822" s="28">
        <f t="shared" si="12"/>
        <v>17.71</v>
      </c>
      <c r="R822" s="18"/>
      <c r="S822" s="18"/>
      <c r="T822" s="18"/>
      <c r="U822" s="18"/>
      <c r="V822" s="18"/>
      <c r="W8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2" s="17">
        <f>SUM(T_MAIN_ACCESSSW[[#This Row],[(Y)
TOTAL Excluding VAT - Y1
((A*J)*Q)+((A*R)*12))]:[(AC)
TOTAL Excluding VAT - Y5
((E*N*Q)+((E*V)*12))]])</f>
        <v>0</v>
      </c>
      <c r="AC822" s="21"/>
    </row>
    <row r="823" spans="1:29" x14ac:dyDescent="0.3">
      <c r="A823" t="s">
        <v>67</v>
      </c>
      <c r="B823" t="s">
        <v>1479</v>
      </c>
      <c r="C823" t="s">
        <v>1480</v>
      </c>
      <c r="D823" t="s">
        <v>1078</v>
      </c>
      <c r="E823" s="77">
        <v>1</v>
      </c>
      <c r="F823" s="77">
        <v>1</v>
      </c>
      <c r="G823" s="77">
        <v>1</v>
      </c>
      <c r="H823" s="77">
        <v>0</v>
      </c>
      <c r="I823" s="77">
        <v>0</v>
      </c>
      <c r="J823" t="s">
        <v>646</v>
      </c>
      <c r="K823" t="s">
        <v>286</v>
      </c>
      <c r="L823" s="20"/>
      <c r="M823" s="20"/>
      <c r="N823" s="20"/>
      <c r="O823" s="20"/>
      <c r="P823" s="20"/>
      <c r="Q823" s="28">
        <f t="shared" si="12"/>
        <v>17.71</v>
      </c>
      <c r="R823" s="18"/>
      <c r="S823" s="18"/>
      <c r="T823" s="18"/>
      <c r="U823" s="18"/>
      <c r="V823" s="18"/>
      <c r="W8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3" s="17">
        <f>SUM(T_MAIN_ACCESSSW[[#This Row],[(Y)
TOTAL Excluding VAT - Y1
((A*J)*Q)+((A*R)*12))]:[(AC)
TOTAL Excluding VAT - Y5
((E*N*Q)+((E*V)*12))]])</f>
        <v>0</v>
      </c>
      <c r="AC823" s="21"/>
    </row>
    <row r="824" spans="1:29" x14ac:dyDescent="0.3">
      <c r="A824" t="s">
        <v>67</v>
      </c>
      <c r="B824" t="s">
        <v>1481</v>
      </c>
      <c r="C824" t="s">
        <v>1482</v>
      </c>
      <c r="D824" t="s">
        <v>1078</v>
      </c>
      <c r="E824" s="77">
        <v>1</v>
      </c>
      <c r="F824" s="77">
        <v>1</v>
      </c>
      <c r="G824" s="77">
        <v>1</v>
      </c>
      <c r="H824" s="77">
        <v>0</v>
      </c>
      <c r="I824" s="77">
        <v>0</v>
      </c>
      <c r="J824" t="s">
        <v>646</v>
      </c>
      <c r="K824" t="s">
        <v>286</v>
      </c>
      <c r="L824" s="20"/>
      <c r="M824" s="20"/>
      <c r="N824" s="20"/>
      <c r="O824" s="20"/>
      <c r="P824" s="20"/>
      <c r="Q824" s="28">
        <f t="shared" si="12"/>
        <v>17.71</v>
      </c>
      <c r="R824" s="18"/>
      <c r="S824" s="18"/>
      <c r="T824" s="18"/>
      <c r="U824" s="18"/>
      <c r="V824" s="18"/>
      <c r="W8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4" s="17">
        <f>SUM(T_MAIN_ACCESSSW[[#This Row],[(Y)
TOTAL Excluding VAT - Y1
((A*J)*Q)+((A*R)*12))]:[(AC)
TOTAL Excluding VAT - Y5
((E*N*Q)+((E*V)*12))]])</f>
        <v>0</v>
      </c>
      <c r="AC824" s="21"/>
    </row>
    <row r="825" spans="1:29" x14ac:dyDescent="0.3">
      <c r="A825" t="s">
        <v>67</v>
      </c>
      <c r="B825" t="s">
        <v>1483</v>
      </c>
      <c r="C825" t="s">
        <v>1484</v>
      </c>
      <c r="D825" t="s">
        <v>1078</v>
      </c>
      <c r="E825" s="77">
        <v>1</v>
      </c>
      <c r="F825" s="77">
        <v>1</v>
      </c>
      <c r="G825" s="77">
        <v>1</v>
      </c>
      <c r="H825" s="77">
        <v>0</v>
      </c>
      <c r="I825" s="77">
        <v>0</v>
      </c>
      <c r="J825" t="s">
        <v>646</v>
      </c>
      <c r="K825" t="s">
        <v>286</v>
      </c>
      <c r="L825" s="20"/>
      <c r="M825" s="20"/>
      <c r="N825" s="20"/>
      <c r="O825" s="20"/>
      <c r="P825" s="20"/>
      <c r="Q825" s="28">
        <f t="shared" si="12"/>
        <v>17.71</v>
      </c>
      <c r="R825" s="18"/>
      <c r="S825" s="18"/>
      <c r="T825" s="18"/>
      <c r="U825" s="18"/>
      <c r="V825" s="18"/>
      <c r="W8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5" s="17">
        <f>SUM(T_MAIN_ACCESSSW[[#This Row],[(Y)
TOTAL Excluding VAT - Y1
((A*J)*Q)+((A*R)*12))]:[(AC)
TOTAL Excluding VAT - Y5
((E*N*Q)+((E*V)*12))]])</f>
        <v>0</v>
      </c>
      <c r="AC825" s="21"/>
    </row>
    <row r="826" spans="1:29" x14ac:dyDescent="0.3">
      <c r="A826" t="s">
        <v>67</v>
      </c>
      <c r="B826" t="s">
        <v>1483</v>
      </c>
      <c r="C826" t="s">
        <v>1485</v>
      </c>
      <c r="D826" t="s">
        <v>1078</v>
      </c>
      <c r="E826" s="77">
        <v>1</v>
      </c>
      <c r="F826" s="77">
        <v>1</v>
      </c>
      <c r="G826" s="77">
        <v>1</v>
      </c>
      <c r="H826" s="77">
        <v>0</v>
      </c>
      <c r="I826" s="77">
        <v>0</v>
      </c>
      <c r="J826" t="s">
        <v>646</v>
      </c>
      <c r="K826" t="s">
        <v>286</v>
      </c>
      <c r="L826" s="20"/>
      <c r="M826" s="20"/>
      <c r="N826" s="20"/>
      <c r="O826" s="20"/>
      <c r="P826" s="20"/>
      <c r="Q826" s="28">
        <f t="shared" si="12"/>
        <v>17.71</v>
      </c>
      <c r="R826" s="18"/>
      <c r="S826" s="18"/>
      <c r="T826" s="18"/>
      <c r="U826" s="18"/>
      <c r="V826" s="18"/>
      <c r="W8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6" s="17">
        <f>SUM(T_MAIN_ACCESSSW[[#This Row],[(Y)
TOTAL Excluding VAT - Y1
((A*J)*Q)+((A*R)*12))]:[(AC)
TOTAL Excluding VAT - Y5
((E*N*Q)+((E*V)*12))]])</f>
        <v>0</v>
      </c>
      <c r="AC826" s="21"/>
    </row>
    <row r="827" spans="1:29" x14ac:dyDescent="0.3">
      <c r="A827" t="s">
        <v>67</v>
      </c>
      <c r="B827" t="s">
        <v>1486</v>
      </c>
      <c r="C827" t="s">
        <v>1487</v>
      </c>
      <c r="D827" t="s">
        <v>1078</v>
      </c>
      <c r="E827" s="77">
        <v>1</v>
      </c>
      <c r="F827" s="77">
        <v>1</v>
      </c>
      <c r="G827" s="77">
        <v>1</v>
      </c>
      <c r="H827" s="77">
        <v>0</v>
      </c>
      <c r="I827" s="77">
        <v>0</v>
      </c>
      <c r="J827" t="s">
        <v>646</v>
      </c>
      <c r="K827" t="s">
        <v>286</v>
      </c>
      <c r="L827" s="20"/>
      <c r="M827" s="20"/>
      <c r="N827" s="20"/>
      <c r="O827" s="20"/>
      <c r="P827" s="20"/>
      <c r="Q827" s="28">
        <f t="shared" si="12"/>
        <v>17.71</v>
      </c>
      <c r="R827" s="18"/>
      <c r="S827" s="18"/>
      <c r="T827" s="18"/>
      <c r="U827" s="18"/>
      <c r="V827" s="18"/>
      <c r="W8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7" s="17">
        <f>SUM(T_MAIN_ACCESSSW[[#This Row],[(Y)
TOTAL Excluding VAT - Y1
((A*J)*Q)+((A*R)*12))]:[(AC)
TOTAL Excluding VAT - Y5
((E*N*Q)+((E*V)*12))]])</f>
        <v>0</v>
      </c>
      <c r="AC827" s="21"/>
    </row>
    <row r="828" spans="1:29" x14ac:dyDescent="0.3">
      <c r="A828" t="s">
        <v>67</v>
      </c>
      <c r="B828" t="s">
        <v>1488</v>
      </c>
      <c r="C828" t="s">
        <v>1489</v>
      </c>
      <c r="D828" t="s">
        <v>1078</v>
      </c>
      <c r="E828" s="77">
        <v>1</v>
      </c>
      <c r="F828" s="77">
        <v>1</v>
      </c>
      <c r="G828" s="77">
        <v>1</v>
      </c>
      <c r="H828" s="77">
        <v>0</v>
      </c>
      <c r="I828" s="77">
        <v>0</v>
      </c>
      <c r="J828" t="s">
        <v>646</v>
      </c>
      <c r="K828" t="s">
        <v>286</v>
      </c>
      <c r="L828" s="20"/>
      <c r="M828" s="20"/>
      <c r="N828" s="20"/>
      <c r="O828" s="20"/>
      <c r="P828" s="20"/>
      <c r="Q828" s="28">
        <f t="shared" si="12"/>
        <v>17.71</v>
      </c>
      <c r="R828" s="18"/>
      <c r="S828" s="18"/>
      <c r="T828" s="18"/>
      <c r="U828" s="18"/>
      <c r="V828" s="18"/>
      <c r="W8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8" s="17">
        <f>SUM(T_MAIN_ACCESSSW[[#This Row],[(Y)
TOTAL Excluding VAT - Y1
((A*J)*Q)+((A*R)*12))]:[(AC)
TOTAL Excluding VAT - Y5
((E*N*Q)+((E*V)*12))]])</f>
        <v>0</v>
      </c>
      <c r="AC828" s="21"/>
    </row>
    <row r="829" spans="1:29" x14ac:dyDescent="0.3">
      <c r="A829" t="s">
        <v>67</v>
      </c>
      <c r="B829" t="s">
        <v>1488</v>
      </c>
      <c r="C829" t="s">
        <v>1490</v>
      </c>
      <c r="D829" t="s">
        <v>1078</v>
      </c>
      <c r="E829" s="77">
        <v>1</v>
      </c>
      <c r="F829" s="77">
        <v>1</v>
      </c>
      <c r="G829" s="77">
        <v>1</v>
      </c>
      <c r="H829" s="77">
        <v>0</v>
      </c>
      <c r="I829" s="77">
        <v>0</v>
      </c>
      <c r="J829" t="s">
        <v>646</v>
      </c>
      <c r="K829" t="s">
        <v>286</v>
      </c>
      <c r="L829" s="20"/>
      <c r="M829" s="20"/>
      <c r="N829" s="20"/>
      <c r="O829" s="20"/>
      <c r="P829" s="20"/>
      <c r="Q829" s="28">
        <f t="shared" si="12"/>
        <v>17.71</v>
      </c>
      <c r="R829" s="18"/>
      <c r="S829" s="18"/>
      <c r="T829" s="18"/>
      <c r="U829" s="18"/>
      <c r="V829" s="18"/>
      <c r="W8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29" s="17">
        <f>SUM(T_MAIN_ACCESSSW[[#This Row],[(Y)
TOTAL Excluding VAT - Y1
((A*J)*Q)+((A*R)*12))]:[(AC)
TOTAL Excluding VAT - Y5
((E*N*Q)+((E*V)*12))]])</f>
        <v>0</v>
      </c>
      <c r="AC829" s="21"/>
    </row>
    <row r="830" spans="1:29" x14ac:dyDescent="0.3">
      <c r="A830" t="s">
        <v>67</v>
      </c>
      <c r="B830" t="s">
        <v>1488</v>
      </c>
      <c r="C830" t="s">
        <v>1491</v>
      </c>
      <c r="D830" t="s">
        <v>1078</v>
      </c>
      <c r="E830" s="77">
        <v>1</v>
      </c>
      <c r="F830" s="77">
        <v>1</v>
      </c>
      <c r="G830" s="77">
        <v>1</v>
      </c>
      <c r="H830" s="77">
        <v>0</v>
      </c>
      <c r="I830" s="77">
        <v>0</v>
      </c>
      <c r="J830" t="s">
        <v>646</v>
      </c>
      <c r="K830" t="s">
        <v>286</v>
      </c>
      <c r="L830" s="20"/>
      <c r="M830" s="20"/>
      <c r="N830" s="20"/>
      <c r="O830" s="20"/>
      <c r="P830" s="20"/>
      <c r="Q830" s="28">
        <f t="shared" si="12"/>
        <v>17.71</v>
      </c>
      <c r="R830" s="18"/>
      <c r="S830" s="18"/>
      <c r="T830" s="18"/>
      <c r="U830" s="18"/>
      <c r="V830" s="18"/>
      <c r="W8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0" s="17">
        <f>SUM(T_MAIN_ACCESSSW[[#This Row],[(Y)
TOTAL Excluding VAT - Y1
((A*J)*Q)+((A*R)*12))]:[(AC)
TOTAL Excluding VAT - Y5
((E*N*Q)+((E*V)*12))]])</f>
        <v>0</v>
      </c>
      <c r="AC830" s="21"/>
    </row>
    <row r="831" spans="1:29" x14ac:dyDescent="0.3">
      <c r="A831" t="s">
        <v>67</v>
      </c>
      <c r="B831" t="s">
        <v>1492</v>
      </c>
      <c r="C831" t="s">
        <v>1493</v>
      </c>
      <c r="D831" t="s">
        <v>1078</v>
      </c>
      <c r="E831" s="77">
        <v>1</v>
      </c>
      <c r="F831" s="77">
        <v>1</v>
      </c>
      <c r="G831" s="77">
        <v>1</v>
      </c>
      <c r="H831" s="77">
        <v>0</v>
      </c>
      <c r="I831" s="77">
        <v>0</v>
      </c>
      <c r="J831" t="s">
        <v>646</v>
      </c>
      <c r="K831" t="s">
        <v>286</v>
      </c>
      <c r="L831" s="20"/>
      <c r="M831" s="20"/>
      <c r="N831" s="20"/>
      <c r="O831" s="20"/>
      <c r="P831" s="20"/>
      <c r="Q831" s="28">
        <f t="shared" si="12"/>
        <v>17.71</v>
      </c>
      <c r="R831" s="18"/>
      <c r="S831" s="18"/>
      <c r="T831" s="18"/>
      <c r="U831" s="18"/>
      <c r="V831" s="18"/>
      <c r="W8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1" s="17">
        <f>SUM(T_MAIN_ACCESSSW[[#This Row],[(Y)
TOTAL Excluding VAT - Y1
((A*J)*Q)+((A*R)*12))]:[(AC)
TOTAL Excluding VAT - Y5
((E*N*Q)+((E*V)*12))]])</f>
        <v>0</v>
      </c>
      <c r="AC831" s="21"/>
    </row>
    <row r="832" spans="1:29" x14ac:dyDescent="0.3">
      <c r="A832" t="s">
        <v>67</v>
      </c>
      <c r="B832" t="s">
        <v>1492</v>
      </c>
      <c r="C832" t="s">
        <v>1494</v>
      </c>
      <c r="D832" t="s">
        <v>1078</v>
      </c>
      <c r="E832" s="77">
        <v>1</v>
      </c>
      <c r="F832" s="77">
        <v>1</v>
      </c>
      <c r="G832" s="77">
        <v>1</v>
      </c>
      <c r="H832" s="77">
        <v>0</v>
      </c>
      <c r="I832" s="77">
        <v>0</v>
      </c>
      <c r="J832" t="s">
        <v>646</v>
      </c>
      <c r="K832" t="s">
        <v>286</v>
      </c>
      <c r="L832" s="20"/>
      <c r="M832" s="20"/>
      <c r="N832" s="20"/>
      <c r="O832" s="20"/>
      <c r="P832" s="20"/>
      <c r="Q832" s="28">
        <f t="shared" si="12"/>
        <v>17.71</v>
      </c>
      <c r="R832" s="18"/>
      <c r="S832" s="18"/>
      <c r="T832" s="18"/>
      <c r="U832" s="18"/>
      <c r="V832" s="18"/>
      <c r="W8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2" s="17">
        <f>SUM(T_MAIN_ACCESSSW[[#This Row],[(Y)
TOTAL Excluding VAT - Y1
((A*J)*Q)+((A*R)*12))]:[(AC)
TOTAL Excluding VAT - Y5
((E*N*Q)+((E*V)*12))]])</f>
        <v>0</v>
      </c>
      <c r="AC832" s="21"/>
    </row>
    <row r="833" spans="1:29" x14ac:dyDescent="0.3">
      <c r="A833" t="s">
        <v>67</v>
      </c>
      <c r="B833" t="s">
        <v>1495</v>
      </c>
      <c r="C833" t="s">
        <v>1496</v>
      </c>
      <c r="D833" t="s">
        <v>1078</v>
      </c>
      <c r="E833" s="77">
        <v>1</v>
      </c>
      <c r="F833" s="77">
        <v>1</v>
      </c>
      <c r="G833" s="77">
        <v>1</v>
      </c>
      <c r="H833" s="77">
        <v>0</v>
      </c>
      <c r="I833" s="77">
        <v>0</v>
      </c>
      <c r="J833" t="s">
        <v>646</v>
      </c>
      <c r="K833" t="s">
        <v>286</v>
      </c>
      <c r="L833" s="20"/>
      <c r="M833" s="20"/>
      <c r="N833" s="20"/>
      <c r="O833" s="20"/>
      <c r="P833" s="20"/>
      <c r="Q833" s="28">
        <f t="shared" si="12"/>
        <v>17.71</v>
      </c>
      <c r="R833" s="18"/>
      <c r="S833" s="18"/>
      <c r="T833" s="18"/>
      <c r="U833" s="18"/>
      <c r="V833" s="18"/>
      <c r="W8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3" s="17">
        <f>SUM(T_MAIN_ACCESSSW[[#This Row],[(Y)
TOTAL Excluding VAT - Y1
((A*J)*Q)+((A*R)*12))]:[(AC)
TOTAL Excluding VAT - Y5
((E*N*Q)+((E*V)*12))]])</f>
        <v>0</v>
      </c>
      <c r="AC833" s="21"/>
    </row>
    <row r="834" spans="1:29" x14ac:dyDescent="0.3">
      <c r="A834" t="s">
        <v>67</v>
      </c>
      <c r="B834" t="s">
        <v>1495</v>
      </c>
      <c r="C834" t="s">
        <v>1497</v>
      </c>
      <c r="D834" t="s">
        <v>1078</v>
      </c>
      <c r="E834" s="77">
        <v>1</v>
      </c>
      <c r="F834" s="77">
        <v>1</v>
      </c>
      <c r="G834" s="77">
        <v>1</v>
      </c>
      <c r="H834" s="77">
        <v>0</v>
      </c>
      <c r="I834" s="77">
        <v>0</v>
      </c>
      <c r="J834" t="s">
        <v>646</v>
      </c>
      <c r="K834" t="s">
        <v>286</v>
      </c>
      <c r="L834" s="20"/>
      <c r="M834" s="20"/>
      <c r="N834" s="20"/>
      <c r="O834" s="20"/>
      <c r="P834" s="20"/>
      <c r="Q834" s="28">
        <f t="shared" si="12"/>
        <v>17.71</v>
      </c>
      <c r="R834" s="18"/>
      <c r="S834" s="18"/>
      <c r="T834" s="18"/>
      <c r="U834" s="18"/>
      <c r="V834" s="18"/>
      <c r="W8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4" s="17">
        <f>SUM(T_MAIN_ACCESSSW[[#This Row],[(Y)
TOTAL Excluding VAT - Y1
((A*J)*Q)+((A*R)*12))]:[(AC)
TOTAL Excluding VAT - Y5
((E*N*Q)+((E*V)*12))]])</f>
        <v>0</v>
      </c>
      <c r="AC834" s="21"/>
    </row>
    <row r="835" spans="1:29" x14ac:dyDescent="0.3">
      <c r="A835" t="s">
        <v>67</v>
      </c>
      <c r="B835" t="s">
        <v>1498</v>
      </c>
      <c r="C835" t="s">
        <v>1499</v>
      </c>
      <c r="D835" t="s">
        <v>1078</v>
      </c>
      <c r="E835" s="77">
        <v>1</v>
      </c>
      <c r="F835" s="77">
        <v>1</v>
      </c>
      <c r="G835" s="77">
        <v>1</v>
      </c>
      <c r="H835" s="77">
        <v>0</v>
      </c>
      <c r="I835" s="77">
        <v>0</v>
      </c>
      <c r="J835" t="s">
        <v>646</v>
      </c>
      <c r="K835" t="s">
        <v>286</v>
      </c>
      <c r="L835" s="20"/>
      <c r="M835" s="20"/>
      <c r="N835" s="20"/>
      <c r="O835" s="20"/>
      <c r="P835" s="20"/>
      <c r="Q835" s="28">
        <f t="shared" si="12"/>
        <v>17.71</v>
      </c>
      <c r="R835" s="18"/>
      <c r="S835" s="18"/>
      <c r="T835" s="18"/>
      <c r="U835" s="18"/>
      <c r="V835" s="18"/>
      <c r="W8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5" s="17">
        <f>SUM(T_MAIN_ACCESSSW[[#This Row],[(Y)
TOTAL Excluding VAT - Y1
((A*J)*Q)+((A*R)*12))]:[(AC)
TOTAL Excluding VAT - Y5
((E*N*Q)+((E*V)*12))]])</f>
        <v>0</v>
      </c>
      <c r="AC835" s="21"/>
    </row>
    <row r="836" spans="1:29" x14ac:dyDescent="0.3">
      <c r="A836" t="s">
        <v>67</v>
      </c>
      <c r="B836" t="s">
        <v>1500</v>
      </c>
      <c r="C836" t="s">
        <v>1501</v>
      </c>
      <c r="D836" t="s">
        <v>1078</v>
      </c>
      <c r="E836" s="77">
        <v>1</v>
      </c>
      <c r="F836" s="77">
        <v>1</v>
      </c>
      <c r="G836" s="77">
        <v>1</v>
      </c>
      <c r="H836" s="77">
        <v>0</v>
      </c>
      <c r="I836" s="77">
        <v>0</v>
      </c>
      <c r="J836" t="s">
        <v>646</v>
      </c>
      <c r="K836" t="s">
        <v>286</v>
      </c>
      <c r="L836" s="20"/>
      <c r="M836" s="20"/>
      <c r="N836" s="20"/>
      <c r="O836" s="20"/>
      <c r="P836" s="20"/>
      <c r="Q836" s="28">
        <f t="shared" si="12"/>
        <v>17.71</v>
      </c>
      <c r="R836" s="18"/>
      <c r="S836" s="18"/>
      <c r="T836" s="18"/>
      <c r="U836" s="18"/>
      <c r="V836" s="18"/>
      <c r="W8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6" s="17">
        <f>SUM(T_MAIN_ACCESSSW[[#This Row],[(Y)
TOTAL Excluding VAT - Y1
((A*J)*Q)+((A*R)*12))]:[(AC)
TOTAL Excluding VAT - Y5
((E*N*Q)+((E*V)*12))]])</f>
        <v>0</v>
      </c>
      <c r="AC836" s="21"/>
    </row>
    <row r="837" spans="1:29" x14ac:dyDescent="0.3">
      <c r="A837" t="s">
        <v>67</v>
      </c>
      <c r="B837" t="s">
        <v>1500</v>
      </c>
      <c r="C837" t="s">
        <v>1502</v>
      </c>
      <c r="D837" t="s">
        <v>1078</v>
      </c>
      <c r="E837" s="77">
        <v>1</v>
      </c>
      <c r="F837" s="77">
        <v>1</v>
      </c>
      <c r="G837" s="77">
        <v>1</v>
      </c>
      <c r="H837" s="77">
        <v>0</v>
      </c>
      <c r="I837" s="77">
        <v>0</v>
      </c>
      <c r="J837" t="s">
        <v>646</v>
      </c>
      <c r="K837" t="s">
        <v>286</v>
      </c>
      <c r="L837" s="20"/>
      <c r="M837" s="20"/>
      <c r="N837" s="20"/>
      <c r="O837" s="20"/>
      <c r="P837" s="20"/>
      <c r="Q837" s="28">
        <f t="shared" si="12"/>
        <v>17.71</v>
      </c>
      <c r="R837" s="18"/>
      <c r="S837" s="18"/>
      <c r="T837" s="18"/>
      <c r="U837" s="18"/>
      <c r="V837" s="18"/>
      <c r="W8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7" s="17">
        <f>SUM(T_MAIN_ACCESSSW[[#This Row],[(Y)
TOTAL Excluding VAT - Y1
((A*J)*Q)+((A*R)*12))]:[(AC)
TOTAL Excluding VAT - Y5
((E*N*Q)+((E*V)*12))]])</f>
        <v>0</v>
      </c>
      <c r="AC837" s="21"/>
    </row>
    <row r="838" spans="1:29" x14ac:dyDescent="0.3">
      <c r="A838" t="s">
        <v>67</v>
      </c>
      <c r="B838" t="s">
        <v>1503</v>
      </c>
      <c r="C838" t="s">
        <v>1504</v>
      </c>
      <c r="D838" t="s">
        <v>1078</v>
      </c>
      <c r="E838" s="77">
        <v>1</v>
      </c>
      <c r="F838" s="77">
        <v>1</v>
      </c>
      <c r="G838" s="77">
        <v>1</v>
      </c>
      <c r="H838" s="77">
        <v>0</v>
      </c>
      <c r="I838" s="77">
        <v>0</v>
      </c>
      <c r="J838" t="s">
        <v>646</v>
      </c>
      <c r="K838" t="s">
        <v>286</v>
      </c>
      <c r="L838" s="20"/>
      <c r="M838" s="20"/>
      <c r="N838" s="20"/>
      <c r="O838" s="20"/>
      <c r="P838" s="20"/>
      <c r="Q838" s="28">
        <f t="shared" si="12"/>
        <v>17.71</v>
      </c>
      <c r="R838" s="18"/>
      <c r="S838" s="18"/>
      <c r="T838" s="18"/>
      <c r="U838" s="18"/>
      <c r="V838" s="18"/>
      <c r="W8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8" s="17">
        <f>SUM(T_MAIN_ACCESSSW[[#This Row],[(Y)
TOTAL Excluding VAT - Y1
((A*J)*Q)+((A*R)*12))]:[(AC)
TOTAL Excluding VAT - Y5
((E*N*Q)+((E*V)*12))]])</f>
        <v>0</v>
      </c>
      <c r="AC838" s="21"/>
    </row>
    <row r="839" spans="1:29" x14ac:dyDescent="0.3">
      <c r="A839" t="s">
        <v>67</v>
      </c>
      <c r="B839" t="s">
        <v>1505</v>
      </c>
      <c r="C839" t="s">
        <v>1506</v>
      </c>
      <c r="D839" t="s">
        <v>1078</v>
      </c>
      <c r="E839" s="77">
        <v>1</v>
      </c>
      <c r="F839" s="77">
        <v>1</v>
      </c>
      <c r="G839" s="77">
        <v>1</v>
      </c>
      <c r="H839" s="77">
        <v>0</v>
      </c>
      <c r="I839" s="77">
        <v>0</v>
      </c>
      <c r="J839" t="s">
        <v>646</v>
      </c>
      <c r="K839" t="s">
        <v>286</v>
      </c>
      <c r="L839" s="20"/>
      <c r="M839" s="20"/>
      <c r="N839" s="20"/>
      <c r="O839" s="20"/>
      <c r="P839" s="20"/>
      <c r="Q839" s="28">
        <f t="shared" si="12"/>
        <v>17.71</v>
      </c>
      <c r="R839" s="18"/>
      <c r="S839" s="18"/>
      <c r="T839" s="18"/>
      <c r="U839" s="18"/>
      <c r="V839" s="18"/>
      <c r="W8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39" s="17">
        <f>SUM(T_MAIN_ACCESSSW[[#This Row],[(Y)
TOTAL Excluding VAT - Y1
((A*J)*Q)+((A*R)*12))]:[(AC)
TOTAL Excluding VAT - Y5
((E*N*Q)+((E*V)*12))]])</f>
        <v>0</v>
      </c>
      <c r="AC839" s="21"/>
    </row>
    <row r="840" spans="1:29" x14ac:dyDescent="0.3">
      <c r="A840" t="s">
        <v>67</v>
      </c>
      <c r="B840" t="s">
        <v>1505</v>
      </c>
      <c r="C840" t="s">
        <v>1507</v>
      </c>
      <c r="D840" t="s">
        <v>1078</v>
      </c>
      <c r="E840" s="77">
        <v>1</v>
      </c>
      <c r="F840" s="77">
        <v>1</v>
      </c>
      <c r="G840" s="77">
        <v>1</v>
      </c>
      <c r="H840" s="77">
        <v>0</v>
      </c>
      <c r="I840" s="77">
        <v>0</v>
      </c>
      <c r="J840" t="s">
        <v>646</v>
      </c>
      <c r="K840" t="s">
        <v>286</v>
      </c>
      <c r="L840" s="20"/>
      <c r="M840" s="20"/>
      <c r="N840" s="20"/>
      <c r="O840" s="20"/>
      <c r="P840" s="20"/>
      <c r="Q840" s="28">
        <f t="shared" si="12"/>
        <v>17.71</v>
      </c>
      <c r="R840" s="18"/>
      <c r="S840" s="18"/>
      <c r="T840" s="18"/>
      <c r="U840" s="18"/>
      <c r="V840" s="18"/>
      <c r="W8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0" s="17">
        <f>SUM(T_MAIN_ACCESSSW[[#This Row],[(Y)
TOTAL Excluding VAT - Y1
((A*J)*Q)+((A*R)*12))]:[(AC)
TOTAL Excluding VAT - Y5
((E*N*Q)+((E*V)*12))]])</f>
        <v>0</v>
      </c>
      <c r="AC840" s="21"/>
    </row>
    <row r="841" spans="1:29" x14ac:dyDescent="0.3">
      <c r="A841" t="s">
        <v>67</v>
      </c>
      <c r="B841" t="s">
        <v>1505</v>
      </c>
      <c r="C841" t="s">
        <v>1508</v>
      </c>
      <c r="D841" t="s">
        <v>1078</v>
      </c>
      <c r="E841" s="77">
        <v>1</v>
      </c>
      <c r="F841" s="77">
        <v>1</v>
      </c>
      <c r="G841" s="77">
        <v>1</v>
      </c>
      <c r="H841" s="77">
        <v>0</v>
      </c>
      <c r="I841" s="77">
        <v>0</v>
      </c>
      <c r="J841" t="s">
        <v>646</v>
      </c>
      <c r="K841" t="s">
        <v>286</v>
      </c>
      <c r="L841" s="20"/>
      <c r="M841" s="20"/>
      <c r="N841" s="20"/>
      <c r="O841" s="20"/>
      <c r="P841" s="20"/>
      <c r="Q841" s="28">
        <f t="shared" si="12"/>
        <v>17.71</v>
      </c>
      <c r="R841" s="18"/>
      <c r="S841" s="18"/>
      <c r="T841" s="18"/>
      <c r="U841" s="18"/>
      <c r="V841" s="18"/>
      <c r="W8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1" s="17">
        <f>SUM(T_MAIN_ACCESSSW[[#This Row],[(Y)
TOTAL Excluding VAT - Y1
((A*J)*Q)+((A*R)*12))]:[(AC)
TOTAL Excluding VAT - Y5
((E*N*Q)+((E*V)*12))]])</f>
        <v>0</v>
      </c>
      <c r="AC841" s="21"/>
    </row>
    <row r="842" spans="1:29" x14ac:dyDescent="0.3">
      <c r="A842" t="s">
        <v>67</v>
      </c>
      <c r="B842" t="s">
        <v>1509</v>
      </c>
      <c r="C842" t="s">
        <v>1510</v>
      </c>
      <c r="D842" t="s">
        <v>1078</v>
      </c>
      <c r="E842" s="77">
        <v>1</v>
      </c>
      <c r="F842" s="77">
        <v>1</v>
      </c>
      <c r="G842" s="77">
        <v>1</v>
      </c>
      <c r="H842" s="77">
        <v>0</v>
      </c>
      <c r="I842" s="77">
        <v>0</v>
      </c>
      <c r="J842" t="s">
        <v>646</v>
      </c>
      <c r="K842" t="s">
        <v>286</v>
      </c>
      <c r="L842" s="20"/>
      <c r="M842" s="20"/>
      <c r="N842" s="20"/>
      <c r="O842" s="20"/>
      <c r="P842" s="20"/>
      <c r="Q842" s="28">
        <f t="shared" si="12"/>
        <v>17.71</v>
      </c>
      <c r="R842" s="18"/>
      <c r="S842" s="18"/>
      <c r="T842" s="18"/>
      <c r="U842" s="18"/>
      <c r="V842" s="18"/>
      <c r="W8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2" s="17">
        <f>SUM(T_MAIN_ACCESSSW[[#This Row],[(Y)
TOTAL Excluding VAT - Y1
((A*J)*Q)+((A*R)*12))]:[(AC)
TOTAL Excluding VAT - Y5
((E*N*Q)+((E*V)*12))]])</f>
        <v>0</v>
      </c>
      <c r="AC842" s="21"/>
    </row>
    <row r="843" spans="1:29" x14ac:dyDescent="0.3">
      <c r="A843" t="s">
        <v>67</v>
      </c>
      <c r="B843" t="s">
        <v>1509</v>
      </c>
      <c r="C843" t="s">
        <v>1511</v>
      </c>
      <c r="D843" t="s">
        <v>1078</v>
      </c>
      <c r="E843" s="77">
        <v>1</v>
      </c>
      <c r="F843" s="77">
        <v>1</v>
      </c>
      <c r="G843" s="77">
        <v>1</v>
      </c>
      <c r="H843" s="77">
        <v>0</v>
      </c>
      <c r="I843" s="77">
        <v>0</v>
      </c>
      <c r="J843" t="s">
        <v>646</v>
      </c>
      <c r="K843" t="s">
        <v>286</v>
      </c>
      <c r="L843" s="20"/>
      <c r="M843" s="20"/>
      <c r="N843" s="20"/>
      <c r="O843" s="20"/>
      <c r="P843" s="20"/>
      <c r="Q843" s="28">
        <f t="shared" si="12"/>
        <v>17.71</v>
      </c>
      <c r="R843" s="18"/>
      <c r="S843" s="18"/>
      <c r="T843" s="18"/>
      <c r="U843" s="18"/>
      <c r="V843" s="18"/>
      <c r="W8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3" s="17">
        <f>SUM(T_MAIN_ACCESSSW[[#This Row],[(Y)
TOTAL Excluding VAT - Y1
((A*J)*Q)+((A*R)*12))]:[(AC)
TOTAL Excluding VAT - Y5
((E*N*Q)+((E*V)*12))]])</f>
        <v>0</v>
      </c>
      <c r="AC843" s="21"/>
    </row>
    <row r="844" spans="1:29" x14ac:dyDescent="0.3">
      <c r="A844" t="s">
        <v>67</v>
      </c>
      <c r="B844" t="s">
        <v>1512</v>
      </c>
      <c r="C844" t="s">
        <v>1513</v>
      </c>
      <c r="D844" t="s">
        <v>1078</v>
      </c>
      <c r="E844" s="77">
        <v>1</v>
      </c>
      <c r="F844" s="77">
        <v>1</v>
      </c>
      <c r="G844" s="77">
        <v>1</v>
      </c>
      <c r="H844" s="77">
        <v>0</v>
      </c>
      <c r="I844" s="77">
        <v>0</v>
      </c>
      <c r="J844" t="s">
        <v>646</v>
      </c>
      <c r="K844" t="s">
        <v>286</v>
      </c>
      <c r="L844" s="20"/>
      <c r="M844" s="20"/>
      <c r="N844" s="20"/>
      <c r="O844" s="20"/>
      <c r="P844" s="20"/>
      <c r="Q844" s="28">
        <f t="shared" ref="Q844:Q907" si="13">Exchange_Rate</f>
        <v>17.71</v>
      </c>
      <c r="R844" s="18"/>
      <c r="S844" s="18"/>
      <c r="T844" s="18"/>
      <c r="U844" s="18"/>
      <c r="V844" s="18"/>
      <c r="W8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4" s="17">
        <f>SUM(T_MAIN_ACCESSSW[[#This Row],[(Y)
TOTAL Excluding VAT - Y1
((A*J)*Q)+((A*R)*12))]:[(AC)
TOTAL Excluding VAT - Y5
((E*N*Q)+((E*V)*12))]])</f>
        <v>0</v>
      </c>
      <c r="AC844" s="21"/>
    </row>
    <row r="845" spans="1:29" x14ac:dyDescent="0.3">
      <c r="A845" t="s">
        <v>67</v>
      </c>
      <c r="B845" t="s">
        <v>1512</v>
      </c>
      <c r="C845" t="s">
        <v>1514</v>
      </c>
      <c r="D845" t="s">
        <v>1078</v>
      </c>
      <c r="E845" s="77">
        <v>1</v>
      </c>
      <c r="F845" s="77">
        <v>1</v>
      </c>
      <c r="G845" s="77">
        <v>1</v>
      </c>
      <c r="H845" s="77">
        <v>0</v>
      </c>
      <c r="I845" s="77">
        <v>0</v>
      </c>
      <c r="J845" t="s">
        <v>646</v>
      </c>
      <c r="K845" t="s">
        <v>286</v>
      </c>
      <c r="L845" s="20"/>
      <c r="M845" s="20"/>
      <c r="N845" s="20"/>
      <c r="O845" s="20"/>
      <c r="P845" s="20"/>
      <c r="Q845" s="28">
        <f t="shared" si="13"/>
        <v>17.71</v>
      </c>
      <c r="R845" s="18"/>
      <c r="S845" s="18"/>
      <c r="T845" s="18"/>
      <c r="U845" s="18"/>
      <c r="V845" s="18"/>
      <c r="W8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5" s="17">
        <f>SUM(T_MAIN_ACCESSSW[[#This Row],[(Y)
TOTAL Excluding VAT - Y1
((A*J)*Q)+((A*R)*12))]:[(AC)
TOTAL Excluding VAT - Y5
((E*N*Q)+((E*V)*12))]])</f>
        <v>0</v>
      </c>
      <c r="AC845" s="21"/>
    </row>
    <row r="846" spans="1:29" x14ac:dyDescent="0.3">
      <c r="A846" t="s">
        <v>67</v>
      </c>
      <c r="B846" t="s">
        <v>1515</v>
      </c>
      <c r="C846" t="s">
        <v>1516</v>
      </c>
      <c r="D846" t="s">
        <v>1078</v>
      </c>
      <c r="E846" s="77">
        <v>1</v>
      </c>
      <c r="F846" s="77">
        <v>1</v>
      </c>
      <c r="G846" s="77">
        <v>1</v>
      </c>
      <c r="H846" s="77">
        <v>0</v>
      </c>
      <c r="I846" s="77">
        <v>0</v>
      </c>
      <c r="J846" t="s">
        <v>646</v>
      </c>
      <c r="K846" t="s">
        <v>286</v>
      </c>
      <c r="L846" s="20"/>
      <c r="M846" s="20"/>
      <c r="N846" s="20"/>
      <c r="O846" s="20"/>
      <c r="P846" s="20"/>
      <c r="Q846" s="28">
        <f t="shared" si="13"/>
        <v>17.71</v>
      </c>
      <c r="R846" s="18"/>
      <c r="S846" s="18"/>
      <c r="T846" s="18"/>
      <c r="U846" s="18"/>
      <c r="V846" s="18"/>
      <c r="W8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6" s="17">
        <f>SUM(T_MAIN_ACCESSSW[[#This Row],[(Y)
TOTAL Excluding VAT - Y1
((A*J)*Q)+((A*R)*12))]:[(AC)
TOTAL Excluding VAT - Y5
((E*N*Q)+((E*V)*12))]])</f>
        <v>0</v>
      </c>
      <c r="AC846" s="21"/>
    </row>
    <row r="847" spans="1:29" x14ac:dyDescent="0.3">
      <c r="A847" t="s">
        <v>67</v>
      </c>
      <c r="B847" t="s">
        <v>1517</v>
      </c>
      <c r="C847" t="s">
        <v>1518</v>
      </c>
      <c r="D847" t="s">
        <v>1078</v>
      </c>
      <c r="E847" s="77">
        <v>1</v>
      </c>
      <c r="F847" s="77">
        <v>1</v>
      </c>
      <c r="G847" s="77">
        <v>1</v>
      </c>
      <c r="H847" s="77">
        <v>0</v>
      </c>
      <c r="I847" s="77">
        <v>0</v>
      </c>
      <c r="J847" t="s">
        <v>646</v>
      </c>
      <c r="K847" t="s">
        <v>286</v>
      </c>
      <c r="L847" s="20"/>
      <c r="M847" s="20"/>
      <c r="N847" s="20"/>
      <c r="O847" s="20"/>
      <c r="P847" s="20"/>
      <c r="Q847" s="28">
        <f t="shared" si="13"/>
        <v>17.71</v>
      </c>
      <c r="R847" s="18"/>
      <c r="S847" s="18"/>
      <c r="T847" s="18"/>
      <c r="U847" s="18"/>
      <c r="V847" s="18"/>
      <c r="W8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7" s="17">
        <f>SUM(T_MAIN_ACCESSSW[[#This Row],[(Y)
TOTAL Excluding VAT - Y1
((A*J)*Q)+((A*R)*12))]:[(AC)
TOTAL Excluding VAT - Y5
((E*N*Q)+((E*V)*12))]])</f>
        <v>0</v>
      </c>
      <c r="AC847" s="21"/>
    </row>
    <row r="848" spans="1:29" x14ac:dyDescent="0.3">
      <c r="A848" t="s">
        <v>67</v>
      </c>
      <c r="B848" t="s">
        <v>1519</v>
      </c>
      <c r="C848" t="s">
        <v>1520</v>
      </c>
      <c r="D848" t="s">
        <v>1078</v>
      </c>
      <c r="E848" s="77">
        <v>1</v>
      </c>
      <c r="F848" s="77">
        <v>1</v>
      </c>
      <c r="G848" s="77">
        <v>1</v>
      </c>
      <c r="H848" s="77">
        <v>0</v>
      </c>
      <c r="I848" s="77">
        <v>0</v>
      </c>
      <c r="J848" t="s">
        <v>646</v>
      </c>
      <c r="K848" t="s">
        <v>286</v>
      </c>
      <c r="L848" s="20"/>
      <c r="M848" s="20"/>
      <c r="N848" s="20"/>
      <c r="O848" s="20"/>
      <c r="P848" s="20"/>
      <c r="Q848" s="28">
        <f t="shared" si="13"/>
        <v>17.71</v>
      </c>
      <c r="R848" s="18"/>
      <c r="S848" s="18"/>
      <c r="T848" s="18"/>
      <c r="U848" s="18"/>
      <c r="V848" s="18"/>
      <c r="W8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8" s="17">
        <f>SUM(T_MAIN_ACCESSSW[[#This Row],[(Y)
TOTAL Excluding VAT - Y1
((A*J)*Q)+((A*R)*12))]:[(AC)
TOTAL Excluding VAT - Y5
((E*N*Q)+((E*V)*12))]])</f>
        <v>0</v>
      </c>
      <c r="AC848" s="21"/>
    </row>
    <row r="849" spans="1:29" x14ac:dyDescent="0.3">
      <c r="A849" t="s">
        <v>67</v>
      </c>
      <c r="B849" t="s">
        <v>1521</v>
      </c>
      <c r="C849" t="s">
        <v>1522</v>
      </c>
      <c r="D849" t="s">
        <v>1078</v>
      </c>
      <c r="E849" s="77">
        <v>1</v>
      </c>
      <c r="F849" s="77">
        <v>1</v>
      </c>
      <c r="G849" s="77">
        <v>1</v>
      </c>
      <c r="H849" s="77">
        <v>0</v>
      </c>
      <c r="I849" s="77">
        <v>0</v>
      </c>
      <c r="J849" t="s">
        <v>646</v>
      </c>
      <c r="K849" t="s">
        <v>286</v>
      </c>
      <c r="L849" s="20"/>
      <c r="M849" s="20"/>
      <c r="N849" s="20"/>
      <c r="O849" s="20"/>
      <c r="P849" s="20"/>
      <c r="Q849" s="28">
        <f t="shared" si="13"/>
        <v>17.71</v>
      </c>
      <c r="R849" s="18"/>
      <c r="S849" s="18"/>
      <c r="T849" s="18"/>
      <c r="U849" s="18"/>
      <c r="V849" s="18"/>
      <c r="W8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49" s="17">
        <f>SUM(T_MAIN_ACCESSSW[[#This Row],[(Y)
TOTAL Excluding VAT - Y1
((A*J)*Q)+((A*R)*12))]:[(AC)
TOTAL Excluding VAT - Y5
((E*N*Q)+((E*V)*12))]])</f>
        <v>0</v>
      </c>
      <c r="AC849" s="21"/>
    </row>
    <row r="850" spans="1:29" x14ac:dyDescent="0.3">
      <c r="A850" t="s">
        <v>67</v>
      </c>
      <c r="B850" t="s">
        <v>1521</v>
      </c>
      <c r="C850" t="s">
        <v>1523</v>
      </c>
      <c r="D850" t="s">
        <v>1078</v>
      </c>
      <c r="E850" s="77">
        <v>1</v>
      </c>
      <c r="F850" s="77">
        <v>1</v>
      </c>
      <c r="G850" s="77">
        <v>1</v>
      </c>
      <c r="H850" s="77">
        <v>0</v>
      </c>
      <c r="I850" s="77">
        <v>0</v>
      </c>
      <c r="J850" t="s">
        <v>646</v>
      </c>
      <c r="K850" t="s">
        <v>286</v>
      </c>
      <c r="L850" s="20"/>
      <c r="M850" s="20"/>
      <c r="N850" s="20"/>
      <c r="O850" s="20"/>
      <c r="P850" s="20"/>
      <c r="Q850" s="28">
        <f t="shared" si="13"/>
        <v>17.71</v>
      </c>
      <c r="R850" s="18"/>
      <c r="S850" s="18"/>
      <c r="T850" s="18"/>
      <c r="U850" s="18"/>
      <c r="V850" s="18"/>
      <c r="W8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0" s="17">
        <f>SUM(T_MAIN_ACCESSSW[[#This Row],[(Y)
TOTAL Excluding VAT - Y1
((A*J)*Q)+((A*R)*12))]:[(AC)
TOTAL Excluding VAT - Y5
((E*N*Q)+((E*V)*12))]])</f>
        <v>0</v>
      </c>
      <c r="AC850" s="21"/>
    </row>
    <row r="851" spans="1:29" x14ac:dyDescent="0.3">
      <c r="A851" t="s">
        <v>67</v>
      </c>
      <c r="B851" t="s">
        <v>1524</v>
      </c>
      <c r="C851" t="s">
        <v>1525</v>
      </c>
      <c r="D851" t="s">
        <v>1078</v>
      </c>
      <c r="E851" s="77">
        <v>1</v>
      </c>
      <c r="F851" s="77">
        <v>1</v>
      </c>
      <c r="G851" s="77">
        <v>1</v>
      </c>
      <c r="H851" s="77">
        <v>0</v>
      </c>
      <c r="I851" s="77">
        <v>0</v>
      </c>
      <c r="J851" t="s">
        <v>646</v>
      </c>
      <c r="K851" t="s">
        <v>286</v>
      </c>
      <c r="L851" s="20"/>
      <c r="M851" s="20"/>
      <c r="N851" s="20"/>
      <c r="O851" s="20"/>
      <c r="P851" s="20"/>
      <c r="Q851" s="28">
        <f t="shared" si="13"/>
        <v>17.71</v>
      </c>
      <c r="R851" s="18"/>
      <c r="S851" s="18"/>
      <c r="T851" s="18"/>
      <c r="U851" s="18"/>
      <c r="V851" s="18"/>
      <c r="W8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1" s="17">
        <f>SUM(T_MAIN_ACCESSSW[[#This Row],[(Y)
TOTAL Excluding VAT - Y1
((A*J)*Q)+((A*R)*12))]:[(AC)
TOTAL Excluding VAT - Y5
((E*N*Q)+((E*V)*12))]])</f>
        <v>0</v>
      </c>
      <c r="AC851" s="21"/>
    </row>
    <row r="852" spans="1:29" x14ac:dyDescent="0.3">
      <c r="A852" t="s">
        <v>67</v>
      </c>
      <c r="B852" t="s">
        <v>1526</v>
      </c>
      <c r="C852" t="s">
        <v>1527</v>
      </c>
      <c r="D852" t="s">
        <v>1078</v>
      </c>
      <c r="E852" s="77">
        <v>1</v>
      </c>
      <c r="F852" s="77">
        <v>1</v>
      </c>
      <c r="G852" s="77">
        <v>1</v>
      </c>
      <c r="H852" s="77">
        <v>0</v>
      </c>
      <c r="I852" s="77">
        <v>0</v>
      </c>
      <c r="J852" t="s">
        <v>646</v>
      </c>
      <c r="K852" t="s">
        <v>286</v>
      </c>
      <c r="L852" s="20"/>
      <c r="M852" s="20"/>
      <c r="N852" s="20"/>
      <c r="O852" s="20"/>
      <c r="P852" s="20"/>
      <c r="Q852" s="28">
        <f t="shared" si="13"/>
        <v>17.71</v>
      </c>
      <c r="R852" s="18"/>
      <c r="S852" s="18"/>
      <c r="T852" s="18"/>
      <c r="U852" s="18"/>
      <c r="V852" s="18"/>
      <c r="W8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2" s="17">
        <f>SUM(T_MAIN_ACCESSSW[[#This Row],[(Y)
TOTAL Excluding VAT - Y1
((A*J)*Q)+((A*R)*12))]:[(AC)
TOTAL Excluding VAT - Y5
((E*N*Q)+((E*V)*12))]])</f>
        <v>0</v>
      </c>
      <c r="AC852" s="21"/>
    </row>
    <row r="853" spans="1:29" x14ac:dyDescent="0.3">
      <c r="A853" t="s">
        <v>67</v>
      </c>
      <c r="B853" t="s">
        <v>1528</v>
      </c>
      <c r="C853" t="s">
        <v>1529</v>
      </c>
      <c r="D853" t="s">
        <v>1078</v>
      </c>
      <c r="E853" s="77">
        <v>1</v>
      </c>
      <c r="F853" s="77">
        <v>1</v>
      </c>
      <c r="G853" s="77">
        <v>1</v>
      </c>
      <c r="H853" s="77">
        <v>0</v>
      </c>
      <c r="I853" s="77">
        <v>0</v>
      </c>
      <c r="J853" t="s">
        <v>646</v>
      </c>
      <c r="K853" t="s">
        <v>286</v>
      </c>
      <c r="L853" s="20"/>
      <c r="M853" s="20"/>
      <c r="N853" s="20"/>
      <c r="O853" s="20"/>
      <c r="P853" s="20"/>
      <c r="Q853" s="28">
        <f t="shared" si="13"/>
        <v>17.71</v>
      </c>
      <c r="R853" s="18"/>
      <c r="S853" s="18"/>
      <c r="T853" s="18"/>
      <c r="U853" s="18"/>
      <c r="V853" s="18"/>
      <c r="W8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3" s="17">
        <f>SUM(T_MAIN_ACCESSSW[[#This Row],[(Y)
TOTAL Excluding VAT - Y1
((A*J)*Q)+((A*R)*12))]:[(AC)
TOTAL Excluding VAT - Y5
((E*N*Q)+((E*V)*12))]])</f>
        <v>0</v>
      </c>
      <c r="AC853" s="21"/>
    </row>
    <row r="854" spans="1:29" x14ac:dyDescent="0.3">
      <c r="A854" t="s">
        <v>67</v>
      </c>
      <c r="B854" t="s">
        <v>1530</v>
      </c>
      <c r="C854" t="s">
        <v>1531</v>
      </c>
      <c r="D854" t="s">
        <v>1078</v>
      </c>
      <c r="E854" s="77">
        <v>1</v>
      </c>
      <c r="F854" s="77">
        <v>1</v>
      </c>
      <c r="G854" s="77">
        <v>1</v>
      </c>
      <c r="H854" s="77">
        <v>0</v>
      </c>
      <c r="I854" s="77">
        <v>0</v>
      </c>
      <c r="J854" t="s">
        <v>646</v>
      </c>
      <c r="K854" t="s">
        <v>286</v>
      </c>
      <c r="L854" s="20"/>
      <c r="M854" s="20"/>
      <c r="N854" s="20"/>
      <c r="O854" s="20"/>
      <c r="P854" s="20"/>
      <c r="Q854" s="28">
        <f t="shared" si="13"/>
        <v>17.71</v>
      </c>
      <c r="R854" s="18"/>
      <c r="S854" s="18"/>
      <c r="T854" s="18"/>
      <c r="U854" s="18"/>
      <c r="V854" s="18"/>
      <c r="W8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4" s="17">
        <f>SUM(T_MAIN_ACCESSSW[[#This Row],[(Y)
TOTAL Excluding VAT - Y1
((A*J)*Q)+((A*R)*12))]:[(AC)
TOTAL Excluding VAT - Y5
((E*N*Q)+((E*V)*12))]])</f>
        <v>0</v>
      </c>
      <c r="AC854" s="21"/>
    </row>
    <row r="855" spans="1:29" x14ac:dyDescent="0.3">
      <c r="A855" t="s">
        <v>67</v>
      </c>
      <c r="B855" t="s">
        <v>1532</v>
      </c>
      <c r="C855" t="s">
        <v>1533</v>
      </c>
      <c r="D855" t="s">
        <v>1078</v>
      </c>
      <c r="E855" s="77">
        <v>1</v>
      </c>
      <c r="F855" s="77">
        <v>1</v>
      </c>
      <c r="G855" s="77">
        <v>1</v>
      </c>
      <c r="H855" s="77">
        <v>0</v>
      </c>
      <c r="I855" s="77">
        <v>0</v>
      </c>
      <c r="J855" t="s">
        <v>646</v>
      </c>
      <c r="K855" t="s">
        <v>286</v>
      </c>
      <c r="L855" s="20"/>
      <c r="M855" s="20"/>
      <c r="N855" s="20"/>
      <c r="O855" s="20"/>
      <c r="P855" s="20"/>
      <c r="Q855" s="28">
        <f t="shared" si="13"/>
        <v>17.71</v>
      </c>
      <c r="R855" s="18"/>
      <c r="S855" s="18"/>
      <c r="T855" s="18"/>
      <c r="U855" s="18"/>
      <c r="V855" s="18"/>
      <c r="W8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5" s="17">
        <f>SUM(T_MAIN_ACCESSSW[[#This Row],[(Y)
TOTAL Excluding VAT - Y1
((A*J)*Q)+((A*R)*12))]:[(AC)
TOTAL Excluding VAT - Y5
((E*N*Q)+((E*V)*12))]])</f>
        <v>0</v>
      </c>
      <c r="AC855" s="21"/>
    </row>
    <row r="856" spans="1:29" x14ac:dyDescent="0.3">
      <c r="A856" t="s">
        <v>67</v>
      </c>
      <c r="B856" t="s">
        <v>1534</v>
      </c>
      <c r="C856" t="s">
        <v>1535</v>
      </c>
      <c r="D856" t="s">
        <v>1078</v>
      </c>
      <c r="E856" s="77">
        <v>1</v>
      </c>
      <c r="F856" s="77">
        <v>1</v>
      </c>
      <c r="G856" s="77">
        <v>1</v>
      </c>
      <c r="H856" s="77">
        <v>0</v>
      </c>
      <c r="I856" s="77">
        <v>0</v>
      </c>
      <c r="J856" t="s">
        <v>646</v>
      </c>
      <c r="K856" t="s">
        <v>286</v>
      </c>
      <c r="L856" s="20"/>
      <c r="M856" s="20"/>
      <c r="N856" s="20"/>
      <c r="O856" s="20"/>
      <c r="P856" s="20"/>
      <c r="Q856" s="28">
        <f t="shared" si="13"/>
        <v>17.71</v>
      </c>
      <c r="R856" s="18"/>
      <c r="S856" s="18"/>
      <c r="T856" s="18"/>
      <c r="U856" s="18"/>
      <c r="V856" s="18"/>
      <c r="W8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6" s="17">
        <f>SUM(T_MAIN_ACCESSSW[[#This Row],[(Y)
TOTAL Excluding VAT - Y1
((A*J)*Q)+((A*R)*12))]:[(AC)
TOTAL Excluding VAT - Y5
((E*N*Q)+((E*V)*12))]])</f>
        <v>0</v>
      </c>
      <c r="AC856" s="21"/>
    </row>
    <row r="857" spans="1:29" x14ac:dyDescent="0.3">
      <c r="A857" t="s">
        <v>67</v>
      </c>
      <c r="B857" t="s">
        <v>1536</v>
      </c>
      <c r="C857" t="s">
        <v>1537</v>
      </c>
      <c r="D857" t="s">
        <v>1078</v>
      </c>
      <c r="E857" s="77">
        <v>1</v>
      </c>
      <c r="F857" s="77">
        <v>1</v>
      </c>
      <c r="G857" s="77">
        <v>1</v>
      </c>
      <c r="H857" s="77">
        <v>0</v>
      </c>
      <c r="I857" s="77">
        <v>0</v>
      </c>
      <c r="J857" t="s">
        <v>646</v>
      </c>
      <c r="K857" t="s">
        <v>286</v>
      </c>
      <c r="L857" s="20"/>
      <c r="M857" s="20"/>
      <c r="N857" s="20"/>
      <c r="O857" s="20"/>
      <c r="P857" s="20"/>
      <c r="Q857" s="28">
        <f t="shared" si="13"/>
        <v>17.71</v>
      </c>
      <c r="R857" s="18"/>
      <c r="S857" s="18"/>
      <c r="T857" s="18"/>
      <c r="U857" s="18"/>
      <c r="V857" s="18"/>
      <c r="W8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7" s="17">
        <f>SUM(T_MAIN_ACCESSSW[[#This Row],[(Y)
TOTAL Excluding VAT - Y1
((A*J)*Q)+((A*R)*12))]:[(AC)
TOTAL Excluding VAT - Y5
((E*N*Q)+((E*V)*12))]])</f>
        <v>0</v>
      </c>
      <c r="AC857" s="21"/>
    </row>
    <row r="858" spans="1:29" x14ac:dyDescent="0.3">
      <c r="A858" t="s">
        <v>67</v>
      </c>
      <c r="B858" t="s">
        <v>1538</v>
      </c>
      <c r="C858" t="s">
        <v>1539</v>
      </c>
      <c r="D858" t="s">
        <v>1078</v>
      </c>
      <c r="E858" s="77">
        <v>1</v>
      </c>
      <c r="F858" s="77">
        <v>1</v>
      </c>
      <c r="G858" s="77">
        <v>1</v>
      </c>
      <c r="H858" s="77">
        <v>0</v>
      </c>
      <c r="I858" s="77">
        <v>0</v>
      </c>
      <c r="J858" t="s">
        <v>646</v>
      </c>
      <c r="K858" t="s">
        <v>286</v>
      </c>
      <c r="L858" s="20"/>
      <c r="M858" s="20"/>
      <c r="N858" s="20"/>
      <c r="O858" s="20"/>
      <c r="P858" s="20"/>
      <c r="Q858" s="28">
        <f t="shared" si="13"/>
        <v>17.71</v>
      </c>
      <c r="R858" s="18"/>
      <c r="S858" s="18"/>
      <c r="T858" s="18"/>
      <c r="U858" s="18"/>
      <c r="V858" s="18"/>
      <c r="W8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8" s="17">
        <f>SUM(T_MAIN_ACCESSSW[[#This Row],[(Y)
TOTAL Excluding VAT - Y1
((A*J)*Q)+((A*R)*12))]:[(AC)
TOTAL Excluding VAT - Y5
((E*N*Q)+((E*V)*12))]])</f>
        <v>0</v>
      </c>
      <c r="AC858" s="21"/>
    </row>
    <row r="859" spans="1:29" x14ac:dyDescent="0.3">
      <c r="A859" t="s">
        <v>67</v>
      </c>
      <c r="B859" t="s">
        <v>1540</v>
      </c>
      <c r="C859" t="s">
        <v>1541</v>
      </c>
      <c r="D859" t="s">
        <v>1078</v>
      </c>
      <c r="E859" s="77">
        <v>1</v>
      </c>
      <c r="F859" s="77">
        <v>1</v>
      </c>
      <c r="G859" s="77">
        <v>1</v>
      </c>
      <c r="H859" s="77">
        <v>0</v>
      </c>
      <c r="I859" s="77">
        <v>0</v>
      </c>
      <c r="J859" t="s">
        <v>646</v>
      </c>
      <c r="K859" t="s">
        <v>286</v>
      </c>
      <c r="L859" s="20"/>
      <c r="M859" s="20"/>
      <c r="N859" s="20"/>
      <c r="O859" s="20"/>
      <c r="P859" s="20"/>
      <c r="Q859" s="28">
        <f t="shared" si="13"/>
        <v>17.71</v>
      </c>
      <c r="R859" s="18"/>
      <c r="S859" s="18"/>
      <c r="T859" s="18"/>
      <c r="U859" s="18"/>
      <c r="V859" s="18"/>
      <c r="W8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59" s="17">
        <f>SUM(T_MAIN_ACCESSSW[[#This Row],[(Y)
TOTAL Excluding VAT - Y1
((A*J)*Q)+((A*R)*12))]:[(AC)
TOTAL Excluding VAT - Y5
((E*N*Q)+((E*V)*12))]])</f>
        <v>0</v>
      </c>
      <c r="AC859" s="21"/>
    </row>
    <row r="860" spans="1:29" x14ac:dyDescent="0.3">
      <c r="A860" t="s">
        <v>67</v>
      </c>
      <c r="B860" t="s">
        <v>1542</v>
      </c>
      <c r="C860" t="s">
        <v>1543</v>
      </c>
      <c r="D860" t="s">
        <v>1078</v>
      </c>
      <c r="E860" s="77">
        <v>1</v>
      </c>
      <c r="F860" s="77">
        <v>1</v>
      </c>
      <c r="G860" s="77">
        <v>1</v>
      </c>
      <c r="H860" s="77">
        <v>0</v>
      </c>
      <c r="I860" s="77">
        <v>0</v>
      </c>
      <c r="J860" t="s">
        <v>646</v>
      </c>
      <c r="K860" t="s">
        <v>286</v>
      </c>
      <c r="L860" s="20"/>
      <c r="M860" s="20"/>
      <c r="N860" s="20"/>
      <c r="O860" s="20"/>
      <c r="P860" s="20"/>
      <c r="Q860" s="28">
        <f t="shared" si="13"/>
        <v>17.71</v>
      </c>
      <c r="R860" s="18"/>
      <c r="S860" s="18"/>
      <c r="T860" s="18"/>
      <c r="U860" s="18"/>
      <c r="V860" s="18"/>
      <c r="W8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0" s="17">
        <f>SUM(T_MAIN_ACCESSSW[[#This Row],[(Y)
TOTAL Excluding VAT - Y1
((A*J)*Q)+((A*R)*12))]:[(AC)
TOTAL Excluding VAT - Y5
((E*N*Q)+((E*V)*12))]])</f>
        <v>0</v>
      </c>
      <c r="AC860" s="21"/>
    </row>
    <row r="861" spans="1:29" x14ac:dyDescent="0.3">
      <c r="A861" t="s">
        <v>67</v>
      </c>
      <c r="B861" t="s">
        <v>1542</v>
      </c>
      <c r="C861" t="s">
        <v>1544</v>
      </c>
      <c r="D861" t="s">
        <v>1078</v>
      </c>
      <c r="E861" s="77">
        <v>1</v>
      </c>
      <c r="F861" s="77">
        <v>1</v>
      </c>
      <c r="G861" s="77">
        <v>1</v>
      </c>
      <c r="H861" s="77">
        <v>0</v>
      </c>
      <c r="I861" s="77">
        <v>0</v>
      </c>
      <c r="J861" t="s">
        <v>646</v>
      </c>
      <c r="K861" t="s">
        <v>286</v>
      </c>
      <c r="L861" s="20"/>
      <c r="M861" s="20"/>
      <c r="N861" s="20"/>
      <c r="O861" s="20"/>
      <c r="P861" s="20"/>
      <c r="Q861" s="28">
        <f t="shared" si="13"/>
        <v>17.71</v>
      </c>
      <c r="R861" s="18"/>
      <c r="S861" s="18"/>
      <c r="T861" s="18"/>
      <c r="U861" s="18"/>
      <c r="V861" s="18"/>
      <c r="W8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1" s="17">
        <f>SUM(T_MAIN_ACCESSSW[[#This Row],[(Y)
TOTAL Excluding VAT - Y1
((A*J)*Q)+((A*R)*12))]:[(AC)
TOTAL Excluding VAT - Y5
((E*N*Q)+((E*V)*12))]])</f>
        <v>0</v>
      </c>
      <c r="AC861" s="21"/>
    </row>
    <row r="862" spans="1:29" x14ac:dyDescent="0.3">
      <c r="A862" t="s">
        <v>67</v>
      </c>
      <c r="B862" t="s">
        <v>1545</v>
      </c>
      <c r="C862" t="s">
        <v>1546</v>
      </c>
      <c r="D862" t="s">
        <v>1078</v>
      </c>
      <c r="E862" s="77">
        <v>1</v>
      </c>
      <c r="F862" s="77">
        <v>1</v>
      </c>
      <c r="G862" s="77">
        <v>1</v>
      </c>
      <c r="H862" s="77">
        <v>0</v>
      </c>
      <c r="I862" s="77">
        <v>0</v>
      </c>
      <c r="J862" t="s">
        <v>646</v>
      </c>
      <c r="K862" t="s">
        <v>286</v>
      </c>
      <c r="L862" s="20"/>
      <c r="M862" s="20"/>
      <c r="N862" s="20"/>
      <c r="O862" s="20"/>
      <c r="P862" s="20"/>
      <c r="Q862" s="28">
        <f t="shared" si="13"/>
        <v>17.71</v>
      </c>
      <c r="R862" s="18"/>
      <c r="S862" s="18"/>
      <c r="T862" s="18"/>
      <c r="U862" s="18"/>
      <c r="V862" s="18"/>
      <c r="W8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2" s="17">
        <f>SUM(T_MAIN_ACCESSSW[[#This Row],[(Y)
TOTAL Excluding VAT - Y1
((A*J)*Q)+((A*R)*12))]:[(AC)
TOTAL Excluding VAT - Y5
((E*N*Q)+((E*V)*12))]])</f>
        <v>0</v>
      </c>
      <c r="AC862" s="21"/>
    </row>
    <row r="863" spans="1:29" x14ac:dyDescent="0.3">
      <c r="A863" t="s">
        <v>67</v>
      </c>
      <c r="B863" t="s">
        <v>1545</v>
      </c>
      <c r="C863" t="s">
        <v>1547</v>
      </c>
      <c r="D863" t="s">
        <v>1078</v>
      </c>
      <c r="E863" s="77">
        <v>1</v>
      </c>
      <c r="F863" s="77">
        <v>1</v>
      </c>
      <c r="G863" s="77">
        <v>1</v>
      </c>
      <c r="H863" s="77">
        <v>0</v>
      </c>
      <c r="I863" s="77">
        <v>0</v>
      </c>
      <c r="J863" t="s">
        <v>646</v>
      </c>
      <c r="K863" t="s">
        <v>286</v>
      </c>
      <c r="L863" s="20"/>
      <c r="M863" s="20"/>
      <c r="N863" s="20"/>
      <c r="O863" s="20"/>
      <c r="P863" s="20"/>
      <c r="Q863" s="28">
        <f t="shared" si="13"/>
        <v>17.71</v>
      </c>
      <c r="R863" s="18"/>
      <c r="S863" s="18"/>
      <c r="T863" s="18"/>
      <c r="U863" s="18"/>
      <c r="V863" s="18"/>
      <c r="W8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3" s="17">
        <f>SUM(T_MAIN_ACCESSSW[[#This Row],[(Y)
TOTAL Excluding VAT - Y1
((A*J)*Q)+((A*R)*12))]:[(AC)
TOTAL Excluding VAT - Y5
((E*N*Q)+((E*V)*12))]])</f>
        <v>0</v>
      </c>
      <c r="AC863" s="21"/>
    </row>
    <row r="864" spans="1:29" x14ac:dyDescent="0.3">
      <c r="A864" t="s">
        <v>67</v>
      </c>
      <c r="B864" t="s">
        <v>1548</v>
      </c>
      <c r="C864" t="s">
        <v>1549</v>
      </c>
      <c r="D864" t="s">
        <v>1078</v>
      </c>
      <c r="E864" s="77">
        <v>1</v>
      </c>
      <c r="F864" s="77">
        <v>1</v>
      </c>
      <c r="G864" s="77">
        <v>1</v>
      </c>
      <c r="H864" s="77">
        <v>0</v>
      </c>
      <c r="I864" s="77">
        <v>0</v>
      </c>
      <c r="J864" t="s">
        <v>646</v>
      </c>
      <c r="K864" t="s">
        <v>286</v>
      </c>
      <c r="L864" s="20"/>
      <c r="M864" s="20"/>
      <c r="N864" s="20"/>
      <c r="O864" s="20"/>
      <c r="P864" s="20"/>
      <c r="Q864" s="28">
        <f t="shared" si="13"/>
        <v>17.71</v>
      </c>
      <c r="R864" s="18"/>
      <c r="S864" s="18"/>
      <c r="T864" s="18"/>
      <c r="U864" s="18"/>
      <c r="V864" s="18"/>
      <c r="W8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4" s="17">
        <f>SUM(T_MAIN_ACCESSSW[[#This Row],[(Y)
TOTAL Excluding VAT - Y1
((A*J)*Q)+((A*R)*12))]:[(AC)
TOTAL Excluding VAT - Y5
((E*N*Q)+((E*V)*12))]])</f>
        <v>0</v>
      </c>
      <c r="AC864" s="21"/>
    </row>
    <row r="865" spans="1:29" x14ac:dyDescent="0.3">
      <c r="A865" t="s">
        <v>67</v>
      </c>
      <c r="B865" t="s">
        <v>1548</v>
      </c>
      <c r="C865" t="s">
        <v>1550</v>
      </c>
      <c r="D865" t="s">
        <v>1078</v>
      </c>
      <c r="E865">
        <v>1</v>
      </c>
      <c r="F865" s="77">
        <v>1</v>
      </c>
      <c r="G865" s="77">
        <v>1</v>
      </c>
      <c r="H865" s="77">
        <v>0</v>
      </c>
      <c r="I865" s="77">
        <v>0</v>
      </c>
      <c r="J865" t="s">
        <v>646</v>
      </c>
      <c r="K865" t="s">
        <v>286</v>
      </c>
      <c r="L865" s="20"/>
      <c r="M865" s="20"/>
      <c r="N865" s="20"/>
      <c r="O865" s="20"/>
      <c r="P865" s="20"/>
      <c r="Q865" s="28">
        <f t="shared" si="13"/>
        <v>17.71</v>
      </c>
      <c r="R865" s="18"/>
      <c r="S865" s="18"/>
      <c r="T865" s="18"/>
      <c r="U865" s="18"/>
      <c r="V865" s="18"/>
      <c r="W8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5" s="17">
        <f>SUM(T_MAIN_ACCESSSW[[#This Row],[(Y)
TOTAL Excluding VAT - Y1
((A*J)*Q)+((A*R)*12))]:[(AC)
TOTAL Excluding VAT - Y5
((E*N*Q)+((E*V)*12))]])</f>
        <v>0</v>
      </c>
      <c r="AC865" s="21"/>
    </row>
    <row r="866" spans="1:29" x14ac:dyDescent="0.3">
      <c r="A866" t="s">
        <v>67</v>
      </c>
      <c r="B866" t="s">
        <v>1551</v>
      </c>
      <c r="C866" s="75" t="s">
        <v>1552</v>
      </c>
      <c r="D866" s="75" t="s">
        <v>1078</v>
      </c>
      <c r="E866">
        <v>1</v>
      </c>
      <c r="F866" s="77">
        <v>1</v>
      </c>
      <c r="G866" s="77">
        <v>1</v>
      </c>
      <c r="H866" s="77">
        <v>0</v>
      </c>
      <c r="I866" s="77">
        <v>0</v>
      </c>
      <c r="J866" t="s">
        <v>646</v>
      </c>
      <c r="K866" t="s">
        <v>286</v>
      </c>
      <c r="L866" s="20"/>
      <c r="M866" s="20"/>
      <c r="N866" s="20"/>
      <c r="O866" s="20"/>
      <c r="P866" s="20"/>
      <c r="Q866" s="28">
        <f t="shared" si="13"/>
        <v>17.71</v>
      </c>
      <c r="R866" s="18"/>
      <c r="S866" s="18"/>
      <c r="T866" s="18"/>
      <c r="U866" s="18"/>
      <c r="V866" s="18"/>
      <c r="W8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6" s="17">
        <f>SUM(T_MAIN_ACCESSSW[[#This Row],[(Y)
TOTAL Excluding VAT - Y1
((A*J)*Q)+((A*R)*12))]:[(AC)
TOTAL Excluding VAT - Y5
((E*N*Q)+((E*V)*12))]])</f>
        <v>0</v>
      </c>
      <c r="AC866" s="65"/>
    </row>
    <row r="867" spans="1:29" x14ac:dyDescent="0.3">
      <c r="A867" t="s">
        <v>67</v>
      </c>
      <c r="B867" t="s">
        <v>1553</v>
      </c>
      <c r="C867" s="75" t="s">
        <v>1554</v>
      </c>
      <c r="D867" s="75" t="s">
        <v>1078</v>
      </c>
      <c r="E867">
        <v>1</v>
      </c>
      <c r="F867" s="77">
        <v>1</v>
      </c>
      <c r="G867" s="77">
        <v>1</v>
      </c>
      <c r="H867" s="77">
        <v>0</v>
      </c>
      <c r="I867" s="77">
        <v>0</v>
      </c>
      <c r="J867" t="s">
        <v>646</v>
      </c>
      <c r="K867" t="s">
        <v>286</v>
      </c>
      <c r="L867" s="20"/>
      <c r="M867" s="20"/>
      <c r="N867" s="20"/>
      <c r="O867" s="20"/>
      <c r="P867" s="20"/>
      <c r="Q867" s="28">
        <f t="shared" si="13"/>
        <v>17.71</v>
      </c>
      <c r="R867" s="18"/>
      <c r="S867" s="18"/>
      <c r="T867" s="18"/>
      <c r="U867" s="18"/>
      <c r="V867" s="18"/>
      <c r="W8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7" s="17">
        <f>SUM(T_MAIN_ACCESSSW[[#This Row],[(Y)
TOTAL Excluding VAT - Y1
((A*J)*Q)+((A*R)*12))]:[(AC)
TOTAL Excluding VAT - Y5
((E*N*Q)+((E*V)*12))]])</f>
        <v>0</v>
      </c>
      <c r="AC867" s="65"/>
    </row>
    <row r="868" spans="1:29" x14ac:dyDescent="0.3">
      <c r="A868" t="s">
        <v>67</v>
      </c>
      <c r="B868" t="s">
        <v>1555</v>
      </c>
      <c r="C868" s="75" t="s">
        <v>1556</v>
      </c>
      <c r="D868" s="75" t="s">
        <v>1078</v>
      </c>
      <c r="E868">
        <v>1</v>
      </c>
      <c r="F868" s="77">
        <v>1</v>
      </c>
      <c r="G868" s="77">
        <v>1</v>
      </c>
      <c r="H868" s="77">
        <v>0</v>
      </c>
      <c r="I868" s="77">
        <v>0</v>
      </c>
      <c r="J868" t="s">
        <v>646</v>
      </c>
      <c r="K868" t="s">
        <v>286</v>
      </c>
      <c r="L868" s="20"/>
      <c r="M868" s="20"/>
      <c r="N868" s="20"/>
      <c r="O868" s="20"/>
      <c r="P868" s="20"/>
      <c r="Q868" s="28">
        <f t="shared" si="13"/>
        <v>17.71</v>
      </c>
      <c r="R868" s="18"/>
      <c r="S868" s="18"/>
      <c r="T868" s="18"/>
      <c r="U868" s="18"/>
      <c r="V868" s="18"/>
      <c r="W8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8" s="17">
        <f>SUM(T_MAIN_ACCESSSW[[#This Row],[(Y)
TOTAL Excluding VAT - Y1
((A*J)*Q)+((A*R)*12))]:[(AC)
TOTAL Excluding VAT - Y5
((E*N*Q)+((E*V)*12))]])</f>
        <v>0</v>
      </c>
      <c r="AC868" s="65"/>
    </row>
    <row r="869" spans="1:29" x14ac:dyDescent="0.3">
      <c r="A869" t="s">
        <v>67</v>
      </c>
      <c r="B869" t="s">
        <v>1557</v>
      </c>
      <c r="C869" s="75" t="s">
        <v>1558</v>
      </c>
      <c r="D869" s="75" t="s">
        <v>1078</v>
      </c>
      <c r="E869">
        <v>1</v>
      </c>
      <c r="F869" s="77">
        <v>1</v>
      </c>
      <c r="G869" s="77">
        <v>1</v>
      </c>
      <c r="H869" s="77">
        <v>0</v>
      </c>
      <c r="I869" s="77">
        <v>0</v>
      </c>
      <c r="J869" t="s">
        <v>646</v>
      </c>
      <c r="K869" t="s">
        <v>286</v>
      </c>
      <c r="L869" s="20"/>
      <c r="M869" s="20"/>
      <c r="N869" s="20"/>
      <c r="O869" s="20"/>
      <c r="P869" s="20"/>
      <c r="Q869" s="28">
        <f t="shared" si="13"/>
        <v>17.71</v>
      </c>
      <c r="R869" s="18"/>
      <c r="S869" s="18"/>
      <c r="T869" s="18"/>
      <c r="U869" s="18"/>
      <c r="V869" s="18"/>
      <c r="W8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69" s="17">
        <f>SUM(T_MAIN_ACCESSSW[[#This Row],[(Y)
TOTAL Excluding VAT - Y1
((A*J)*Q)+((A*R)*12))]:[(AC)
TOTAL Excluding VAT - Y5
((E*N*Q)+((E*V)*12))]])</f>
        <v>0</v>
      </c>
      <c r="AC869" s="65"/>
    </row>
    <row r="870" spans="1:29" x14ac:dyDescent="0.3">
      <c r="A870" t="s">
        <v>67</v>
      </c>
      <c r="B870" t="s">
        <v>1557</v>
      </c>
      <c r="C870" s="75" t="s">
        <v>1559</v>
      </c>
      <c r="D870" s="75" t="s">
        <v>1078</v>
      </c>
      <c r="E870">
        <v>1</v>
      </c>
      <c r="F870" s="77">
        <v>1</v>
      </c>
      <c r="G870" s="77">
        <v>1</v>
      </c>
      <c r="H870" s="77">
        <v>0</v>
      </c>
      <c r="I870" s="77">
        <v>0</v>
      </c>
      <c r="J870" t="s">
        <v>646</v>
      </c>
      <c r="K870" t="s">
        <v>286</v>
      </c>
      <c r="L870" s="20"/>
      <c r="M870" s="20"/>
      <c r="N870" s="20"/>
      <c r="O870" s="20"/>
      <c r="P870" s="20"/>
      <c r="Q870" s="28">
        <f t="shared" si="13"/>
        <v>17.71</v>
      </c>
      <c r="R870" s="18"/>
      <c r="S870" s="18"/>
      <c r="T870" s="18"/>
      <c r="U870" s="18"/>
      <c r="V870" s="18"/>
      <c r="W8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0" s="17">
        <f>SUM(T_MAIN_ACCESSSW[[#This Row],[(Y)
TOTAL Excluding VAT - Y1
((A*J)*Q)+((A*R)*12))]:[(AC)
TOTAL Excluding VAT - Y5
((E*N*Q)+((E*V)*12))]])</f>
        <v>0</v>
      </c>
      <c r="AC870" s="65"/>
    </row>
    <row r="871" spans="1:29" x14ac:dyDescent="0.3">
      <c r="A871" t="s">
        <v>67</v>
      </c>
      <c r="B871" t="s">
        <v>1560</v>
      </c>
      <c r="C871" s="75" t="s">
        <v>1561</v>
      </c>
      <c r="D871" s="75" t="s">
        <v>1078</v>
      </c>
      <c r="E871">
        <v>1</v>
      </c>
      <c r="F871" s="77">
        <v>1</v>
      </c>
      <c r="G871" s="77">
        <v>1</v>
      </c>
      <c r="H871" s="77">
        <v>0</v>
      </c>
      <c r="I871" s="77">
        <v>0</v>
      </c>
      <c r="J871" t="s">
        <v>646</v>
      </c>
      <c r="K871" t="s">
        <v>286</v>
      </c>
      <c r="L871" s="20"/>
      <c r="M871" s="20"/>
      <c r="N871" s="20"/>
      <c r="O871" s="20"/>
      <c r="P871" s="20"/>
      <c r="Q871" s="28">
        <f t="shared" si="13"/>
        <v>17.71</v>
      </c>
      <c r="R871" s="18"/>
      <c r="S871" s="18"/>
      <c r="T871" s="18"/>
      <c r="U871" s="18"/>
      <c r="V871" s="18"/>
      <c r="W8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1" s="17">
        <f>SUM(T_MAIN_ACCESSSW[[#This Row],[(Y)
TOTAL Excluding VAT - Y1
((A*J)*Q)+((A*R)*12))]:[(AC)
TOTAL Excluding VAT - Y5
((E*N*Q)+((E*V)*12))]])</f>
        <v>0</v>
      </c>
      <c r="AC871" s="65"/>
    </row>
    <row r="872" spans="1:29" x14ac:dyDescent="0.3">
      <c r="A872" t="s">
        <v>67</v>
      </c>
      <c r="B872" t="s">
        <v>1560</v>
      </c>
      <c r="C872" s="75" t="s">
        <v>1562</v>
      </c>
      <c r="D872" s="75" t="s">
        <v>1078</v>
      </c>
      <c r="E872">
        <v>1</v>
      </c>
      <c r="F872" s="77">
        <v>1</v>
      </c>
      <c r="G872" s="77">
        <v>1</v>
      </c>
      <c r="H872" s="77">
        <v>0</v>
      </c>
      <c r="I872" s="77">
        <v>0</v>
      </c>
      <c r="J872" t="s">
        <v>646</v>
      </c>
      <c r="K872" t="s">
        <v>286</v>
      </c>
      <c r="L872" s="20"/>
      <c r="M872" s="20"/>
      <c r="N872" s="20"/>
      <c r="O872" s="20"/>
      <c r="P872" s="20"/>
      <c r="Q872" s="28">
        <f t="shared" si="13"/>
        <v>17.71</v>
      </c>
      <c r="R872" s="18"/>
      <c r="S872" s="18"/>
      <c r="T872" s="18"/>
      <c r="U872" s="18"/>
      <c r="V872" s="18"/>
      <c r="W8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2" s="17">
        <f>SUM(T_MAIN_ACCESSSW[[#This Row],[(Y)
TOTAL Excluding VAT - Y1
((A*J)*Q)+((A*R)*12))]:[(AC)
TOTAL Excluding VAT - Y5
((E*N*Q)+((E*V)*12))]])</f>
        <v>0</v>
      </c>
      <c r="AC872" s="65"/>
    </row>
    <row r="873" spans="1:29" x14ac:dyDescent="0.3">
      <c r="A873" t="s">
        <v>67</v>
      </c>
      <c r="B873" t="s">
        <v>1560</v>
      </c>
      <c r="C873" s="75" t="s">
        <v>1563</v>
      </c>
      <c r="D873" s="75" t="s">
        <v>1078</v>
      </c>
      <c r="E873">
        <v>1</v>
      </c>
      <c r="F873" s="77">
        <v>1</v>
      </c>
      <c r="G873" s="77">
        <v>1</v>
      </c>
      <c r="H873" s="77">
        <v>0</v>
      </c>
      <c r="I873" s="77">
        <v>0</v>
      </c>
      <c r="J873" t="s">
        <v>646</v>
      </c>
      <c r="K873" t="s">
        <v>286</v>
      </c>
      <c r="L873" s="20"/>
      <c r="M873" s="20"/>
      <c r="N873" s="20"/>
      <c r="O873" s="20"/>
      <c r="P873" s="20"/>
      <c r="Q873" s="28">
        <f t="shared" si="13"/>
        <v>17.71</v>
      </c>
      <c r="R873" s="18"/>
      <c r="S873" s="18"/>
      <c r="T873" s="18"/>
      <c r="U873" s="18"/>
      <c r="V873" s="18"/>
      <c r="W8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3" s="17">
        <f>SUM(T_MAIN_ACCESSSW[[#This Row],[(Y)
TOTAL Excluding VAT - Y1
((A*J)*Q)+((A*R)*12))]:[(AC)
TOTAL Excluding VAT - Y5
((E*N*Q)+((E*V)*12))]])</f>
        <v>0</v>
      </c>
      <c r="AC873" s="65"/>
    </row>
    <row r="874" spans="1:29" x14ac:dyDescent="0.3">
      <c r="A874" t="s">
        <v>67</v>
      </c>
      <c r="B874" t="s">
        <v>1564</v>
      </c>
      <c r="C874" s="75" t="s">
        <v>1565</v>
      </c>
      <c r="D874" s="75" t="s">
        <v>1078</v>
      </c>
      <c r="E874">
        <v>1</v>
      </c>
      <c r="F874" s="77">
        <v>1</v>
      </c>
      <c r="G874" s="77">
        <v>1</v>
      </c>
      <c r="H874" s="77">
        <v>0</v>
      </c>
      <c r="I874" s="77">
        <v>0</v>
      </c>
      <c r="J874" t="s">
        <v>646</v>
      </c>
      <c r="K874" t="s">
        <v>286</v>
      </c>
      <c r="L874" s="20"/>
      <c r="M874" s="20"/>
      <c r="N874" s="20"/>
      <c r="O874" s="20"/>
      <c r="P874" s="20"/>
      <c r="Q874" s="28">
        <f t="shared" si="13"/>
        <v>17.71</v>
      </c>
      <c r="R874" s="18"/>
      <c r="S874" s="18"/>
      <c r="T874" s="18"/>
      <c r="U874" s="18"/>
      <c r="V874" s="18"/>
      <c r="W8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4" s="17">
        <f>SUM(T_MAIN_ACCESSSW[[#This Row],[(Y)
TOTAL Excluding VAT - Y1
((A*J)*Q)+((A*R)*12))]:[(AC)
TOTAL Excluding VAT - Y5
((E*N*Q)+((E*V)*12))]])</f>
        <v>0</v>
      </c>
      <c r="AC874" s="65"/>
    </row>
    <row r="875" spans="1:29" x14ac:dyDescent="0.3">
      <c r="A875" t="s">
        <v>67</v>
      </c>
      <c r="B875" t="s">
        <v>1564</v>
      </c>
      <c r="C875" s="75" t="s">
        <v>1566</v>
      </c>
      <c r="D875" s="75" t="s">
        <v>1078</v>
      </c>
      <c r="E875">
        <v>1</v>
      </c>
      <c r="F875" s="77">
        <v>1</v>
      </c>
      <c r="G875" s="77">
        <v>1</v>
      </c>
      <c r="H875" s="77">
        <v>0</v>
      </c>
      <c r="I875" s="77">
        <v>0</v>
      </c>
      <c r="J875" t="s">
        <v>646</v>
      </c>
      <c r="K875" t="s">
        <v>286</v>
      </c>
      <c r="L875" s="20"/>
      <c r="M875" s="20"/>
      <c r="N875" s="20"/>
      <c r="O875" s="20"/>
      <c r="P875" s="20"/>
      <c r="Q875" s="28">
        <f t="shared" si="13"/>
        <v>17.71</v>
      </c>
      <c r="R875" s="18"/>
      <c r="S875" s="18"/>
      <c r="T875" s="18"/>
      <c r="U875" s="18"/>
      <c r="V875" s="18"/>
      <c r="W8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5" s="17">
        <f>SUM(T_MAIN_ACCESSSW[[#This Row],[(Y)
TOTAL Excluding VAT - Y1
((A*J)*Q)+((A*R)*12))]:[(AC)
TOTAL Excluding VAT - Y5
((E*N*Q)+((E*V)*12))]])</f>
        <v>0</v>
      </c>
      <c r="AC875" s="65"/>
    </row>
    <row r="876" spans="1:29" x14ac:dyDescent="0.3">
      <c r="A876" t="s">
        <v>67</v>
      </c>
      <c r="B876" t="s">
        <v>1567</v>
      </c>
      <c r="C876" s="75" t="s">
        <v>1568</v>
      </c>
      <c r="D876" s="75" t="s">
        <v>1078</v>
      </c>
      <c r="E876">
        <v>1</v>
      </c>
      <c r="F876" s="77">
        <v>1</v>
      </c>
      <c r="G876" s="77">
        <v>1</v>
      </c>
      <c r="H876" s="77">
        <v>0</v>
      </c>
      <c r="I876" s="77">
        <v>0</v>
      </c>
      <c r="J876" t="s">
        <v>646</v>
      </c>
      <c r="K876" t="s">
        <v>286</v>
      </c>
      <c r="L876" s="20"/>
      <c r="M876" s="20"/>
      <c r="N876" s="20"/>
      <c r="O876" s="20"/>
      <c r="P876" s="20"/>
      <c r="Q876" s="28">
        <f t="shared" si="13"/>
        <v>17.71</v>
      </c>
      <c r="R876" s="18"/>
      <c r="S876" s="18"/>
      <c r="T876" s="18"/>
      <c r="U876" s="18"/>
      <c r="V876" s="18"/>
      <c r="W8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6" s="17">
        <f>SUM(T_MAIN_ACCESSSW[[#This Row],[(Y)
TOTAL Excluding VAT - Y1
((A*J)*Q)+((A*R)*12))]:[(AC)
TOTAL Excluding VAT - Y5
((E*N*Q)+((E*V)*12))]])</f>
        <v>0</v>
      </c>
      <c r="AC876" s="65"/>
    </row>
    <row r="877" spans="1:29" x14ac:dyDescent="0.3">
      <c r="A877" t="s">
        <v>67</v>
      </c>
      <c r="B877" t="s">
        <v>1569</v>
      </c>
      <c r="C877" s="75" t="s">
        <v>1570</v>
      </c>
      <c r="D877" s="75" t="s">
        <v>1078</v>
      </c>
      <c r="E877">
        <v>1</v>
      </c>
      <c r="F877" s="77">
        <v>1</v>
      </c>
      <c r="G877" s="77">
        <v>1</v>
      </c>
      <c r="H877" s="77">
        <v>0</v>
      </c>
      <c r="I877" s="77">
        <v>0</v>
      </c>
      <c r="J877" t="s">
        <v>646</v>
      </c>
      <c r="K877" t="s">
        <v>286</v>
      </c>
      <c r="L877" s="20"/>
      <c r="M877" s="20"/>
      <c r="N877" s="20"/>
      <c r="O877" s="20"/>
      <c r="P877" s="20"/>
      <c r="Q877" s="28">
        <f t="shared" si="13"/>
        <v>17.71</v>
      </c>
      <c r="R877" s="18"/>
      <c r="S877" s="18"/>
      <c r="T877" s="18"/>
      <c r="U877" s="18"/>
      <c r="V877" s="18"/>
      <c r="W8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7" s="17">
        <f>SUM(T_MAIN_ACCESSSW[[#This Row],[(Y)
TOTAL Excluding VAT - Y1
((A*J)*Q)+((A*R)*12))]:[(AC)
TOTAL Excluding VAT - Y5
((E*N*Q)+((E*V)*12))]])</f>
        <v>0</v>
      </c>
      <c r="AC877" s="65"/>
    </row>
    <row r="878" spans="1:29" x14ac:dyDescent="0.3">
      <c r="A878" t="s">
        <v>67</v>
      </c>
      <c r="B878" t="s">
        <v>1571</v>
      </c>
      <c r="C878" s="75" t="s">
        <v>1572</v>
      </c>
      <c r="D878" s="75" t="s">
        <v>1078</v>
      </c>
      <c r="E878">
        <v>1</v>
      </c>
      <c r="F878" s="77">
        <v>1</v>
      </c>
      <c r="G878" s="77">
        <v>1</v>
      </c>
      <c r="H878" s="77">
        <v>0</v>
      </c>
      <c r="I878" s="77">
        <v>0</v>
      </c>
      <c r="J878" t="s">
        <v>646</v>
      </c>
      <c r="K878" t="s">
        <v>286</v>
      </c>
      <c r="L878" s="20"/>
      <c r="M878" s="20"/>
      <c r="N878" s="20"/>
      <c r="O878" s="20"/>
      <c r="P878" s="20"/>
      <c r="Q878" s="28">
        <f t="shared" si="13"/>
        <v>17.71</v>
      </c>
      <c r="R878" s="18"/>
      <c r="S878" s="18"/>
      <c r="T878" s="18"/>
      <c r="U878" s="18"/>
      <c r="V878" s="18"/>
      <c r="W8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8" s="17">
        <f>SUM(T_MAIN_ACCESSSW[[#This Row],[(Y)
TOTAL Excluding VAT - Y1
((A*J)*Q)+((A*R)*12))]:[(AC)
TOTAL Excluding VAT - Y5
((E*N*Q)+((E*V)*12))]])</f>
        <v>0</v>
      </c>
      <c r="AC878" s="65"/>
    </row>
    <row r="879" spans="1:29" x14ac:dyDescent="0.3">
      <c r="A879" t="s">
        <v>67</v>
      </c>
      <c r="B879" t="s">
        <v>1571</v>
      </c>
      <c r="C879" s="75" t="s">
        <v>1573</v>
      </c>
      <c r="D879" s="75" t="s">
        <v>1078</v>
      </c>
      <c r="E879">
        <v>1</v>
      </c>
      <c r="F879" s="77">
        <v>1</v>
      </c>
      <c r="G879" s="77">
        <v>1</v>
      </c>
      <c r="H879" s="77">
        <v>0</v>
      </c>
      <c r="I879" s="77">
        <v>0</v>
      </c>
      <c r="J879" t="s">
        <v>646</v>
      </c>
      <c r="K879" t="s">
        <v>286</v>
      </c>
      <c r="L879" s="20"/>
      <c r="M879" s="20"/>
      <c r="N879" s="20"/>
      <c r="O879" s="20"/>
      <c r="P879" s="20"/>
      <c r="Q879" s="28">
        <f t="shared" si="13"/>
        <v>17.71</v>
      </c>
      <c r="R879" s="18"/>
      <c r="S879" s="18"/>
      <c r="T879" s="18"/>
      <c r="U879" s="18"/>
      <c r="V879" s="18"/>
      <c r="W8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79" s="17">
        <f>SUM(T_MAIN_ACCESSSW[[#This Row],[(Y)
TOTAL Excluding VAT - Y1
((A*J)*Q)+((A*R)*12))]:[(AC)
TOTAL Excluding VAT - Y5
((E*N*Q)+((E*V)*12))]])</f>
        <v>0</v>
      </c>
      <c r="AC879" s="65"/>
    </row>
    <row r="880" spans="1:29" x14ac:dyDescent="0.3">
      <c r="A880" t="s">
        <v>67</v>
      </c>
      <c r="B880" t="s">
        <v>1574</v>
      </c>
      <c r="C880" s="75" t="s">
        <v>1575</v>
      </c>
      <c r="D880" s="75" t="s">
        <v>1078</v>
      </c>
      <c r="E880">
        <v>1</v>
      </c>
      <c r="F880" s="77">
        <v>1</v>
      </c>
      <c r="G880" s="77">
        <v>1</v>
      </c>
      <c r="H880" s="77">
        <v>0</v>
      </c>
      <c r="I880" s="77">
        <v>0</v>
      </c>
      <c r="J880" t="s">
        <v>646</v>
      </c>
      <c r="K880" t="s">
        <v>286</v>
      </c>
      <c r="L880" s="20"/>
      <c r="M880" s="20"/>
      <c r="N880" s="20"/>
      <c r="O880" s="20"/>
      <c r="P880" s="20"/>
      <c r="Q880" s="28">
        <f t="shared" si="13"/>
        <v>17.71</v>
      </c>
      <c r="R880" s="18"/>
      <c r="S880" s="18"/>
      <c r="T880" s="18"/>
      <c r="U880" s="18"/>
      <c r="V880" s="18"/>
      <c r="W8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0" s="17">
        <f>SUM(T_MAIN_ACCESSSW[[#This Row],[(Y)
TOTAL Excluding VAT - Y1
((A*J)*Q)+((A*R)*12))]:[(AC)
TOTAL Excluding VAT - Y5
((E*N*Q)+((E*V)*12))]])</f>
        <v>0</v>
      </c>
      <c r="AC880" s="65"/>
    </row>
    <row r="881" spans="1:29" x14ac:dyDescent="0.3">
      <c r="A881" t="s">
        <v>67</v>
      </c>
      <c r="B881" t="s">
        <v>1576</v>
      </c>
      <c r="C881" s="75" t="s">
        <v>1577</v>
      </c>
      <c r="D881" s="75" t="s">
        <v>1078</v>
      </c>
      <c r="E881">
        <v>1</v>
      </c>
      <c r="F881" s="77">
        <v>1</v>
      </c>
      <c r="G881" s="77">
        <v>1</v>
      </c>
      <c r="H881" s="77">
        <v>0</v>
      </c>
      <c r="I881" s="77">
        <v>0</v>
      </c>
      <c r="J881" t="s">
        <v>646</v>
      </c>
      <c r="K881" t="s">
        <v>286</v>
      </c>
      <c r="L881" s="20"/>
      <c r="M881" s="20"/>
      <c r="N881" s="20"/>
      <c r="O881" s="20"/>
      <c r="P881" s="20"/>
      <c r="Q881" s="28">
        <f t="shared" si="13"/>
        <v>17.71</v>
      </c>
      <c r="R881" s="18"/>
      <c r="S881" s="18"/>
      <c r="T881" s="18"/>
      <c r="U881" s="18"/>
      <c r="V881" s="18"/>
      <c r="W8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1" s="17">
        <f>SUM(T_MAIN_ACCESSSW[[#This Row],[(Y)
TOTAL Excluding VAT - Y1
((A*J)*Q)+((A*R)*12))]:[(AC)
TOTAL Excluding VAT - Y5
((E*N*Q)+((E*V)*12))]])</f>
        <v>0</v>
      </c>
      <c r="AC881" s="65"/>
    </row>
    <row r="882" spans="1:29" x14ac:dyDescent="0.3">
      <c r="A882" t="s">
        <v>67</v>
      </c>
      <c r="B882" t="s">
        <v>1576</v>
      </c>
      <c r="C882" t="s">
        <v>1578</v>
      </c>
      <c r="D882" t="s">
        <v>1078</v>
      </c>
      <c r="E882" s="77">
        <v>1</v>
      </c>
      <c r="F882" s="77">
        <v>1</v>
      </c>
      <c r="G882" s="77">
        <v>1</v>
      </c>
      <c r="H882" s="77">
        <v>0</v>
      </c>
      <c r="I882" s="77">
        <v>0</v>
      </c>
      <c r="J882" t="s">
        <v>646</v>
      </c>
      <c r="K882" t="s">
        <v>286</v>
      </c>
      <c r="L882" s="20"/>
      <c r="M882" s="20"/>
      <c r="N882" s="20"/>
      <c r="O882" s="20"/>
      <c r="P882" s="20"/>
      <c r="Q882" s="28">
        <f t="shared" si="13"/>
        <v>17.71</v>
      </c>
      <c r="R882" s="18"/>
      <c r="S882" s="18"/>
      <c r="T882" s="18"/>
      <c r="U882" s="18"/>
      <c r="V882" s="18"/>
      <c r="W8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2" s="17">
        <f>SUM(T_MAIN_ACCESSSW[[#This Row],[(Y)
TOTAL Excluding VAT - Y1
((A*J)*Q)+((A*R)*12))]:[(AC)
TOTAL Excluding VAT - Y5
((E*N*Q)+((E*V)*12))]])</f>
        <v>0</v>
      </c>
      <c r="AC882" s="21"/>
    </row>
    <row r="883" spans="1:29" x14ac:dyDescent="0.3">
      <c r="A883" t="s">
        <v>67</v>
      </c>
      <c r="B883" t="s">
        <v>1579</v>
      </c>
      <c r="C883" t="s">
        <v>1580</v>
      </c>
      <c r="D883" t="s">
        <v>1078</v>
      </c>
      <c r="E883" s="77">
        <v>1</v>
      </c>
      <c r="F883" s="77">
        <v>1</v>
      </c>
      <c r="G883" s="77">
        <v>1</v>
      </c>
      <c r="H883" s="77">
        <v>0</v>
      </c>
      <c r="I883" s="77">
        <v>0</v>
      </c>
      <c r="J883" t="s">
        <v>646</v>
      </c>
      <c r="K883" t="s">
        <v>286</v>
      </c>
      <c r="L883" s="20"/>
      <c r="M883" s="20"/>
      <c r="N883" s="20"/>
      <c r="O883" s="20"/>
      <c r="P883" s="20"/>
      <c r="Q883" s="28">
        <f t="shared" si="13"/>
        <v>17.71</v>
      </c>
      <c r="R883" s="18"/>
      <c r="S883" s="18"/>
      <c r="T883" s="18"/>
      <c r="U883" s="18"/>
      <c r="V883" s="18"/>
      <c r="W8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3" s="17">
        <f>SUM(T_MAIN_ACCESSSW[[#This Row],[(Y)
TOTAL Excluding VAT - Y1
((A*J)*Q)+((A*R)*12))]:[(AC)
TOTAL Excluding VAT - Y5
((E*N*Q)+((E*V)*12))]])</f>
        <v>0</v>
      </c>
      <c r="AC883" s="21"/>
    </row>
    <row r="884" spans="1:29" x14ac:dyDescent="0.3">
      <c r="A884" t="s">
        <v>79</v>
      </c>
      <c r="B884" t="s">
        <v>1581</v>
      </c>
      <c r="C884" t="s">
        <v>1582</v>
      </c>
      <c r="D884" t="s">
        <v>1583</v>
      </c>
      <c r="E884" s="77">
        <v>1</v>
      </c>
      <c r="F884" s="77">
        <v>1</v>
      </c>
      <c r="G884" s="77">
        <v>0</v>
      </c>
      <c r="H884" s="77">
        <v>0</v>
      </c>
      <c r="I884" s="77">
        <v>0</v>
      </c>
      <c r="J884" t="s">
        <v>285</v>
      </c>
      <c r="K884" t="s">
        <v>286</v>
      </c>
      <c r="L884" s="20"/>
      <c r="M884" s="20"/>
      <c r="N884" s="20"/>
      <c r="O884" s="20"/>
      <c r="P884" s="20"/>
      <c r="Q884" s="28">
        <f t="shared" si="13"/>
        <v>17.71</v>
      </c>
      <c r="R884" s="18"/>
      <c r="S884" s="18"/>
      <c r="T884" s="18"/>
      <c r="U884" s="18"/>
      <c r="V884" s="18"/>
      <c r="W8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4" s="17">
        <f>SUM(T_MAIN_ACCESSSW[[#This Row],[(Y)
TOTAL Excluding VAT - Y1
((A*J)*Q)+((A*R)*12))]:[(AC)
TOTAL Excluding VAT - Y5
((E*N*Q)+((E*V)*12))]])</f>
        <v>0</v>
      </c>
      <c r="AC884" s="21"/>
    </row>
    <row r="885" spans="1:29" x14ac:dyDescent="0.3">
      <c r="A885" t="s">
        <v>79</v>
      </c>
      <c r="B885" t="s">
        <v>1584</v>
      </c>
      <c r="C885" t="s">
        <v>1585</v>
      </c>
      <c r="D885" t="s">
        <v>1583</v>
      </c>
      <c r="E885" s="77">
        <v>1</v>
      </c>
      <c r="F885" s="77">
        <v>1</v>
      </c>
      <c r="G885" s="77">
        <v>0</v>
      </c>
      <c r="H885" s="77">
        <v>0</v>
      </c>
      <c r="I885" s="77">
        <v>0</v>
      </c>
      <c r="J885" t="s">
        <v>285</v>
      </c>
      <c r="K885" t="s">
        <v>286</v>
      </c>
      <c r="L885" s="20"/>
      <c r="M885" s="20"/>
      <c r="N885" s="20"/>
      <c r="O885" s="20"/>
      <c r="P885" s="20"/>
      <c r="Q885" s="28">
        <f t="shared" si="13"/>
        <v>17.71</v>
      </c>
      <c r="R885" s="18"/>
      <c r="S885" s="18"/>
      <c r="T885" s="18"/>
      <c r="U885" s="18"/>
      <c r="V885" s="18"/>
      <c r="W8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5" s="17">
        <f>SUM(T_MAIN_ACCESSSW[[#This Row],[(Y)
TOTAL Excluding VAT - Y1
((A*J)*Q)+((A*R)*12))]:[(AC)
TOTAL Excluding VAT - Y5
((E*N*Q)+((E*V)*12))]])</f>
        <v>0</v>
      </c>
      <c r="AC885" s="21"/>
    </row>
    <row r="886" spans="1:29" x14ac:dyDescent="0.3">
      <c r="A886" t="s">
        <v>79</v>
      </c>
      <c r="B886" t="s">
        <v>1586</v>
      </c>
      <c r="C886" t="s">
        <v>1587</v>
      </c>
      <c r="D886" t="s">
        <v>1583</v>
      </c>
      <c r="E886" s="77">
        <v>1</v>
      </c>
      <c r="F886" s="77">
        <v>1</v>
      </c>
      <c r="G886" s="77">
        <v>0</v>
      </c>
      <c r="H886" s="77">
        <v>0</v>
      </c>
      <c r="I886" s="77">
        <v>0</v>
      </c>
      <c r="J886" t="s">
        <v>285</v>
      </c>
      <c r="K886" t="s">
        <v>286</v>
      </c>
      <c r="L886" s="20"/>
      <c r="M886" s="20"/>
      <c r="N886" s="20"/>
      <c r="O886" s="20"/>
      <c r="P886" s="20"/>
      <c r="Q886" s="28">
        <f t="shared" si="13"/>
        <v>17.71</v>
      </c>
      <c r="R886" s="18"/>
      <c r="S886" s="18"/>
      <c r="T886" s="18"/>
      <c r="U886" s="18"/>
      <c r="V886" s="18"/>
      <c r="W8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6" s="17">
        <f>SUM(T_MAIN_ACCESSSW[[#This Row],[(Y)
TOTAL Excluding VAT - Y1
((A*J)*Q)+((A*R)*12))]:[(AC)
TOTAL Excluding VAT - Y5
((E*N*Q)+((E*V)*12))]])</f>
        <v>0</v>
      </c>
      <c r="AC886" s="21"/>
    </row>
    <row r="887" spans="1:29" x14ac:dyDescent="0.3">
      <c r="A887" t="s">
        <v>69</v>
      </c>
      <c r="B887" t="s">
        <v>1588</v>
      </c>
      <c r="C887" t="s">
        <v>1589</v>
      </c>
      <c r="D887" t="s">
        <v>1583</v>
      </c>
      <c r="E887" s="77">
        <v>1</v>
      </c>
      <c r="F887" s="77">
        <v>1</v>
      </c>
      <c r="G887" s="77">
        <v>1</v>
      </c>
      <c r="H887" s="77">
        <v>0</v>
      </c>
      <c r="I887" s="77">
        <v>0</v>
      </c>
      <c r="J887" t="s">
        <v>646</v>
      </c>
      <c r="K887" t="s">
        <v>286</v>
      </c>
      <c r="L887" s="20"/>
      <c r="M887" s="20"/>
      <c r="N887" s="20"/>
      <c r="O887" s="20"/>
      <c r="P887" s="20"/>
      <c r="Q887" s="28">
        <f t="shared" si="13"/>
        <v>17.71</v>
      </c>
      <c r="R887" s="18"/>
      <c r="S887" s="18"/>
      <c r="T887" s="18"/>
      <c r="U887" s="18"/>
      <c r="V887" s="18"/>
      <c r="W8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7" s="17">
        <f>SUM(T_MAIN_ACCESSSW[[#This Row],[(Y)
TOTAL Excluding VAT - Y1
((A*J)*Q)+((A*R)*12))]:[(AC)
TOTAL Excluding VAT - Y5
((E*N*Q)+((E*V)*12))]])</f>
        <v>0</v>
      </c>
      <c r="AC887" s="21"/>
    </row>
    <row r="888" spans="1:29" x14ac:dyDescent="0.3">
      <c r="A888" t="s">
        <v>69</v>
      </c>
      <c r="B888" t="s">
        <v>1590</v>
      </c>
      <c r="C888" t="s">
        <v>1591</v>
      </c>
      <c r="D888" t="s">
        <v>1583</v>
      </c>
      <c r="E888" s="77">
        <v>1</v>
      </c>
      <c r="F888" s="77">
        <v>1</v>
      </c>
      <c r="G888" s="77">
        <v>1</v>
      </c>
      <c r="H888" s="77">
        <v>0</v>
      </c>
      <c r="I888" s="77">
        <v>0</v>
      </c>
      <c r="J888" t="s">
        <v>646</v>
      </c>
      <c r="K888" t="s">
        <v>286</v>
      </c>
      <c r="L888" s="20"/>
      <c r="M888" s="20"/>
      <c r="N888" s="20"/>
      <c r="O888" s="20"/>
      <c r="P888" s="20"/>
      <c r="Q888" s="28">
        <f t="shared" si="13"/>
        <v>17.71</v>
      </c>
      <c r="R888" s="18"/>
      <c r="S888" s="18"/>
      <c r="T888" s="18"/>
      <c r="U888" s="18"/>
      <c r="V888" s="18"/>
      <c r="W8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8" s="17">
        <f>SUM(T_MAIN_ACCESSSW[[#This Row],[(Y)
TOTAL Excluding VAT - Y1
((A*J)*Q)+((A*R)*12))]:[(AC)
TOTAL Excluding VAT - Y5
((E*N*Q)+((E*V)*12))]])</f>
        <v>0</v>
      </c>
      <c r="AC888" s="21"/>
    </row>
    <row r="889" spans="1:29" x14ac:dyDescent="0.3">
      <c r="A889" t="s">
        <v>69</v>
      </c>
      <c r="B889" t="s">
        <v>1592</v>
      </c>
      <c r="C889" t="s">
        <v>1593</v>
      </c>
      <c r="D889" t="s">
        <v>1583</v>
      </c>
      <c r="E889" s="77">
        <v>1</v>
      </c>
      <c r="F889" s="77">
        <v>1</v>
      </c>
      <c r="G889" s="77">
        <v>1</v>
      </c>
      <c r="H889" s="77">
        <v>0</v>
      </c>
      <c r="I889" s="77">
        <v>0</v>
      </c>
      <c r="J889" t="s">
        <v>646</v>
      </c>
      <c r="K889" t="s">
        <v>286</v>
      </c>
      <c r="L889" s="20"/>
      <c r="M889" s="20"/>
      <c r="N889" s="20"/>
      <c r="O889" s="20"/>
      <c r="P889" s="20"/>
      <c r="Q889" s="28">
        <f t="shared" si="13"/>
        <v>17.71</v>
      </c>
      <c r="R889" s="18"/>
      <c r="S889" s="18"/>
      <c r="T889" s="18"/>
      <c r="U889" s="18"/>
      <c r="V889" s="18"/>
      <c r="W8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89" s="17">
        <f>SUM(T_MAIN_ACCESSSW[[#This Row],[(Y)
TOTAL Excluding VAT - Y1
((A*J)*Q)+((A*R)*12))]:[(AC)
TOTAL Excluding VAT - Y5
((E*N*Q)+((E*V)*12))]])</f>
        <v>0</v>
      </c>
      <c r="AC889" s="21"/>
    </row>
    <row r="890" spans="1:29" x14ac:dyDescent="0.3">
      <c r="A890" t="s">
        <v>69</v>
      </c>
      <c r="B890" t="s">
        <v>1592</v>
      </c>
      <c r="C890" t="s">
        <v>1594</v>
      </c>
      <c r="D890" t="s">
        <v>1583</v>
      </c>
      <c r="E890" s="77">
        <v>1</v>
      </c>
      <c r="F890" s="77">
        <v>1</v>
      </c>
      <c r="G890" s="77">
        <v>1</v>
      </c>
      <c r="H890" s="77">
        <v>0</v>
      </c>
      <c r="I890" s="77">
        <v>0</v>
      </c>
      <c r="J890" t="s">
        <v>646</v>
      </c>
      <c r="K890" t="s">
        <v>286</v>
      </c>
      <c r="L890" s="20"/>
      <c r="M890" s="20"/>
      <c r="N890" s="20"/>
      <c r="O890" s="20"/>
      <c r="P890" s="20"/>
      <c r="Q890" s="28">
        <f t="shared" si="13"/>
        <v>17.71</v>
      </c>
      <c r="R890" s="18"/>
      <c r="S890" s="18"/>
      <c r="T890" s="18"/>
      <c r="U890" s="18"/>
      <c r="V890" s="18"/>
      <c r="W8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0" s="17">
        <f>SUM(T_MAIN_ACCESSSW[[#This Row],[(Y)
TOTAL Excluding VAT - Y1
((A*J)*Q)+((A*R)*12))]:[(AC)
TOTAL Excluding VAT - Y5
((E*N*Q)+((E*V)*12))]])</f>
        <v>0</v>
      </c>
      <c r="AC890" s="21"/>
    </row>
    <row r="891" spans="1:29" x14ac:dyDescent="0.3">
      <c r="A891" t="s">
        <v>69</v>
      </c>
      <c r="B891" t="s">
        <v>1595</v>
      </c>
      <c r="C891" t="s">
        <v>1596</v>
      </c>
      <c r="D891" t="s">
        <v>1583</v>
      </c>
      <c r="E891" s="77">
        <v>1</v>
      </c>
      <c r="F891" s="77">
        <v>1</v>
      </c>
      <c r="G891" s="77">
        <v>1</v>
      </c>
      <c r="H891" s="77">
        <v>0</v>
      </c>
      <c r="I891" s="77">
        <v>0</v>
      </c>
      <c r="J891" t="s">
        <v>646</v>
      </c>
      <c r="K891" t="s">
        <v>286</v>
      </c>
      <c r="L891" s="20"/>
      <c r="M891" s="20"/>
      <c r="N891" s="20"/>
      <c r="O891" s="20"/>
      <c r="P891" s="20"/>
      <c r="Q891" s="28">
        <f t="shared" si="13"/>
        <v>17.71</v>
      </c>
      <c r="R891" s="18"/>
      <c r="S891" s="18"/>
      <c r="T891" s="18"/>
      <c r="U891" s="18"/>
      <c r="V891" s="18"/>
      <c r="W8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1" s="17">
        <f>SUM(T_MAIN_ACCESSSW[[#This Row],[(Y)
TOTAL Excluding VAT - Y1
((A*J)*Q)+((A*R)*12))]:[(AC)
TOTAL Excluding VAT - Y5
((E*N*Q)+((E*V)*12))]])</f>
        <v>0</v>
      </c>
      <c r="AC891" s="21"/>
    </row>
    <row r="892" spans="1:29" x14ac:dyDescent="0.3">
      <c r="A892" t="s">
        <v>69</v>
      </c>
      <c r="B892" t="s">
        <v>1595</v>
      </c>
      <c r="C892" t="s">
        <v>1597</v>
      </c>
      <c r="D892" t="s">
        <v>1583</v>
      </c>
      <c r="E892" s="77">
        <v>1</v>
      </c>
      <c r="F892" s="77">
        <v>1</v>
      </c>
      <c r="G892" s="77">
        <v>1</v>
      </c>
      <c r="H892" s="77">
        <v>0</v>
      </c>
      <c r="I892" s="77">
        <v>0</v>
      </c>
      <c r="J892" t="s">
        <v>646</v>
      </c>
      <c r="K892" t="s">
        <v>286</v>
      </c>
      <c r="L892" s="20"/>
      <c r="M892" s="20"/>
      <c r="N892" s="20"/>
      <c r="O892" s="20"/>
      <c r="P892" s="20"/>
      <c r="Q892" s="28">
        <f t="shared" si="13"/>
        <v>17.71</v>
      </c>
      <c r="R892" s="18"/>
      <c r="S892" s="18"/>
      <c r="T892" s="18"/>
      <c r="U892" s="18"/>
      <c r="V892" s="18"/>
      <c r="W8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2" s="17">
        <f>SUM(T_MAIN_ACCESSSW[[#This Row],[(Y)
TOTAL Excluding VAT - Y1
((A*J)*Q)+((A*R)*12))]:[(AC)
TOTAL Excluding VAT - Y5
((E*N*Q)+((E*V)*12))]])</f>
        <v>0</v>
      </c>
      <c r="AC892" s="21"/>
    </row>
    <row r="893" spans="1:29" x14ac:dyDescent="0.3">
      <c r="A893" t="s">
        <v>69</v>
      </c>
      <c r="B893" t="s">
        <v>1598</v>
      </c>
      <c r="C893" t="s">
        <v>1599</v>
      </c>
      <c r="D893" t="s">
        <v>1583</v>
      </c>
      <c r="E893" s="77">
        <v>1</v>
      </c>
      <c r="F893" s="77">
        <v>1</v>
      </c>
      <c r="G893" s="77">
        <v>1</v>
      </c>
      <c r="H893" s="77">
        <v>0</v>
      </c>
      <c r="I893" s="77">
        <v>0</v>
      </c>
      <c r="J893" t="s">
        <v>646</v>
      </c>
      <c r="K893" t="s">
        <v>286</v>
      </c>
      <c r="L893" s="20"/>
      <c r="M893" s="20"/>
      <c r="N893" s="20"/>
      <c r="O893" s="20"/>
      <c r="P893" s="20"/>
      <c r="Q893" s="28">
        <f t="shared" si="13"/>
        <v>17.71</v>
      </c>
      <c r="R893" s="18"/>
      <c r="S893" s="18"/>
      <c r="T893" s="18"/>
      <c r="U893" s="18"/>
      <c r="V893" s="18"/>
      <c r="W8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3" s="17">
        <f>SUM(T_MAIN_ACCESSSW[[#This Row],[(Y)
TOTAL Excluding VAT - Y1
((A*J)*Q)+((A*R)*12))]:[(AC)
TOTAL Excluding VAT - Y5
((E*N*Q)+((E*V)*12))]])</f>
        <v>0</v>
      </c>
      <c r="AC893" s="21"/>
    </row>
    <row r="894" spans="1:29" x14ac:dyDescent="0.3">
      <c r="A894" t="s">
        <v>69</v>
      </c>
      <c r="B894" t="s">
        <v>1598</v>
      </c>
      <c r="C894" t="s">
        <v>1600</v>
      </c>
      <c r="D894" t="s">
        <v>1583</v>
      </c>
      <c r="E894" s="77">
        <v>1</v>
      </c>
      <c r="F894" s="77">
        <v>1</v>
      </c>
      <c r="G894" s="77">
        <v>1</v>
      </c>
      <c r="H894" s="77">
        <v>0</v>
      </c>
      <c r="I894" s="77">
        <v>0</v>
      </c>
      <c r="J894" t="s">
        <v>646</v>
      </c>
      <c r="K894" t="s">
        <v>286</v>
      </c>
      <c r="L894" s="20"/>
      <c r="M894" s="20"/>
      <c r="N894" s="20"/>
      <c r="O894" s="20"/>
      <c r="P894" s="20"/>
      <c r="Q894" s="28">
        <f t="shared" si="13"/>
        <v>17.71</v>
      </c>
      <c r="R894" s="18"/>
      <c r="S894" s="18"/>
      <c r="T894" s="18"/>
      <c r="U894" s="18"/>
      <c r="V894" s="18"/>
      <c r="W8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4" s="17">
        <f>SUM(T_MAIN_ACCESSSW[[#This Row],[(Y)
TOTAL Excluding VAT - Y1
((A*J)*Q)+((A*R)*12))]:[(AC)
TOTAL Excluding VAT - Y5
((E*N*Q)+((E*V)*12))]])</f>
        <v>0</v>
      </c>
      <c r="AC894" s="21"/>
    </row>
    <row r="895" spans="1:29" x14ac:dyDescent="0.3">
      <c r="A895" t="s">
        <v>69</v>
      </c>
      <c r="B895" t="s">
        <v>1601</v>
      </c>
      <c r="C895" t="s">
        <v>1602</v>
      </c>
      <c r="D895" t="s">
        <v>1583</v>
      </c>
      <c r="E895" s="77">
        <v>1</v>
      </c>
      <c r="F895" s="77">
        <v>1</v>
      </c>
      <c r="G895" s="77">
        <v>1</v>
      </c>
      <c r="H895" s="77">
        <v>0</v>
      </c>
      <c r="I895" s="77">
        <v>0</v>
      </c>
      <c r="J895" t="s">
        <v>646</v>
      </c>
      <c r="K895" t="s">
        <v>286</v>
      </c>
      <c r="L895" s="20"/>
      <c r="M895" s="20"/>
      <c r="N895" s="20"/>
      <c r="O895" s="20"/>
      <c r="P895" s="20"/>
      <c r="Q895" s="28">
        <f t="shared" si="13"/>
        <v>17.71</v>
      </c>
      <c r="R895" s="18"/>
      <c r="S895" s="18"/>
      <c r="T895" s="18"/>
      <c r="U895" s="18"/>
      <c r="V895" s="18"/>
      <c r="W8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5" s="17">
        <f>SUM(T_MAIN_ACCESSSW[[#This Row],[(Y)
TOTAL Excluding VAT - Y1
((A*J)*Q)+((A*R)*12))]:[(AC)
TOTAL Excluding VAT - Y5
((E*N*Q)+((E*V)*12))]])</f>
        <v>0</v>
      </c>
      <c r="AC895" s="21"/>
    </row>
    <row r="896" spans="1:29" x14ac:dyDescent="0.3">
      <c r="A896" t="s">
        <v>69</v>
      </c>
      <c r="B896" t="s">
        <v>1601</v>
      </c>
      <c r="C896" t="s">
        <v>1603</v>
      </c>
      <c r="D896" t="s">
        <v>1583</v>
      </c>
      <c r="E896" s="77">
        <v>1</v>
      </c>
      <c r="F896" s="77">
        <v>1</v>
      </c>
      <c r="G896" s="77">
        <v>1</v>
      </c>
      <c r="H896" s="77">
        <v>0</v>
      </c>
      <c r="I896" s="77">
        <v>0</v>
      </c>
      <c r="J896" t="s">
        <v>646</v>
      </c>
      <c r="K896" t="s">
        <v>286</v>
      </c>
      <c r="L896" s="20"/>
      <c r="M896" s="20"/>
      <c r="N896" s="20"/>
      <c r="O896" s="20"/>
      <c r="P896" s="20"/>
      <c r="Q896" s="28">
        <f t="shared" si="13"/>
        <v>17.71</v>
      </c>
      <c r="R896" s="18"/>
      <c r="S896" s="18"/>
      <c r="T896" s="18"/>
      <c r="U896" s="18"/>
      <c r="V896" s="18"/>
      <c r="W8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6" s="17">
        <f>SUM(T_MAIN_ACCESSSW[[#This Row],[(Y)
TOTAL Excluding VAT - Y1
((A*J)*Q)+((A*R)*12))]:[(AC)
TOTAL Excluding VAT - Y5
((E*N*Q)+((E*V)*12))]])</f>
        <v>0</v>
      </c>
      <c r="AC896" s="21"/>
    </row>
    <row r="897" spans="1:29" x14ac:dyDescent="0.3">
      <c r="A897" t="s">
        <v>69</v>
      </c>
      <c r="B897" t="s">
        <v>1604</v>
      </c>
      <c r="C897" t="s">
        <v>1605</v>
      </c>
      <c r="D897" t="s">
        <v>1583</v>
      </c>
      <c r="E897" s="77">
        <v>1</v>
      </c>
      <c r="F897" s="77">
        <v>1</v>
      </c>
      <c r="G897" s="77">
        <v>1</v>
      </c>
      <c r="H897" s="77">
        <v>0</v>
      </c>
      <c r="I897" s="77">
        <v>0</v>
      </c>
      <c r="J897" t="s">
        <v>646</v>
      </c>
      <c r="K897" t="s">
        <v>286</v>
      </c>
      <c r="L897" s="20"/>
      <c r="M897" s="20"/>
      <c r="N897" s="20"/>
      <c r="O897" s="20"/>
      <c r="P897" s="20"/>
      <c r="Q897" s="28">
        <f t="shared" si="13"/>
        <v>17.71</v>
      </c>
      <c r="R897" s="18"/>
      <c r="S897" s="18"/>
      <c r="T897" s="18"/>
      <c r="U897" s="18"/>
      <c r="V897" s="18"/>
      <c r="W8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7" s="17">
        <f>SUM(T_MAIN_ACCESSSW[[#This Row],[(Y)
TOTAL Excluding VAT - Y1
((A*J)*Q)+((A*R)*12))]:[(AC)
TOTAL Excluding VAT - Y5
((E*N*Q)+((E*V)*12))]])</f>
        <v>0</v>
      </c>
      <c r="AC897" s="21"/>
    </row>
    <row r="898" spans="1:29" x14ac:dyDescent="0.3">
      <c r="A898" t="s">
        <v>69</v>
      </c>
      <c r="B898" t="s">
        <v>1604</v>
      </c>
      <c r="C898" t="s">
        <v>1606</v>
      </c>
      <c r="D898" t="s">
        <v>1583</v>
      </c>
      <c r="E898" s="77">
        <v>1</v>
      </c>
      <c r="F898" s="77">
        <v>1</v>
      </c>
      <c r="G898" s="77">
        <v>1</v>
      </c>
      <c r="H898" s="77">
        <v>0</v>
      </c>
      <c r="I898" s="77">
        <v>0</v>
      </c>
      <c r="J898" t="s">
        <v>646</v>
      </c>
      <c r="K898" t="s">
        <v>286</v>
      </c>
      <c r="L898" s="20"/>
      <c r="M898" s="20"/>
      <c r="N898" s="20"/>
      <c r="O898" s="20"/>
      <c r="P898" s="20"/>
      <c r="Q898" s="28">
        <f t="shared" si="13"/>
        <v>17.71</v>
      </c>
      <c r="R898" s="18"/>
      <c r="S898" s="18"/>
      <c r="T898" s="18"/>
      <c r="U898" s="18"/>
      <c r="V898" s="18"/>
      <c r="W8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8" s="17">
        <f>SUM(T_MAIN_ACCESSSW[[#This Row],[(Y)
TOTAL Excluding VAT - Y1
((A*J)*Q)+((A*R)*12))]:[(AC)
TOTAL Excluding VAT - Y5
((E*N*Q)+((E*V)*12))]])</f>
        <v>0</v>
      </c>
      <c r="AC898" s="21"/>
    </row>
    <row r="899" spans="1:29" x14ac:dyDescent="0.3">
      <c r="A899" t="s">
        <v>69</v>
      </c>
      <c r="B899" t="s">
        <v>1607</v>
      </c>
      <c r="C899" t="s">
        <v>1608</v>
      </c>
      <c r="D899" t="s">
        <v>1583</v>
      </c>
      <c r="E899" s="77">
        <v>1</v>
      </c>
      <c r="F899" s="77">
        <v>1</v>
      </c>
      <c r="G899" s="77">
        <v>1</v>
      </c>
      <c r="H899" s="77">
        <v>0</v>
      </c>
      <c r="I899" s="77">
        <v>0</v>
      </c>
      <c r="J899" t="s">
        <v>646</v>
      </c>
      <c r="K899" t="s">
        <v>286</v>
      </c>
      <c r="L899" s="20"/>
      <c r="M899" s="20"/>
      <c r="N899" s="20"/>
      <c r="O899" s="20"/>
      <c r="P899" s="20"/>
      <c r="Q899" s="28">
        <f t="shared" si="13"/>
        <v>17.71</v>
      </c>
      <c r="R899" s="18"/>
      <c r="S899" s="18"/>
      <c r="T899" s="18"/>
      <c r="U899" s="18"/>
      <c r="V899" s="18"/>
      <c r="W8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8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8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8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8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899" s="17">
        <f>SUM(T_MAIN_ACCESSSW[[#This Row],[(Y)
TOTAL Excluding VAT - Y1
((A*J)*Q)+((A*R)*12))]:[(AC)
TOTAL Excluding VAT - Y5
((E*N*Q)+((E*V)*12))]])</f>
        <v>0</v>
      </c>
      <c r="AC899" s="21"/>
    </row>
    <row r="900" spans="1:29" x14ac:dyDescent="0.3">
      <c r="A900" t="s">
        <v>69</v>
      </c>
      <c r="B900" t="s">
        <v>1607</v>
      </c>
      <c r="C900" t="s">
        <v>1609</v>
      </c>
      <c r="D900" t="s">
        <v>1583</v>
      </c>
      <c r="E900" s="77">
        <v>1</v>
      </c>
      <c r="F900" s="77">
        <v>1</v>
      </c>
      <c r="G900" s="77">
        <v>1</v>
      </c>
      <c r="H900" s="77">
        <v>0</v>
      </c>
      <c r="I900" s="77">
        <v>0</v>
      </c>
      <c r="J900" t="s">
        <v>646</v>
      </c>
      <c r="K900" t="s">
        <v>286</v>
      </c>
      <c r="L900" s="20"/>
      <c r="M900" s="20"/>
      <c r="N900" s="20"/>
      <c r="O900" s="20"/>
      <c r="P900" s="20"/>
      <c r="Q900" s="28">
        <f t="shared" si="13"/>
        <v>17.71</v>
      </c>
      <c r="R900" s="18"/>
      <c r="S900" s="18"/>
      <c r="T900" s="18"/>
      <c r="U900" s="18"/>
      <c r="V900" s="18"/>
      <c r="W9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0" s="17">
        <f>SUM(T_MAIN_ACCESSSW[[#This Row],[(Y)
TOTAL Excluding VAT - Y1
((A*J)*Q)+((A*R)*12))]:[(AC)
TOTAL Excluding VAT - Y5
((E*N*Q)+((E*V)*12))]])</f>
        <v>0</v>
      </c>
      <c r="AC900" s="21"/>
    </row>
    <row r="901" spans="1:29" x14ac:dyDescent="0.3">
      <c r="A901" t="s">
        <v>69</v>
      </c>
      <c r="B901" t="s">
        <v>1610</v>
      </c>
      <c r="C901" t="s">
        <v>1611</v>
      </c>
      <c r="D901" t="s">
        <v>1583</v>
      </c>
      <c r="E901" s="77">
        <v>1</v>
      </c>
      <c r="F901" s="77">
        <v>1</v>
      </c>
      <c r="G901" s="77">
        <v>1</v>
      </c>
      <c r="H901" s="77">
        <v>0</v>
      </c>
      <c r="I901" s="77">
        <v>0</v>
      </c>
      <c r="J901" t="s">
        <v>646</v>
      </c>
      <c r="K901" t="s">
        <v>286</v>
      </c>
      <c r="L901" s="20"/>
      <c r="M901" s="20"/>
      <c r="N901" s="20"/>
      <c r="O901" s="20"/>
      <c r="P901" s="20"/>
      <c r="Q901" s="28">
        <f t="shared" si="13"/>
        <v>17.71</v>
      </c>
      <c r="R901" s="18"/>
      <c r="S901" s="18"/>
      <c r="T901" s="18"/>
      <c r="U901" s="18"/>
      <c r="V901" s="18"/>
      <c r="W9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1" s="17">
        <f>SUM(T_MAIN_ACCESSSW[[#This Row],[(Y)
TOTAL Excluding VAT - Y1
((A*J)*Q)+((A*R)*12))]:[(AC)
TOTAL Excluding VAT - Y5
((E*N*Q)+((E*V)*12))]])</f>
        <v>0</v>
      </c>
      <c r="AC901" s="21"/>
    </row>
    <row r="902" spans="1:29" x14ac:dyDescent="0.3">
      <c r="A902" t="s">
        <v>69</v>
      </c>
      <c r="B902" t="s">
        <v>1612</v>
      </c>
      <c r="C902" t="s">
        <v>1613</v>
      </c>
      <c r="D902" t="s">
        <v>1583</v>
      </c>
      <c r="E902" s="77">
        <v>1</v>
      </c>
      <c r="F902" s="77">
        <v>1</v>
      </c>
      <c r="G902" s="77">
        <v>1</v>
      </c>
      <c r="H902" s="77">
        <v>0</v>
      </c>
      <c r="I902" s="77">
        <v>0</v>
      </c>
      <c r="J902" t="s">
        <v>646</v>
      </c>
      <c r="K902" t="s">
        <v>286</v>
      </c>
      <c r="L902" s="20"/>
      <c r="M902" s="20"/>
      <c r="N902" s="20"/>
      <c r="O902" s="20"/>
      <c r="P902" s="20"/>
      <c r="Q902" s="28">
        <f t="shared" si="13"/>
        <v>17.71</v>
      </c>
      <c r="R902" s="18"/>
      <c r="S902" s="18"/>
      <c r="T902" s="18"/>
      <c r="U902" s="18"/>
      <c r="V902" s="18"/>
      <c r="W9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2" s="17">
        <f>SUM(T_MAIN_ACCESSSW[[#This Row],[(Y)
TOTAL Excluding VAT - Y1
((A*J)*Q)+((A*R)*12))]:[(AC)
TOTAL Excluding VAT - Y5
((E*N*Q)+((E*V)*12))]])</f>
        <v>0</v>
      </c>
      <c r="AC902" s="21"/>
    </row>
    <row r="903" spans="1:29" x14ac:dyDescent="0.3">
      <c r="A903" t="s">
        <v>69</v>
      </c>
      <c r="B903" t="s">
        <v>1614</v>
      </c>
      <c r="C903" t="s">
        <v>1615</v>
      </c>
      <c r="D903" t="s">
        <v>1583</v>
      </c>
      <c r="E903" s="77">
        <v>1</v>
      </c>
      <c r="F903" s="77">
        <v>1</v>
      </c>
      <c r="G903" s="77">
        <v>1</v>
      </c>
      <c r="H903" s="77">
        <v>0</v>
      </c>
      <c r="I903" s="77">
        <v>0</v>
      </c>
      <c r="J903" t="s">
        <v>646</v>
      </c>
      <c r="K903" t="s">
        <v>286</v>
      </c>
      <c r="L903" s="20"/>
      <c r="M903" s="20"/>
      <c r="N903" s="20"/>
      <c r="O903" s="20"/>
      <c r="P903" s="20"/>
      <c r="Q903" s="28">
        <f t="shared" si="13"/>
        <v>17.71</v>
      </c>
      <c r="R903" s="18"/>
      <c r="S903" s="18"/>
      <c r="T903" s="18"/>
      <c r="U903" s="18"/>
      <c r="V903" s="18"/>
      <c r="W9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3" s="17">
        <f>SUM(T_MAIN_ACCESSSW[[#This Row],[(Y)
TOTAL Excluding VAT - Y1
((A*J)*Q)+((A*R)*12))]:[(AC)
TOTAL Excluding VAT - Y5
((E*N*Q)+((E*V)*12))]])</f>
        <v>0</v>
      </c>
      <c r="AC903" s="21"/>
    </row>
    <row r="904" spans="1:29" x14ac:dyDescent="0.3">
      <c r="A904" t="s">
        <v>69</v>
      </c>
      <c r="B904" t="s">
        <v>1616</v>
      </c>
      <c r="C904" t="s">
        <v>1617</v>
      </c>
      <c r="D904" t="s">
        <v>1583</v>
      </c>
      <c r="E904" s="77">
        <v>1</v>
      </c>
      <c r="F904" s="77">
        <v>1</v>
      </c>
      <c r="G904" s="77">
        <v>1</v>
      </c>
      <c r="H904" s="77">
        <v>0</v>
      </c>
      <c r="I904" s="77">
        <v>0</v>
      </c>
      <c r="J904" t="s">
        <v>646</v>
      </c>
      <c r="K904" t="s">
        <v>286</v>
      </c>
      <c r="L904" s="20"/>
      <c r="M904" s="20"/>
      <c r="N904" s="20"/>
      <c r="O904" s="20"/>
      <c r="P904" s="20"/>
      <c r="Q904" s="28">
        <f t="shared" si="13"/>
        <v>17.71</v>
      </c>
      <c r="R904" s="18"/>
      <c r="S904" s="18"/>
      <c r="T904" s="18"/>
      <c r="U904" s="18"/>
      <c r="V904" s="18"/>
      <c r="W9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4" s="17">
        <f>SUM(T_MAIN_ACCESSSW[[#This Row],[(Y)
TOTAL Excluding VAT - Y1
((A*J)*Q)+((A*R)*12))]:[(AC)
TOTAL Excluding VAT - Y5
((E*N*Q)+((E*V)*12))]])</f>
        <v>0</v>
      </c>
      <c r="AC904" s="21"/>
    </row>
    <row r="905" spans="1:29" x14ac:dyDescent="0.3">
      <c r="A905" t="s">
        <v>69</v>
      </c>
      <c r="B905" t="s">
        <v>1616</v>
      </c>
      <c r="C905" t="s">
        <v>1618</v>
      </c>
      <c r="D905" t="s">
        <v>1583</v>
      </c>
      <c r="E905" s="77">
        <v>1</v>
      </c>
      <c r="F905" s="77">
        <v>1</v>
      </c>
      <c r="G905" s="77">
        <v>1</v>
      </c>
      <c r="H905" s="77">
        <v>0</v>
      </c>
      <c r="I905" s="77">
        <v>0</v>
      </c>
      <c r="J905" t="s">
        <v>646</v>
      </c>
      <c r="K905" t="s">
        <v>286</v>
      </c>
      <c r="L905" s="20"/>
      <c r="M905" s="20"/>
      <c r="N905" s="20"/>
      <c r="O905" s="20"/>
      <c r="P905" s="20"/>
      <c r="Q905" s="28">
        <f t="shared" si="13"/>
        <v>17.71</v>
      </c>
      <c r="R905" s="18"/>
      <c r="S905" s="18"/>
      <c r="T905" s="18"/>
      <c r="U905" s="18"/>
      <c r="V905" s="18"/>
      <c r="W9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5" s="17">
        <f>SUM(T_MAIN_ACCESSSW[[#This Row],[(Y)
TOTAL Excluding VAT - Y1
((A*J)*Q)+((A*R)*12))]:[(AC)
TOTAL Excluding VAT - Y5
((E*N*Q)+((E*V)*12))]])</f>
        <v>0</v>
      </c>
      <c r="AC905" s="21"/>
    </row>
    <row r="906" spans="1:29" x14ac:dyDescent="0.3">
      <c r="A906" t="s">
        <v>69</v>
      </c>
      <c r="B906" t="s">
        <v>1619</v>
      </c>
      <c r="C906" t="s">
        <v>1620</v>
      </c>
      <c r="D906" t="s">
        <v>1583</v>
      </c>
      <c r="E906" s="77">
        <v>1</v>
      </c>
      <c r="F906" s="77">
        <v>1</v>
      </c>
      <c r="G906" s="77">
        <v>1</v>
      </c>
      <c r="H906" s="77">
        <v>0</v>
      </c>
      <c r="I906" s="77">
        <v>0</v>
      </c>
      <c r="J906" t="s">
        <v>646</v>
      </c>
      <c r="K906" t="s">
        <v>286</v>
      </c>
      <c r="L906" s="20"/>
      <c r="M906" s="20"/>
      <c r="N906" s="20"/>
      <c r="O906" s="20"/>
      <c r="P906" s="20"/>
      <c r="Q906" s="28">
        <f t="shared" si="13"/>
        <v>17.71</v>
      </c>
      <c r="R906" s="18"/>
      <c r="S906" s="18"/>
      <c r="T906" s="18"/>
      <c r="U906" s="18"/>
      <c r="V906" s="18"/>
      <c r="W9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6" s="17">
        <f>SUM(T_MAIN_ACCESSSW[[#This Row],[(Y)
TOTAL Excluding VAT - Y1
((A*J)*Q)+((A*R)*12))]:[(AC)
TOTAL Excluding VAT - Y5
((E*N*Q)+((E*V)*12))]])</f>
        <v>0</v>
      </c>
      <c r="AC906" s="21"/>
    </row>
    <row r="907" spans="1:29" x14ac:dyDescent="0.3">
      <c r="A907" t="s">
        <v>69</v>
      </c>
      <c r="B907" t="s">
        <v>1621</v>
      </c>
      <c r="C907" t="s">
        <v>1622</v>
      </c>
      <c r="D907" t="s">
        <v>1583</v>
      </c>
      <c r="E907" s="77">
        <v>1</v>
      </c>
      <c r="F907" s="77">
        <v>1</v>
      </c>
      <c r="G907" s="77">
        <v>1</v>
      </c>
      <c r="H907" s="77">
        <v>0</v>
      </c>
      <c r="I907" s="77">
        <v>0</v>
      </c>
      <c r="J907" t="s">
        <v>646</v>
      </c>
      <c r="K907" t="s">
        <v>286</v>
      </c>
      <c r="L907" s="20"/>
      <c r="M907" s="20"/>
      <c r="N907" s="20"/>
      <c r="O907" s="20"/>
      <c r="P907" s="20"/>
      <c r="Q907" s="28">
        <f t="shared" si="13"/>
        <v>17.71</v>
      </c>
      <c r="R907" s="18"/>
      <c r="S907" s="18"/>
      <c r="T907" s="18"/>
      <c r="U907" s="18"/>
      <c r="V907" s="18"/>
      <c r="W9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7" s="17">
        <f>SUM(T_MAIN_ACCESSSW[[#This Row],[(Y)
TOTAL Excluding VAT - Y1
((A*J)*Q)+((A*R)*12))]:[(AC)
TOTAL Excluding VAT - Y5
((E*N*Q)+((E*V)*12))]])</f>
        <v>0</v>
      </c>
      <c r="AC907" s="21"/>
    </row>
    <row r="908" spans="1:29" x14ac:dyDescent="0.3">
      <c r="A908" t="s">
        <v>69</v>
      </c>
      <c r="B908" t="s">
        <v>1623</v>
      </c>
      <c r="C908" t="s">
        <v>1624</v>
      </c>
      <c r="D908" t="s">
        <v>1583</v>
      </c>
      <c r="E908" s="77">
        <v>1</v>
      </c>
      <c r="F908" s="77">
        <v>1</v>
      </c>
      <c r="G908" s="77">
        <v>1</v>
      </c>
      <c r="H908" s="77">
        <v>0</v>
      </c>
      <c r="I908" s="77">
        <v>0</v>
      </c>
      <c r="J908" t="s">
        <v>646</v>
      </c>
      <c r="K908" t="s">
        <v>286</v>
      </c>
      <c r="L908" s="20"/>
      <c r="M908" s="20"/>
      <c r="N908" s="20"/>
      <c r="O908" s="20"/>
      <c r="P908" s="20"/>
      <c r="Q908" s="28">
        <f t="shared" ref="Q908:Q971" si="14">Exchange_Rate</f>
        <v>17.71</v>
      </c>
      <c r="R908" s="18"/>
      <c r="S908" s="18"/>
      <c r="T908" s="18"/>
      <c r="U908" s="18"/>
      <c r="V908" s="18"/>
      <c r="W9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8" s="17">
        <f>SUM(T_MAIN_ACCESSSW[[#This Row],[(Y)
TOTAL Excluding VAT - Y1
((A*J)*Q)+((A*R)*12))]:[(AC)
TOTAL Excluding VAT - Y5
((E*N*Q)+((E*V)*12))]])</f>
        <v>0</v>
      </c>
      <c r="AC908" s="21"/>
    </row>
    <row r="909" spans="1:29" x14ac:dyDescent="0.3">
      <c r="A909" t="s">
        <v>69</v>
      </c>
      <c r="B909" t="s">
        <v>1625</v>
      </c>
      <c r="C909" t="s">
        <v>1626</v>
      </c>
      <c r="D909" t="s">
        <v>1583</v>
      </c>
      <c r="E909" s="77">
        <v>1</v>
      </c>
      <c r="F909" s="77">
        <v>1</v>
      </c>
      <c r="G909" s="77">
        <v>1</v>
      </c>
      <c r="H909" s="77">
        <v>0</v>
      </c>
      <c r="I909" s="77">
        <v>0</v>
      </c>
      <c r="J909" t="s">
        <v>646</v>
      </c>
      <c r="K909" t="s">
        <v>286</v>
      </c>
      <c r="L909" s="20"/>
      <c r="M909" s="20"/>
      <c r="N909" s="20"/>
      <c r="O909" s="20"/>
      <c r="P909" s="20"/>
      <c r="Q909" s="28">
        <f t="shared" si="14"/>
        <v>17.71</v>
      </c>
      <c r="R909" s="18"/>
      <c r="S909" s="18"/>
      <c r="T909" s="18"/>
      <c r="U909" s="18"/>
      <c r="V909" s="18"/>
      <c r="W9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09" s="17">
        <f>SUM(T_MAIN_ACCESSSW[[#This Row],[(Y)
TOTAL Excluding VAT - Y1
((A*J)*Q)+((A*R)*12))]:[(AC)
TOTAL Excluding VAT - Y5
((E*N*Q)+((E*V)*12))]])</f>
        <v>0</v>
      </c>
      <c r="AC909" s="21"/>
    </row>
    <row r="910" spans="1:29" x14ac:dyDescent="0.3">
      <c r="A910" t="s">
        <v>69</v>
      </c>
      <c r="B910" t="s">
        <v>1627</v>
      </c>
      <c r="C910" t="s">
        <v>1628</v>
      </c>
      <c r="D910" t="s">
        <v>1583</v>
      </c>
      <c r="E910" s="77">
        <v>1</v>
      </c>
      <c r="F910" s="77">
        <v>1</v>
      </c>
      <c r="G910" s="77">
        <v>1</v>
      </c>
      <c r="H910" s="77">
        <v>0</v>
      </c>
      <c r="I910" s="77">
        <v>0</v>
      </c>
      <c r="J910" t="s">
        <v>646</v>
      </c>
      <c r="K910" t="s">
        <v>286</v>
      </c>
      <c r="L910" s="20"/>
      <c r="M910" s="20"/>
      <c r="N910" s="20"/>
      <c r="O910" s="20"/>
      <c r="P910" s="20"/>
      <c r="Q910" s="28">
        <f t="shared" si="14"/>
        <v>17.71</v>
      </c>
      <c r="R910" s="18"/>
      <c r="S910" s="18"/>
      <c r="T910" s="18"/>
      <c r="U910" s="18"/>
      <c r="V910" s="18"/>
      <c r="W9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0" s="17">
        <f>SUM(T_MAIN_ACCESSSW[[#This Row],[(Y)
TOTAL Excluding VAT - Y1
((A*J)*Q)+((A*R)*12))]:[(AC)
TOTAL Excluding VAT - Y5
((E*N*Q)+((E*V)*12))]])</f>
        <v>0</v>
      </c>
      <c r="AC910" s="21"/>
    </row>
    <row r="911" spans="1:29" x14ac:dyDescent="0.3">
      <c r="A911" t="s">
        <v>69</v>
      </c>
      <c r="B911" t="s">
        <v>1629</v>
      </c>
      <c r="C911" t="s">
        <v>1630</v>
      </c>
      <c r="D911" t="s">
        <v>1583</v>
      </c>
      <c r="E911" s="77">
        <v>1</v>
      </c>
      <c r="F911" s="77">
        <v>1</v>
      </c>
      <c r="G911" s="77">
        <v>1</v>
      </c>
      <c r="H911" s="77">
        <v>0</v>
      </c>
      <c r="I911" s="77">
        <v>0</v>
      </c>
      <c r="J911" t="s">
        <v>646</v>
      </c>
      <c r="K911" t="s">
        <v>286</v>
      </c>
      <c r="L911" s="20"/>
      <c r="M911" s="20"/>
      <c r="N911" s="20"/>
      <c r="O911" s="20"/>
      <c r="P911" s="20"/>
      <c r="Q911" s="28">
        <f t="shared" si="14"/>
        <v>17.71</v>
      </c>
      <c r="R911" s="18"/>
      <c r="S911" s="18"/>
      <c r="T911" s="18"/>
      <c r="U911" s="18"/>
      <c r="V911" s="18"/>
      <c r="W9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1" s="17">
        <f>SUM(T_MAIN_ACCESSSW[[#This Row],[(Y)
TOTAL Excluding VAT - Y1
((A*J)*Q)+((A*R)*12))]:[(AC)
TOTAL Excluding VAT - Y5
((E*N*Q)+((E*V)*12))]])</f>
        <v>0</v>
      </c>
      <c r="AC911" s="21"/>
    </row>
    <row r="912" spans="1:29" x14ac:dyDescent="0.3">
      <c r="A912" t="s">
        <v>69</v>
      </c>
      <c r="B912" t="s">
        <v>1631</v>
      </c>
      <c r="C912" t="s">
        <v>1632</v>
      </c>
      <c r="D912" t="s">
        <v>1583</v>
      </c>
      <c r="E912" s="77">
        <v>1</v>
      </c>
      <c r="F912" s="77">
        <v>1</v>
      </c>
      <c r="G912" s="77">
        <v>1</v>
      </c>
      <c r="H912" s="77">
        <v>0</v>
      </c>
      <c r="I912" s="77">
        <v>0</v>
      </c>
      <c r="J912" t="s">
        <v>646</v>
      </c>
      <c r="K912" t="s">
        <v>286</v>
      </c>
      <c r="L912" s="20"/>
      <c r="M912" s="20"/>
      <c r="N912" s="20"/>
      <c r="O912" s="20"/>
      <c r="P912" s="20"/>
      <c r="Q912" s="28">
        <f t="shared" si="14"/>
        <v>17.71</v>
      </c>
      <c r="R912" s="18"/>
      <c r="S912" s="18"/>
      <c r="T912" s="18"/>
      <c r="U912" s="18"/>
      <c r="V912" s="18"/>
      <c r="W9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2" s="17">
        <f>SUM(T_MAIN_ACCESSSW[[#This Row],[(Y)
TOTAL Excluding VAT - Y1
((A*J)*Q)+((A*R)*12))]:[(AC)
TOTAL Excluding VAT - Y5
((E*N*Q)+((E*V)*12))]])</f>
        <v>0</v>
      </c>
      <c r="AC912" s="21"/>
    </row>
    <row r="913" spans="1:29" x14ac:dyDescent="0.3">
      <c r="A913" t="s">
        <v>69</v>
      </c>
      <c r="B913" t="s">
        <v>1633</v>
      </c>
      <c r="C913" t="s">
        <v>1634</v>
      </c>
      <c r="D913" t="s">
        <v>1583</v>
      </c>
      <c r="E913" s="77">
        <v>1</v>
      </c>
      <c r="F913" s="77">
        <v>1</v>
      </c>
      <c r="G913" s="77">
        <v>1</v>
      </c>
      <c r="H913" s="77">
        <v>0</v>
      </c>
      <c r="I913" s="77">
        <v>0</v>
      </c>
      <c r="J913" t="s">
        <v>646</v>
      </c>
      <c r="K913" t="s">
        <v>286</v>
      </c>
      <c r="L913" s="20"/>
      <c r="M913" s="20"/>
      <c r="N913" s="20"/>
      <c r="O913" s="20"/>
      <c r="P913" s="20"/>
      <c r="Q913" s="28">
        <f t="shared" si="14"/>
        <v>17.71</v>
      </c>
      <c r="R913" s="18"/>
      <c r="S913" s="18"/>
      <c r="T913" s="18"/>
      <c r="U913" s="18"/>
      <c r="V913" s="18"/>
      <c r="W9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3" s="17">
        <f>SUM(T_MAIN_ACCESSSW[[#This Row],[(Y)
TOTAL Excluding VAT - Y1
((A*J)*Q)+((A*R)*12))]:[(AC)
TOTAL Excluding VAT - Y5
((E*N*Q)+((E*V)*12))]])</f>
        <v>0</v>
      </c>
      <c r="AC913" s="21"/>
    </row>
    <row r="914" spans="1:29" x14ac:dyDescent="0.3">
      <c r="A914" t="s">
        <v>69</v>
      </c>
      <c r="B914" t="s">
        <v>1635</v>
      </c>
      <c r="C914" t="s">
        <v>1636</v>
      </c>
      <c r="D914" t="s">
        <v>1583</v>
      </c>
      <c r="E914" s="77">
        <v>1</v>
      </c>
      <c r="F914" s="77">
        <v>1</v>
      </c>
      <c r="G914" s="77">
        <v>1</v>
      </c>
      <c r="H914" s="77">
        <v>0</v>
      </c>
      <c r="I914" s="77">
        <v>0</v>
      </c>
      <c r="J914" t="s">
        <v>646</v>
      </c>
      <c r="K914" t="s">
        <v>286</v>
      </c>
      <c r="L914" s="20"/>
      <c r="M914" s="20"/>
      <c r="N914" s="20"/>
      <c r="O914" s="20"/>
      <c r="P914" s="20"/>
      <c r="Q914" s="28">
        <f t="shared" si="14"/>
        <v>17.71</v>
      </c>
      <c r="R914" s="18"/>
      <c r="S914" s="18"/>
      <c r="T914" s="18"/>
      <c r="U914" s="18"/>
      <c r="V914" s="18"/>
      <c r="W9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4" s="17">
        <f>SUM(T_MAIN_ACCESSSW[[#This Row],[(Y)
TOTAL Excluding VAT - Y1
((A*J)*Q)+((A*R)*12))]:[(AC)
TOTAL Excluding VAT - Y5
((E*N*Q)+((E*V)*12))]])</f>
        <v>0</v>
      </c>
      <c r="AC914" s="21"/>
    </row>
    <row r="915" spans="1:29" x14ac:dyDescent="0.3">
      <c r="A915" t="s">
        <v>69</v>
      </c>
      <c r="B915" t="s">
        <v>1165</v>
      </c>
      <c r="C915" t="s">
        <v>1637</v>
      </c>
      <c r="D915" t="s">
        <v>1583</v>
      </c>
      <c r="E915" s="77">
        <v>1</v>
      </c>
      <c r="F915" s="77">
        <v>1</v>
      </c>
      <c r="G915" s="77">
        <v>1</v>
      </c>
      <c r="H915" s="77">
        <v>0</v>
      </c>
      <c r="I915" s="77">
        <v>0</v>
      </c>
      <c r="J915" t="s">
        <v>646</v>
      </c>
      <c r="K915" t="s">
        <v>286</v>
      </c>
      <c r="L915" s="20"/>
      <c r="M915" s="20"/>
      <c r="N915" s="20"/>
      <c r="O915" s="20"/>
      <c r="P915" s="20"/>
      <c r="Q915" s="28">
        <f t="shared" si="14"/>
        <v>17.71</v>
      </c>
      <c r="R915" s="18"/>
      <c r="S915" s="18"/>
      <c r="T915" s="18"/>
      <c r="U915" s="18"/>
      <c r="V915" s="18"/>
      <c r="W9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5" s="17">
        <f>SUM(T_MAIN_ACCESSSW[[#This Row],[(Y)
TOTAL Excluding VAT - Y1
((A*J)*Q)+((A*R)*12))]:[(AC)
TOTAL Excluding VAT - Y5
((E*N*Q)+((E*V)*12))]])</f>
        <v>0</v>
      </c>
      <c r="AC915" s="21"/>
    </row>
    <row r="916" spans="1:29" x14ac:dyDescent="0.3">
      <c r="A916" t="s">
        <v>69</v>
      </c>
      <c r="B916" t="s">
        <v>1165</v>
      </c>
      <c r="C916" t="s">
        <v>1638</v>
      </c>
      <c r="D916" t="s">
        <v>1583</v>
      </c>
      <c r="E916" s="77">
        <v>1</v>
      </c>
      <c r="F916" s="77">
        <v>1</v>
      </c>
      <c r="G916" s="77">
        <v>1</v>
      </c>
      <c r="H916" s="77">
        <v>0</v>
      </c>
      <c r="I916" s="77">
        <v>0</v>
      </c>
      <c r="J916" t="s">
        <v>646</v>
      </c>
      <c r="K916" t="s">
        <v>286</v>
      </c>
      <c r="L916" s="20"/>
      <c r="M916" s="20"/>
      <c r="N916" s="20"/>
      <c r="O916" s="20"/>
      <c r="P916" s="20"/>
      <c r="Q916" s="28">
        <f t="shared" si="14"/>
        <v>17.71</v>
      </c>
      <c r="R916" s="18"/>
      <c r="S916" s="18"/>
      <c r="T916" s="18"/>
      <c r="U916" s="18"/>
      <c r="V916" s="18"/>
      <c r="W9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6" s="17">
        <f>SUM(T_MAIN_ACCESSSW[[#This Row],[(Y)
TOTAL Excluding VAT - Y1
((A*J)*Q)+((A*R)*12))]:[(AC)
TOTAL Excluding VAT - Y5
((E*N*Q)+((E*V)*12))]])</f>
        <v>0</v>
      </c>
      <c r="AC916" s="21"/>
    </row>
    <row r="917" spans="1:29" x14ac:dyDescent="0.3">
      <c r="A917" t="s">
        <v>69</v>
      </c>
      <c r="B917" t="s">
        <v>1639</v>
      </c>
      <c r="C917" t="s">
        <v>1640</v>
      </c>
      <c r="D917" t="s">
        <v>1583</v>
      </c>
      <c r="E917" s="77">
        <v>1</v>
      </c>
      <c r="F917" s="77">
        <v>1</v>
      </c>
      <c r="G917" s="77">
        <v>1</v>
      </c>
      <c r="H917" s="77">
        <v>0</v>
      </c>
      <c r="I917" s="77">
        <v>0</v>
      </c>
      <c r="J917" t="s">
        <v>646</v>
      </c>
      <c r="K917" t="s">
        <v>286</v>
      </c>
      <c r="L917" s="20"/>
      <c r="M917" s="20"/>
      <c r="N917" s="20"/>
      <c r="O917" s="20"/>
      <c r="P917" s="20"/>
      <c r="Q917" s="28">
        <f t="shared" si="14"/>
        <v>17.71</v>
      </c>
      <c r="R917" s="18"/>
      <c r="S917" s="18"/>
      <c r="T917" s="18"/>
      <c r="U917" s="18"/>
      <c r="V917" s="18"/>
      <c r="W9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7" s="17">
        <f>SUM(T_MAIN_ACCESSSW[[#This Row],[(Y)
TOTAL Excluding VAT - Y1
((A*J)*Q)+((A*R)*12))]:[(AC)
TOTAL Excluding VAT - Y5
((E*N*Q)+((E*V)*12))]])</f>
        <v>0</v>
      </c>
      <c r="AC917" s="21"/>
    </row>
    <row r="918" spans="1:29" x14ac:dyDescent="0.3">
      <c r="A918" t="s">
        <v>69</v>
      </c>
      <c r="B918" t="s">
        <v>1639</v>
      </c>
      <c r="C918" t="s">
        <v>1641</v>
      </c>
      <c r="D918" t="s">
        <v>1583</v>
      </c>
      <c r="E918" s="77">
        <v>1</v>
      </c>
      <c r="F918" s="77">
        <v>1</v>
      </c>
      <c r="G918" s="77">
        <v>1</v>
      </c>
      <c r="H918" s="77">
        <v>0</v>
      </c>
      <c r="I918" s="77">
        <v>0</v>
      </c>
      <c r="J918" t="s">
        <v>646</v>
      </c>
      <c r="K918" t="s">
        <v>286</v>
      </c>
      <c r="L918" s="20"/>
      <c r="M918" s="20"/>
      <c r="N918" s="20"/>
      <c r="O918" s="20"/>
      <c r="P918" s="20"/>
      <c r="Q918" s="28">
        <f t="shared" si="14"/>
        <v>17.71</v>
      </c>
      <c r="R918" s="18"/>
      <c r="S918" s="18"/>
      <c r="T918" s="18"/>
      <c r="U918" s="18"/>
      <c r="V918" s="18"/>
      <c r="W9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8" s="17">
        <f>SUM(T_MAIN_ACCESSSW[[#This Row],[(Y)
TOTAL Excluding VAT - Y1
((A*J)*Q)+((A*R)*12))]:[(AC)
TOTAL Excluding VAT - Y5
((E*N*Q)+((E*V)*12))]])</f>
        <v>0</v>
      </c>
      <c r="AC918" s="21"/>
    </row>
    <row r="919" spans="1:29" x14ac:dyDescent="0.3">
      <c r="A919" t="s">
        <v>69</v>
      </c>
      <c r="B919" t="s">
        <v>1642</v>
      </c>
      <c r="C919" t="s">
        <v>1643</v>
      </c>
      <c r="D919" t="s">
        <v>1583</v>
      </c>
      <c r="E919" s="77">
        <v>1</v>
      </c>
      <c r="F919" s="77">
        <v>1</v>
      </c>
      <c r="G919" s="77">
        <v>1</v>
      </c>
      <c r="H919" s="77">
        <v>0</v>
      </c>
      <c r="I919" s="77">
        <v>0</v>
      </c>
      <c r="J919" t="s">
        <v>646</v>
      </c>
      <c r="K919" t="s">
        <v>286</v>
      </c>
      <c r="L919" s="20"/>
      <c r="M919" s="20"/>
      <c r="N919" s="20"/>
      <c r="O919" s="20"/>
      <c r="P919" s="20"/>
      <c r="Q919" s="28">
        <f t="shared" si="14"/>
        <v>17.71</v>
      </c>
      <c r="R919" s="18"/>
      <c r="S919" s="18"/>
      <c r="T919" s="18"/>
      <c r="U919" s="18"/>
      <c r="V919" s="18"/>
      <c r="W9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19" s="17">
        <f>SUM(T_MAIN_ACCESSSW[[#This Row],[(Y)
TOTAL Excluding VAT - Y1
((A*J)*Q)+((A*R)*12))]:[(AC)
TOTAL Excluding VAT - Y5
((E*N*Q)+((E*V)*12))]])</f>
        <v>0</v>
      </c>
      <c r="AC919" s="21"/>
    </row>
    <row r="920" spans="1:29" x14ac:dyDescent="0.3">
      <c r="A920" t="s">
        <v>69</v>
      </c>
      <c r="B920" t="s">
        <v>1642</v>
      </c>
      <c r="C920" t="s">
        <v>1644</v>
      </c>
      <c r="D920" t="s">
        <v>1583</v>
      </c>
      <c r="E920" s="77">
        <v>1</v>
      </c>
      <c r="F920" s="77">
        <v>1</v>
      </c>
      <c r="G920" s="77">
        <v>1</v>
      </c>
      <c r="H920" s="77">
        <v>0</v>
      </c>
      <c r="I920" s="77">
        <v>0</v>
      </c>
      <c r="J920" t="s">
        <v>646</v>
      </c>
      <c r="K920" t="s">
        <v>286</v>
      </c>
      <c r="L920" s="20"/>
      <c r="M920" s="20"/>
      <c r="N920" s="20"/>
      <c r="O920" s="20"/>
      <c r="P920" s="20"/>
      <c r="Q920" s="28">
        <f t="shared" si="14"/>
        <v>17.71</v>
      </c>
      <c r="R920" s="18"/>
      <c r="S920" s="18"/>
      <c r="T920" s="18"/>
      <c r="U920" s="18"/>
      <c r="V920" s="18"/>
      <c r="W9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0" s="17">
        <f>SUM(T_MAIN_ACCESSSW[[#This Row],[(Y)
TOTAL Excluding VAT - Y1
((A*J)*Q)+((A*R)*12))]:[(AC)
TOTAL Excluding VAT - Y5
((E*N*Q)+((E*V)*12))]])</f>
        <v>0</v>
      </c>
      <c r="AC920" s="21"/>
    </row>
    <row r="921" spans="1:29" x14ac:dyDescent="0.3">
      <c r="A921" t="s">
        <v>69</v>
      </c>
      <c r="B921" t="s">
        <v>1645</v>
      </c>
      <c r="C921" t="s">
        <v>1646</v>
      </c>
      <c r="D921" t="s">
        <v>1583</v>
      </c>
      <c r="E921" s="77">
        <v>1</v>
      </c>
      <c r="F921" s="77">
        <v>1</v>
      </c>
      <c r="G921" s="77">
        <v>1</v>
      </c>
      <c r="H921" s="77">
        <v>0</v>
      </c>
      <c r="I921" s="77">
        <v>0</v>
      </c>
      <c r="J921" t="s">
        <v>646</v>
      </c>
      <c r="K921" t="s">
        <v>286</v>
      </c>
      <c r="L921" s="20"/>
      <c r="M921" s="20"/>
      <c r="N921" s="20"/>
      <c r="O921" s="20"/>
      <c r="P921" s="20"/>
      <c r="Q921" s="28">
        <f t="shared" si="14"/>
        <v>17.71</v>
      </c>
      <c r="R921" s="18"/>
      <c r="S921" s="18"/>
      <c r="T921" s="18"/>
      <c r="U921" s="18"/>
      <c r="V921" s="18"/>
      <c r="W9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1" s="17">
        <f>SUM(T_MAIN_ACCESSSW[[#This Row],[(Y)
TOTAL Excluding VAT - Y1
((A*J)*Q)+((A*R)*12))]:[(AC)
TOTAL Excluding VAT - Y5
((E*N*Q)+((E*V)*12))]])</f>
        <v>0</v>
      </c>
      <c r="AC921" s="21"/>
    </row>
    <row r="922" spans="1:29" x14ac:dyDescent="0.3">
      <c r="A922" t="s">
        <v>69</v>
      </c>
      <c r="B922" t="s">
        <v>1647</v>
      </c>
      <c r="C922" t="s">
        <v>1648</v>
      </c>
      <c r="D922" t="s">
        <v>1583</v>
      </c>
      <c r="E922" s="77">
        <v>1</v>
      </c>
      <c r="F922" s="77">
        <v>1</v>
      </c>
      <c r="G922" s="77">
        <v>1</v>
      </c>
      <c r="H922" s="77">
        <v>0</v>
      </c>
      <c r="I922" s="77">
        <v>0</v>
      </c>
      <c r="J922" t="s">
        <v>646</v>
      </c>
      <c r="K922" t="s">
        <v>286</v>
      </c>
      <c r="L922" s="20"/>
      <c r="M922" s="20"/>
      <c r="N922" s="20"/>
      <c r="O922" s="20"/>
      <c r="P922" s="20"/>
      <c r="Q922" s="28">
        <f t="shared" si="14"/>
        <v>17.71</v>
      </c>
      <c r="R922" s="18"/>
      <c r="S922" s="18"/>
      <c r="T922" s="18"/>
      <c r="U922" s="18"/>
      <c r="V922" s="18"/>
      <c r="W9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2" s="17">
        <f>SUM(T_MAIN_ACCESSSW[[#This Row],[(Y)
TOTAL Excluding VAT - Y1
((A*J)*Q)+((A*R)*12))]:[(AC)
TOTAL Excluding VAT - Y5
((E*N*Q)+((E*V)*12))]])</f>
        <v>0</v>
      </c>
      <c r="AC922" s="21"/>
    </row>
    <row r="923" spans="1:29" x14ac:dyDescent="0.3">
      <c r="A923" t="s">
        <v>69</v>
      </c>
      <c r="B923" t="s">
        <v>1647</v>
      </c>
      <c r="C923" t="s">
        <v>1649</v>
      </c>
      <c r="D923" t="s">
        <v>1583</v>
      </c>
      <c r="E923" s="77">
        <v>1</v>
      </c>
      <c r="F923" s="77">
        <v>1</v>
      </c>
      <c r="G923" s="77">
        <v>1</v>
      </c>
      <c r="H923" s="77">
        <v>0</v>
      </c>
      <c r="I923" s="77">
        <v>0</v>
      </c>
      <c r="J923" t="s">
        <v>646</v>
      </c>
      <c r="K923" t="s">
        <v>286</v>
      </c>
      <c r="L923" s="20"/>
      <c r="M923" s="20"/>
      <c r="N923" s="20"/>
      <c r="O923" s="20"/>
      <c r="P923" s="20"/>
      <c r="Q923" s="28">
        <f t="shared" si="14"/>
        <v>17.71</v>
      </c>
      <c r="R923" s="18"/>
      <c r="S923" s="18"/>
      <c r="T923" s="18"/>
      <c r="U923" s="18"/>
      <c r="V923" s="18"/>
      <c r="W9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3" s="17">
        <f>SUM(T_MAIN_ACCESSSW[[#This Row],[(Y)
TOTAL Excluding VAT - Y1
((A*J)*Q)+((A*R)*12))]:[(AC)
TOTAL Excluding VAT - Y5
((E*N*Q)+((E*V)*12))]])</f>
        <v>0</v>
      </c>
      <c r="AC923" s="21"/>
    </row>
    <row r="924" spans="1:29" x14ac:dyDescent="0.3">
      <c r="A924" t="s">
        <v>69</v>
      </c>
      <c r="B924" t="s">
        <v>1650</v>
      </c>
      <c r="C924" t="s">
        <v>1651</v>
      </c>
      <c r="D924" t="s">
        <v>1583</v>
      </c>
      <c r="E924" s="77">
        <v>1</v>
      </c>
      <c r="F924" s="77">
        <v>1</v>
      </c>
      <c r="G924" s="77">
        <v>1</v>
      </c>
      <c r="H924" s="77">
        <v>0</v>
      </c>
      <c r="I924" s="77">
        <v>0</v>
      </c>
      <c r="J924" t="s">
        <v>646</v>
      </c>
      <c r="K924" t="s">
        <v>286</v>
      </c>
      <c r="L924" s="20"/>
      <c r="M924" s="20"/>
      <c r="N924" s="20"/>
      <c r="O924" s="20"/>
      <c r="P924" s="20"/>
      <c r="Q924" s="28">
        <f t="shared" si="14"/>
        <v>17.71</v>
      </c>
      <c r="R924" s="18"/>
      <c r="S924" s="18"/>
      <c r="T924" s="18"/>
      <c r="U924" s="18"/>
      <c r="V924" s="18"/>
      <c r="W9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4" s="17">
        <f>SUM(T_MAIN_ACCESSSW[[#This Row],[(Y)
TOTAL Excluding VAT - Y1
((A*J)*Q)+((A*R)*12))]:[(AC)
TOTAL Excluding VAT - Y5
((E*N*Q)+((E*V)*12))]])</f>
        <v>0</v>
      </c>
      <c r="AC924" s="21"/>
    </row>
    <row r="925" spans="1:29" x14ac:dyDescent="0.3">
      <c r="A925" t="s">
        <v>69</v>
      </c>
      <c r="B925" t="s">
        <v>1650</v>
      </c>
      <c r="C925" t="s">
        <v>1652</v>
      </c>
      <c r="D925" t="s">
        <v>1583</v>
      </c>
      <c r="E925" s="77">
        <v>1</v>
      </c>
      <c r="F925" s="77">
        <v>1</v>
      </c>
      <c r="G925" s="77">
        <v>1</v>
      </c>
      <c r="H925" s="77">
        <v>0</v>
      </c>
      <c r="I925" s="77">
        <v>0</v>
      </c>
      <c r="J925" t="s">
        <v>646</v>
      </c>
      <c r="K925" t="s">
        <v>286</v>
      </c>
      <c r="L925" s="20"/>
      <c r="M925" s="20"/>
      <c r="N925" s="20"/>
      <c r="O925" s="20"/>
      <c r="P925" s="20"/>
      <c r="Q925" s="28">
        <f t="shared" si="14"/>
        <v>17.71</v>
      </c>
      <c r="R925" s="18"/>
      <c r="S925" s="18"/>
      <c r="T925" s="18"/>
      <c r="U925" s="18"/>
      <c r="V925" s="18"/>
      <c r="W9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5" s="17">
        <f>SUM(T_MAIN_ACCESSSW[[#This Row],[(Y)
TOTAL Excluding VAT - Y1
((A*J)*Q)+((A*R)*12))]:[(AC)
TOTAL Excluding VAT - Y5
((E*N*Q)+((E*V)*12))]])</f>
        <v>0</v>
      </c>
      <c r="AC925" s="21"/>
    </row>
    <row r="926" spans="1:29" x14ac:dyDescent="0.3">
      <c r="A926" t="s">
        <v>69</v>
      </c>
      <c r="B926" t="s">
        <v>1180</v>
      </c>
      <c r="C926" t="s">
        <v>1653</v>
      </c>
      <c r="D926" t="s">
        <v>1583</v>
      </c>
      <c r="E926" s="77">
        <v>1</v>
      </c>
      <c r="F926" s="77">
        <v>1</v>
      </c>
      <c r="G926" s="77">
        <v>1</v>
      </c>
      <c r="H926" s="77">
        <v>0</v>
      </c>
      <c r="I926" s="77">
        <v>0</v>
      </c>
      <c r="J926" t="s">
        <v>646</v>
      </c>
      <c r="K926" t="s">
        <v>286</v>
      </c>
      <c r="L926" s="20"/>
      <c r="M926" s="20"/>
      <c r="N926" s="20"/>
      <c r="O926" s="20"/>
      <c r="P926" s="20"/>
      <c r="Q926" s="28">
        <f t="shared" si="14"/>
        <v>17.71</v>
      </c>
      <c r="R926" s="18"/>
      <c r="S926" s="18"/>
      <c r="T926" s="18"/>
      <c r="U926" s="18"/>
      <c r="V926" s="18"/>
      <c r="W9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6" s="17">
        <f>SUM(T_MAIN_ACCESSSW[[#This Row],[(Y)
TOTAL Excluding VAT - Y1
((A*J)*Q)+((A*R)*12))]:[(AC)
TOTAL Excluding VAT - Y5
((E*N*Q)+((E*V)*12))]])</f>
        <v>0</v>
      </c>
      <c r="AC926" s="21"/>
    </row>
    <row r="927" spans="1:29" x14ac:dyDescent="0.3">
      <c r="A927" t="s">
        <v>69</v>
      </c>
      <c r="B927" t="s">
        <v>1654</v>
      </c>
      <c r="C927" t="s">
        <v>1655</v>
      </c>
      <c r="D927" t="s">
        <v>1583</v>
      </c>
      <c r="E927" s="77">
        <v>1</v>
      </c>
      <c r="F927" s="77">
        <v>1</v>
      </c>
      <c r="G927" s="77">
        <v>1</v>
      </c>
      <c r="H927" s="77">
        <v>0</v>
      </c>
      <c r="I927" s="77">
        <v>0</v>
      </c>
      <c r="J927" t="s">
        <v>646</v>
      </c>
      <c r="K927" t="s">
        <v>286</v>
      </c>
      <c r="L927" s="20"/>
      <c r="M927" s="20"/>
      <c r="N927" s="20"/>
      <c r="O927" s="20"/>
      <c r="P927" s="20"/>
      <c r="Q927" s="28">
        <f t="shared" si="14"/>
        <v>17.71</v>
      </c>
      <c r="R927" s="18"/>
      <c r="S927" s="18"/>
      <c r="T927" s="18"/>
      <c r="U927" s="18"/>
      <c r="V927" s="18"/>
      <c r="W9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7" s="17">
        <f>SUM(T_MAIN_ACCESSSW[[#This Row],[(Y)
TOTAL Excluding VAT - Y1
((A*J)*Q)+((A*R)*12))]:[(AC)
TOTAL Excluding VAT - Y5
((E*N*Q)+((E*V)*12))]])</f>
        <v>0</v>
      </c>
      <c r="AC927" s="21"/>
    </row>
    <row r="928" spans="1:29" x14ac:dyDescent="0.3">
      <c r="A928" t="s">
        <v>69</v>
      </c>
      <c r="B928" t="s">
        <v>1656</v>
      </c>
      <c r="C928" t="s">
        <v>1657</v>
      </c>
      <c r="D928" t="s">
        <v>1583</v>
      </c>
      <c r="E928" s="77">
        <v>1</v>
      </c>
      <c r="F928" s="77">
        <v>1</v>
      </c>
      <c r="G928" s="77">
        <v>1</v>
      </c>
      <c r="H928" s="77">
        <v>0</v>
      </c>
      <c r="I928" s="77">
        <v>0</v>
      </c>
      <c r="J928" t="s">
        <v>646</v>
      </c>
      <c r="K928" t="s">
        <v>286</v>
      </c>
      <c r="L928" s="20"/>
      <c r="M928" s="20"/>
      <c r="N928" s="20"/>
      <c r="O928" s="20"/>
      <c r="P928" s="20"/>
      <c r="Q928" s="28">
        <f t="shared" si="14"/>
        <v>17.71</v>
      </c>
      <c r="R928" s="18"/>
      <c r="S928" s="18"/>
      <c r="T928" s="18"/>
      <c r="U928" s="18"/>
      <c r="V928" s="18"/>
      <c r="W9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8" s="17">
        <f>SUM(T_MAIN_ACCESSSW[[#This Row],[(Y)
TOTAL Excluding VAT - Y1
((A*J)*Q)+((A*R)*12))]:[(AC)
TOTAL Excluding VAT - Y5
((E*N*Q)+((E*V)*12))]])</f>
        <v>0</v>
      </c>
      <c r="AC928" s="21"/>
    </row>
    <row r="929" spans="1:29" x14ac:dyDescent="0.3">
      <c r="A929" t="s">
        <v>69</v>
      </c>
      <c r="B929" t="s">
        <v>1658</v>
      </c>
      <c r="C929" t="s">
        <v>1659</v>
      </c>
      <c r="D929" t="s">
        <v>1583</v>
      </c>
      <c r="E929" s="77">
        <v>1</v>
      </c>
      <c r="F929" s="77">
        <v>1</v>
      </c>
      <c r="G929" s="77">
        <v>1</v>
      </c>
      <c r="H929" s="77">
        <v>0</v>
      </c>
      <c r="I929" s="77">
        <v>0</v>
      </c>
      <c r="J929" t="s">
        <v>646</v>
      </c>
      <c r="K929" t="s">
        <v>286</v>
      </c>
      <c r="L929" s="20"/>
      <c r="M929" s="20"/>
      <c r="N929" s="20"/>
      <c r="O929" s="20"/>
      <c r="P929" s="20"/>
      <c r="Q929" s="28">
        <f t="shared" si="14"/>
        <v>17.71</v>
      </c>
      <c r="R929" s="18"/>
      <c r="S929" s="18"/>
      <c r="T929" s="18"/>
      <c r="U929" s="18"/>
      <c r="V929" s="18"/>
      <c r="W9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29" s="17">
        <f>SUM(T_MAIN_ACCESSSW[[#This Row],[(Y)
TOTAL Excluding VAT - Y1
((A*J)*Q)+((A*R)*12))]:[(AC)
TOTAL Excluding VAT - Y5
((E*N*Q)+((E*V)*12))]])</f>
        <v>0</v>
      </c>
      <c r="AC929" s="21"/>
    </row>
    <row r="930" spans="1:29" x14ac:dyDescent="0.3">
      <c r="A930" t="s">
        <v>69</v>
      </c>
      <c r="B930" t="s">
        <v>1660</v>
      </c>
      <c r="C930" t="s">
        <v>1661</v>
      </c>
      <c r="D930" t="s">
        <v>1583</v>
      </c>
      <c r="E930" s="77">
        <v>1</v>
      </c>
      <c r="F930" s="77">
        <v>1</v>
      </c>
      <c r="G930" s="77">
        <v>1</v>
      </c>
      <c r="H930" s="77">
        <v>0</v>
      </c>
      <c r="I930" s="77">
        <v>0</v>
      </c>
      <c r="J930" t="s">
        <v>646</v>
      </c>
      <c r="K930" t="s">
        <v>286</v>
      </c>
      <c r="L930" s="20"/>
      <c r="M930" s="20"/>
      <c r="N930" s="20"/>
      <c r="O930" s="20"/>
      <c r="P930" s="20"/>
      <c r="Q930" s="28">
        <f t="shared" si="14"/>
        <v>17.71</v>
      </c>
      <c r="R930" s="18"/>
      <c r="S930" s="18"/>
      <c r="T930" s="18"/>
      <c r="U930" s="18"/>
      <c r="V930" s="18"/>
      <c r="W9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0" s="17">
        <f>SUM(T_MAIN_ACCESSSW[[#This Row],[(Y)
TOTAL Excluding VAT - Y1
((A*J)*Q)+((A*R)*12))]:[(AC)
TOTAL Excluding VAT - Y5
((E*N*Q)+((E*V)*12))]])</f>
        <v>0</v>
      </c>
      <c r="AC930" s="21"/>
    </row>
    <row r="931" spans="1:29" x14ac:dyDescent="0.3">
      <c r="A931" t="s">
        <v>69</v>
      </c>
      <c r="B931" t="s">
        <v>1662</v>
      </c>
      <c r="C931" t="s">
        <v>1663</v>
      </c>
      <c r="D931" t="s">
        <v>1583</v>
      </c>
      <c r="E931" s="77">
        <v>1</v>
      </c>
      <c r="F931" s="77">
        <v>1</v>
      </c>
      <c r="G931" s="77">
        <v>1</v>
      </c>
      <c r="H931" s="77">
        <v>0</v>
      </c>
      <c r="I931" s="77">
        <v>0</v>
      </c>
      <c r="J931" t="s">
        <v>646</v>
      </c>
      <c r="K931" t="s">
        <v>286</v>
      </c>
      <c r="L931" s="20"/>
      <c r="M931" s="20"/>
      <c r="N931" s="20"/>
      <c r="O931" s="20"/>
      <c r="P931" s="20"/>
      <c r="Q931" s="28">
        <f t="shared" si="14"/>
        <v>17.71</v>
      </c>
      <c r="R931" s="18"/>
      <c r="S931" s="18"/>
      <c r="T931" s="18"/>
      <c r="U931" s="18"/>
      <c r="V931" s="18"/>
      <c r="W9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1" s="17">
        <f>SUM(T_MAIN_ACCESSSW[[#This Row],[(Y)
TOTAL Excluding VAT - Y1
((A*J)*Q)+((A*R)*12))]:[(AC)
TOTAL Excluding VAT - Y5
((E*N*Q)+((E*V)*12))]])</f>
        <v>0</v>
      </c>
      <c r="AC931" s="21"/>
    </row>
    <row r="932" spans="1:29" x14ac:dyDescent="0.3">
      <c r="A932" t="s">
        <v>69</v>
      </c>
      <c r="B932" t="s">
        <v>1664</v>
      </c>
      <c r="C932" t="s">
        <v>1665</v>
      </c>
      <c r="D932" t="s">
        <v>1583</v>
      </c>
      <c r="E932" s="77">
        <v>1</v>
      </c>
      <c r="F932" s="77">
        <v>1</v>
      </c>
      <c r="G932" s="77">
        <v>1</v>
      </c>
      <c r="H932" s="77">
        <v>0</v>
      </c>
      <c r="I932" s="77">
        <v>0</v>
      </c>
      <c r="J932" t="s">
        <v>646</v>
      </c>
      <c r="K932" t="s">
        <v>286</v>
      </c>
      <c r="L932" s="20"/>
      <c r="M932" s="20"/>
      <c r="N932" s="20"/>
      <c r="O932" s="20"/>
      <c r="P932" s="20"/>
      <c r="Q932" s="28">
        <f t="shared" si="14"/>
        <v>17.71</v>
      </c>
      <c r="R932" s="18"/>
      <c r="S932" s="18"/>
      <c r="T932" s="18"/>
      <c r="U932" s="18"/>
      <c r="V932" s="18"/>
      <c r="W9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2" s="17">
        <f>SUM(T_MAIN_ACCESSSW[[#This Row],[(Y)
TOTAL Excluding VAT - Y1
((A*J)*Q)+((A*R)*12))]:[(AC)
TOTAL Excluding VAT - Y5
((E*N*Q)+((E*V)*12))]])</f>
        <v>0</v>
      </c>
      <c r="AC932" s="21"/>
    </row>
    <row r="933" spans="1:29" x14ac:dyDescent="0.3">
      <c r="A933" t="s">
        <v>69</v>
      </c>
      <c r="B933" t="s">
        <v>1666</v>
      </c>
      <c r="C933" t="s">
        <v>1667</v>
      </c>
      <c r="D933" t="s">
        <v>1583</v>
      </c>
      <c r="E933" s="77">
        <v>1</v>
      </c>
      <c r="F933" s="77">
        <v>1</v>
      </c>
      <c r="G933" s="77">
        <v>1</v>
      </c>
      <c r="H933" s="77">
        <v>0</v>
      </c>
      <c r="I933" s="77">
        <v>0</v>
      </c>
      <c r="J933" t="s">
        <v>646</v>
      </c>
      <c r="K933" t="s">
        <v>286</v>
      </c>
      <c r="L933" s="20"/>
      <c r="M933" s="20"/>
      <c r="N933" s="20"/>
      <c r="O933" s="20"/>
      <c r="P933" s="20"/>
      <c r="Q933" s="28">
        <f t="shared" si="14"/>
        <v>17.71</v>
      </c>
      <c r="R933" s="18"/>
      <c r="S933" s="18"/>
      <c r="T933" s="18"/>
      <c r="U933" s="18"/>
      <c r="V933" s="18"/>
      <c r="W9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3" s="17">
        <f>SUM(T_MAIN_ACCESSSW[[#This Row],[(Y)
TOTAL Excluding VAT - Y1
((A*J)*Q)+((A*R)*12))]:[(AC)
TOTAL Excluding VAT - Y5
((E*N*Q)+((E*V)*12))]])</f>
        <v>0</v>
      </c>
      <c r="AC933" s="21"/>
    </row>
    <row r="934" spans="1:29" x14ac:dyDescent="0.3">
      <c r="A934" t="s">
        <v>69</v>
      </c>
      <c r="B934" t="s">
        <v>1668</v>
      </c>
      <c r="C934" t="s">
        <v>1669</v>
      </c>
      <c r="D934" t="s">
        <v>1583</v>
      </c>
      <c r="E934" s="77">
        <v>1</v>
      </c>
      <c r="F934" s="77">
        <v>1</v>
      </c>
      <c r="G934" s="77">
        <v>1</v>
      </c>
      <c r="H934" s="77">
        <v>0</v>
      </c>
      <c r="I934" s="77">
        <v>0</v>
      </c>
      <c r="J934" t="s">
        <v>646</v>
      </c>
      <c r="K934" t="s">
        <v>286</v>
      </c>
      <c r="L934" s="20"/>
      <c r="M934" s="20"/>
      <c r="N934" s="20"/>
      <c r="O934" s="20"/>
      <c r="P934" s="20"/>
      <c r="Q934" s="28">
        <f t="shared" si="14"/>
        <v>17.71</v>
      </c>
      <c r="R934" s="18"/>
      <c r="S934" s="18"/>
      <c r="T934" s="18"/>
      <c r="U934" s="18"/>
      <c r="V934" s="18"/>
      <c r="W9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4" s="17">
        <f>SUM(T_MAIN_ACCESSSW[[#This Row],[(Y)
TOTAL Excluding VAT - Y1
((A*J)*Q)+((A*R)*12))]:[(AC)
TOTAL Excluding VAT - Y5
((E*N*Q)+((E*V)*12))]])</f>
        <v>0</v>
      </c>
      <c r="AC934" s="21"/>
    </row>
    <row r="935" spans="1:29" x14ac:dyDescent="0.3">
      <c r="A935" t="s">
        <v>69</v>
      </c>
      <c r="B935" t="s">
        <v>1670</v>
      </c>
      <c r="C935" t="s">
        <v>1671</v>
      </c>
      <c r="D935" t="s">
        <v>1583</v>
      </c>
      <c r="E935" s="77">
        <v>1</v>
      </c>
      <c r="F935" s="77">
        <v>1</v>
      </c>
      <c r="G935" s="77">
        <v>1</v>
      </c>
      <c r="H935" s="77">
        <v>0</v>
      </c>
      <c r="I935" s="77">
        <v>0</v>
      </c>
      <c r="J935" t="s">
        <v>646</v>
      </c>
      <c r="K935" t="s">
        <v>286</v>
      </c>
      <c r="L935" s="20"/>
      <c r="M935" s="20"/>
      <c r="N935" s="20"/>
      <c r="O935" s="20"/>
      <c r="P935" s="20"/>
      <c r="Q935" s="28">
        <f t="shared" si="14"/>
        <v>17.71</v>
      </c>
      <c r="R935" s="18"/>
      <c r="S935" s="18"/>
      <c r="T935" s="18"/>
      <c r="U935" s="18"/>
      <c r="V935" s="18"/>
      <c r="W9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5" s="17">
        <f>SUM(T_MAIN_ACCESSSW[[#This Row],[(Y)
TOTAL Excluding VAT - Y1
((A*J)*Q)+((A*R)*12))]:[(AC)
TOTAL Excluding VAT - Y5
((E*N*Q)+((E*V)*12))]])</f>
        <v>0</v>
      </c>
      <c r="AC935" s="21"/>
    </row>
    <row r="936" spans="1:29" x14ac:dyDescent="0.3">
      <c r="A936" t="s">
        <v>69</v>
      </c>
      <c r="B936" t="s">
        <v>1672</v>
      </c>
      <c r="C936" t="s">
        <v>1673</v>
      </c>
      <c r="D936" t="s">
        <v>1583</v>
      </c>
      <c r="E936" s="77">
        <v>1</v>
      </c>
      <c r="F936" s="77">
        <v>1</v>
      </c>
      <c r="G936" s="77">
        <v>1</v>
      </c>
      <c r="H936" s="77">
        <v>0</v>
      </c>
      <c r="I936" s="77">
        <v>0</v>
      </c>
      <c r="J936" t="s">
        <v>646</v>
      </c>
      <c r="K936" t="s">
        <v>286</v>
      </c>
      <c r="L936" s="20"/>
      <c r="M936" s="20"/>
      <c r="N936" s="20"/>
      <c r="O936" s="20"/>
      <c r="P936" s="20"/>
      <c r="Q936" s="28">
        <f t="shared" si="14"/>
        <v>17.71</v>
      </c>
      <c r="R936" s="18"/>
      <c r="S936" s="18"/>
      <c r="T936" s="18"/>
      <c r="U936" s="18"/>
      <c r="V936" s="18"/>
      <c r="W9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6" s="17">
        <f>SUM(T_MAIN_ACCESSSW[[#This Row],[(Y)
TOTAL Excluding VAT - Y1
((A*J)*Q)+((A*R)*12))]:[(AC)
TOTAL Excluding VAT - Y5
((E*N*Q)+((E*V)*12))]])</f>
        <v>0</v>
      </c>
      <c r="AC936" s="21"/>
    </row>
    <row r="937" spans="1:29" x14ac:dyDescent="0.3">
      <c r="A937" t="s">
        <v>69</v>
      </c>
      <c r="B937" t="s">
        <v>1674</v>
      </c>
      <c r="C937" t="s">
        <v>1675</v>
      </c>
      <c r="D937" t="s">
        <v>1583</v>
      </c>
      <c r="E937" s="77">
        <v>1</v>
      </c>
      <c r="F937" s="77">
        <v>1</v>
      </c>
      <c r="G937" s="77">
        <v>1</v>
      </c>
      <c r="H937" s="77">
        <v>0</v>
      </c>
      <c r="I937" s="77">
        <v>0</v>
      </c>
      <c r="J937" t="s">
        <v>646</v>
      </c>
      <c r="K937" t="s">
        <v>286</v>
      </c>
      <c r="L937" s="20"/>
      <c r="M937" s="20"/>
      <c r="N937" s="20"/>
      <c r="O937" s="20"/>
      <c r="P937" s="20"/>
      <c r="Q937" s="28">
        <f t="shared" si="14"/>
        <v>17.71</v>
      </c>
      <c r="R937" s="18"/>
      <c r="S937" s="18"/>
      <c r="T937" s="18"/>
      <c r="U937" s="18"/>
      <c r="V937" s="18"/>
      <c r="W9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7" s="17">
        <f>SUM(T_MAIN_ACCESSSW[[#This Row],[(Y)
TOTAL Excluding VAT - Y1
((A*J)*Q)+((A*R)*12))]:[(AC)
TOTAL Excluding VAT - Y5
((E*N*Q)+((E*V)*12))]])</f>
        <v>0</v>
      </c>
      <c r="AC937" s="21"/>
    </row>
    <row r="938" spans="1:29" x14ac:dyDescent="0.3">
      <c r="A938" t="s">
        <v>69</v>
      </c>
      <c r="B938" t="s">
        <v>1674</v>
      </c>
      <c r="C938" t="s">
        <v>1676</v>
      </c>
      <c r="D938" t="s">
        <v>1583</v>
      </c>
      <c r="E938" s="77">
        <v>1</v>
      </c>
      <c r="F938" s="77">
        <v>1</v>
      </c>
      <c r="G938" s="77">
        <v>1</v>
      </c>
      <c r="H938" s="77">
        <v>0</v>
      </c>
      <c r="I938" s="77">
        <v>0</v>
      </c>
      <c r="J938" t="s">
        <v>646</v>
      </c>
      <c r="K938" t="s">
        <v>286</v>
      </c>
      <c r="L938" s="20"/>
      <c r="M938" s="20"/>
      <c r="N938" s="20"/>
      <c r="O938" s="20"/>
      <c r="P938" s="20"/>
      <c r="Q938" s="28">
        <f t="shared" si="14"/>
        <v>17.71</v>
      </c>
      <c r="R938" s="18"/>
      <c r="S938" s="18"/>
      <c r="T938" s="18"/>
      <c r="U938" s="18"/>
      <c r="V938" s="18"/>
      <c r="W9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8" s="17">
        <f>SUM(T_MAIN_ACCESSSW[[#This Row],[(Y)
TOTAL Excluding VAT - Y1
((A*J)*Q)+((A*R)*12))]:[(AC)
TOTAL Excluding VAT - Y5
((E*N*Q)+((E*V)*12))]])</f>
        <v>0</v>
      </c>
      <c r="AC938" s="21"/>
    </row>
    <row r="939" spans="1:29" x14ac:dyDescent="0.3">
      <c r="A939" t="s">
        <v>69</v>
      </c>
      <c r="B939" t="s">
        <v>1677</v>
      </c>
      <c r="C939" t="s">
        <v>1678</v>
      </c>
      <c r="D939" t="s">
        <v>1583</v>
      </c>
      <c r="E939" s="77">
        <v>1</v>
      </c>
      <c r="F939" s="77">
        <v>1</v>
      </c>
      <c r="G939" s="77">
        <v>1</v>
      </c>
      <c r="H939" s="77">
        <v>0</v>
      </c>
      <c r="I939" s="77">
        <v>0</v>
      </c>
      <c r="J939" t="s">
        <v>646</v>
      </c>
      <c r="K939" t="s">
        <v>286</v>
      </c>
      <c r="L939" s="20"/>
      <c r="M939" s="20"/>
      <c r="N939" s="20"/>
      <c r="O939" s="20"/>
      <c r="P939" s="20"/>
      <c r="Q939" s="28">
        <f t="shared" si="14"/>
        <v>17.71</v>
      </c>
      <c r="R939" s="18"/>
      <c r="S939" s="18"/>
      <c r="T939" s="18"/>
      <c r="U939" s="18"/>
      <c r="V939" s="18"/>
      <c r="W9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39" s="17">
        <f>SUM(T_MAIN_ACCESSSW[[#This Row],[(Y)
TOTAL Excluding VAT - Y1
((A*J)*Q)+((A*R)*12))]:[(AC)
TOTAL Excluding VAT - Y5
((E*N*Q)+((E*V)*12))]])</f>
        <v>0</v>
      </c>
      <c r="AC939" s="21"/>
    </row>
    <row r="940" spans="1:29" x14ac:dyDescent="0.3">
      <c r="A940" t="s">
        <v>69</v>
      </c>
      <c r="B940" t="s">
        <v>1677</v>
      </c>
      <c r="C940" t="s">
        <v>1679</v>
      </c>
      <c r="D940" t="s">
        <v>1583</v>
      </c>
      <c r="E940" s="77">
        <v>1</v>
      </c>
      <c r="F940" s="77">
        <v>1</v>
      </c>
      <c r="G940" s="77">
        <v>1</v>
      </c>
      <c r="H940" s="77">
        <v>0</v>
      </c>
      <c r="I940" s="77">
        <v>0</v>
      </c>
      <c r="J940" t="s">
        <v>646</v>
      </c>
      <c r="K940" t="s">
        <v>286</v>
      </c>
      <c r="L940" s="20"/>
      <c r="M940" s="20"/>
      <c r="N940" s="20"/>
      <c r="O940" s="20"/>
      <c r="P940" s="20"/>
      <c r="Q940" s="28">
        <f t="shared" si="14"/>
        <v>17.71</v>
      </c>
      <c r="R940" s="18"/>
      <c r="S940" s="18"/>
      <c r="T940" s="18"/>
      <c r="U940" s="18"/>
      <c r="V940" s="18"/>
      <c r="W9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0" s="17">
        <f>SUM(T_MAIN_ACCESSSW[[#This Row],[(Y)
TOTAL Excluding VAT - Y1
((A*J)*Q)+((A*R)*12))]:[(AC)
TOTAL Excluding VAT - Y5
((E*N*Q)+((E*V)*12))]])</f>
        <v>0</v>
      </c>
      <c r="AC940" s="21"/>
    </row>
    <row r="941" spans="1:29" x14ac:dyDescent="0.3">
      <c r="A941" t="s">
        <v>69</v>
      </c>
      <c r="B941" t="s">
        <v>1680</v>
      </c>
      <c r="C941" t="s">
        <v>1681</v>
      </c>
      <c r="D941" t="s">
        <v>1583</v>
      </c>
      <c r="E941" s="77">
        <v>1</v>
      </c>
      <c r="F941" s="77">
        <v>1</v>
      </c>
      <c r="G941" s="77">
        <v>1</v>
      </c>
      <c r="H941" s="77">
        <v>0</v>
      </c>
      <c r="I941" s="77">
        <v>0</v>
      </c>
      <c r="J941" t="s">
        <v>646</v>
      </c>
      <c r="K941" t="s">
        <v>286</v>
      </c>
      <c r="L941" s="20"/>
      <c r="M941" s="20"/>
      <c r="N941" s="20"/>
      <c r="O941" s="20"/>
      <c r="P941" s="20"/>
      <c r="Q941" s="28">
        <f t="shared" si="14"/>
        <v>17.71</v>
      </c>
      <c r="R941" s="18"/>
      <c r="S941" s="18"/>
      <c r="T941" s="18"/>
      <c r="U941" s="18"/>
      <c r="V941" s="18"/>
      <c r="W9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1" s="17">
        <f>SUM(T_MAIN_ACCESSSW[[#This Row],[(Y)
TOTAL Excluding VAT - Y1
((A*J)*Q)+((A*R)*12))]:[(AC)
TOTAL Excluding VAT - Y5
((E*N*Q)+((E*V)*12))]])</f>
        <v>0</v>
      </c>
      <c r="AC941" s="21"/>
    </row>
    <row r="942" spans="1:29" x14ac:dyDescent="0.3">
      <c r="A942" t="s">
        <v>69</v>
      </c>
      <c r="B942" t="s">
        <v>1682</v>
      </c>
      <c r="C942" t="s">
        <v>1683</v>
      </c>
      <c r="D942" t="s">
        <v>1583</v>
      </c>
      <c r="E942" s="77">
        <v>1</v>
      </c>
      <c r="F942" s="77">
        <v>1</v>
      </c>
      <c r="G942" s="77">
        <v>1</v>
      </c>
      <c r="H942" s="77">
        <v>0</v>
      </c>
      <c r="I942" s="77">
        <v>0</v>
      </c>
      <c r="J942" t="s">
        <v>646</v>
      </c>
      <c r="K942" t="s">
        <v>286</v>
      </c>
      <c r="L942" s="20"/>
      <c r="M942" s="20"/>
      <c r="N942" s="20"/>
      <c r="O942" s="20"/>
      <c r="P942" s="20"/>
      <c r="Q942" s="28">
        <f t="shared" si="14"/>
        <v>17.71</v>
      </c>
      <c r="R942" s="18"/>
      <c r="S942" s="18"/>
      <c r="T942" s="18"/>
      <c r="U942" s="18"/>
      <c r="V942" s="18"/>
      <c r="W9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2" s="17">
        <f>SUM(T_MAIN_ACCESSSW[[#This Row],[(Y)
TOTAL Excluding VAT - Y1
((A*J)*Q)+((A*R)*12))]:[(AC)
TOTAL Excluding VAT - Y5
((E*N*Q)+((E*V)*12))]])</f>
        <v>0</v>
      </c>
      <c r="AC942" s="21"/>
    </row>
    <row r="943" spans="1:29" x14ac:dyDescent="0.3">
      <c r="A943" t="s">
        <v>69</v>
      </c>
      <c r="B943" t="s">
        <v>1684</v>
      </c>
      <c r="C943" t="s">
        <v>1685</v>
      </c>
      <c r="D943" t="s">
        <v>1583</v>
      </c>
      <c r="E943" s="77">
        <v>1</v>
      </c>
      <c r="F943" s="77">
        <v>1</v>
      </c>
      <c r="G943" s="77">
        <v>1</v>
      </c>
      <c r="H943" s="77">
        <v>0</v>
      </c>
      <c r="I943" s="77">
        <v>0</v>
      </c>
      <c r="J943" t="s">
        <v>646</v>
      </c>
      <c r="K943" t="s">
        <v>286</v>
      </c>
      <c r="L943" s="20"/>
      <c r="M943" s="20"/>
      <c r="N943" s="20"/>
      <c r="O943" s="20"/>
      <c r="P943" s="20"/>
      <c r="Q943" s="28">
        <f t="shared" si="14"/>
        <v>17.71</v>
      </c>
      <c r="R943" s="18"/>
      <c r="S943" s="18"/>
      <c r="T943" s="18"/>
      <c r="U943" s="18"/>
      <c r="V943" s="18"/>
      <c r="W9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3" s="17">
        <f>SUM(T_MAIN_ACCESSSW[[#This Row],[(Y)
TOTAL Excluding VAT - Y1
((A*J)*Q)+((A*R)*12))]:[(AC)
TOTAL Excluding VAT - Y5
((E*N*Q)+((E*V)*12))]])</f>
        <v>0</v>
      </c>
      <c r="AC943" s="21"/>
    </row>
    <row r="944" spans="1:29" x14ac:dyDescent="0.3">
      <c r="A944" t="s">
        <v>76</v>
      </c>
      <c r="B944" t="s">
        <v>1686</v>
      </c>
      <c r="C944" t="s">
        <v>1687</v>
      </c>
      <c r="D944" t="s">
        <v>1583</v>
      </c>
      <c r="E944" s="77">
        <v>1</v>
      </c>
      <c r="F944" s="77">
        <v>1</v>
      </c>
      <c r="G944" s="77">
        <v>0</v>
      </c>
      <c r="H944" s="77">
        <v>0</v>
      </c>
      <c r="I944" s="77">
        <v>0</v>
      </c>
      <c r="J944" t="s">
        <v>285</v>
      </c>
      <c r="K944" t="s">
        <v>286</v>
      </c>
      <c r="L944" s="20"/>
      <c r="M944" s="20"/>
      <c r="N944" s="20"/>
      <c r="O944" s="20"/>
      <c r="P944" s="20"/>
      <c r="Q944" s="28">
        <f t="shared" si="14"/>
        <v>17.71</v>
      </c>
      <c r="R944" s="18"/>
      <c r="S944" s="18"/>
      <c r="T944" s="18"/>
      <c r="U944" s="18"/>
      <c r="V944" s="18"/>
      <c r="W9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4" s="17">
        <f>SUM(T_MAIN_ACCESSSW[[#This Row],[(Y)
TOTAL Excluding VAT - Y1
((A*J)*Q)+((A*R)*12))]:[(AC)
TOTAL Excluding VAT - Y5
((E*N*Q)+((E*V)*12))]])</f>
        <v>0</v>
      </c>
      <c r="AC944" s="21"/>
    </row>
    <row r="945" spans="1:29" x14ac:dyDescent="0.3">
      <c r="A945" t="s">
        <v>76</v>
      </c>
      <c r="B945" t="s">
        <v>1688</v>
      </c>
      <c r="C945" t="s">
        <v>1689</v>
      </c>
      <c r="D945" t="s">
        <v>1583</v>
      </c>
      <c r="E945" s="77">
        <v>1</v>
      </c>
      <c r="F945" s="77">
        <v>1</v>
      </c>
      <c r="G945" s="77">
        <v>0</v>
      </c>
      <c r="H945" s="77">
        <v>0</v>
      </c>
      <c r="I945" s="77">
        <v>0</v>
      </c>
      <c r="J945" t="s">
        <v>285</v>
      </c>
      <c r="K945" t="s">
        <v>286</v>
      </c>
      <c r="L945" s="20"/>
      <c r="M945" s="20"/>
      <c r="N945" s="20"/>
      <c r="O945" s="20"/>
      <c r="P945" s="20"/>
      <c r="Q945" s="28">
        <f t="shared" si="14"/>
        <v>17.71</v>
      </c>
      <c r="R945" s="18"/>
      <c r="S945" s="18"/>
      <c r="T945" s="18"/>
      <c r="U945" s="18"/>
      <c r="V945" s="18"/>
      <c r="W9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5" s="17">
        <f>SUM(T_MAIN_ACCESSSW[[#This Row],[(Y)
TOTAL Excluding VAT - Y1
((A*J)*Q)+((A*R)*12))]:[(AC)
TOTAL Excluding VAT - Y5
((E*N*Q)+((E*V)*12))]])</f>
        <v>0</v>
      </c>
      <c r="AC945" s="21"/>
    </row>
    <row r="946" spans="1:29" x14ac:dyDescent="0.3">
      <c r="A946" t="s">
        <v>76</v>
      </c>
      <c r="B946" t="s">
        <v>1690</v>
      </c>
      <c r="C946" t="s">
        <v>1691</v>
      </c>
      <c r="D946" t="s">
        <v>1583</v>
      </c>
      <c r="E946" s="77">
        <v>1</v>
      </c>
      <c r="F946" s="77">
        <v>1</v>
      </c>
      <c r="G946" s="77">
        <v>0</v>
      </c>
      <c r="H946" s="77">
        <v>0</v>
      </c>
      <c r="I946" s="77">
        <v>0</v>
      </c>
      <c r="J946" t="s">
        <v>285</v>
      </c>
      <c r="K946" t="s">
        <v>286</v>
      </c>
      <c r="L946" s="20"/>
      <c r="M946" s="20"/>
      <c r="N946" s="20"/>
      <c r="O946" s="20"/>
      <c r="P946" s="20"/>
      <c r="Q946" s="28">
        <f t="shared" si="14"/>
        <v>17.71</v>
      </c>
      <c r="R946" s="18"/>
      <c r="S946" s="18"/>
      <c r="T946" s="18"/>
      <c r="U946" s="18"/>
      <c r="V946" s="18"/>
      <c r="W9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6" s="17">
        <f>SUM(T_MAIN_ACCESSSW[[#This Row],[(Y)
TOTAL Excluding VAT - Y1
((A*J)*Q)+((A*R)*12))]:[(AC)
TOTAL Excluding VAT - Y5
((E*N*Q)+((E*V)*12))]])</f>
        <v>0</v>
      </c>
      <c r="AC946" s="21"/>
    </row>
    <row r="947" spans="1:29" x14ac:dyDescent="0.3">
      <c r="A947" t="s">
        <v>76</v>
      </c>
      <c r="B947" t="s">
        <v>1692</v>
      </c>
      <c r="C947" t="s">
        <v>1693</v>
      </c>
      <c r="D947" t="s">
        <v>1583</v>
      </c>
      <c r="E947" s="77">
        <v>1</v>
      </c>
      <c r="F947" s="77">
        <v>1</v>
      </c>
      <c r="G947" s="77">
        <v>0</v>
      </c>
      <c r="H947" s="77">
        <v>0</v>
      </c>
      <c r="I947" s="77">
        <v>0</v>
      </c>
      <c r="J947" t="s">
        <v>285</v>
      </c>
      <c r="K947" t="s">
        <v>286</v>
      </c>
      <c r="L947" s="20"/>
      <c r="M947" s="20"/>
      <c r="N947" s="20"/>
      <c r="O947" s="20"/>
      <c r="P947" s="20"/>
      <c r="Q947" s="28">
        <f t="shared" si="14"/>
        <v>17.71</v>
      </c>
      <c r="R947" s="18"/>
      <c r="S947" s="18"/>
      <c r="T947" s="18"/>
      <c r="U947" s="18"/>
      <c r="V947" s="18"/>
      <c r="W9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7" s="17">
        <f>SUM(T_MAIN_ACCESSSW[[#This Row],[(Y)
TOTAL Excluding VAT - Y1
((A*J)*Q)+((A*R)*12))]:[(AC)
TOTAL Excluding VAT - Y5
((E*N*Q)+((E*V)*12))]])</f>
        <v>0</v>
      </c>
      <c r="AC947" s="21"/>
    </row>
    <row r="948" spans="1:29" x14ac:dyDescent="0.3">
      <c r="A948" t="s">
        <v>76</v>
      </c>
      <c r="B948" t="s">
        <v>1692</v>
      </c>
      <c r="C948" t="s">
        <v>1694</v>
      </c>
      <c r="D948" t="s">
        <v>1583</v>
      </c>
      <c r="E948" s="77">
        <v>1</v>
      </c>
      <c r="F948" s="77">
        <v>1</v>
      </c>
      <c r="G948" s="77">
        <v>0</v>
      </c>
      <c r="H948" s="77">
        <v>0</v>
      </c>
      <c r="I948" s="77">
        <v>0</v>
      </c>
      <c r="J948" t="s">
        <v>285</v>
      </c>
      <c r="K948" t="s">
        <v>286</v>
      </c>
      <c r="L948" s="20"/>
      <c r="M948" s="20"/>
      <c r="N948" s="20"/>
      <c r="O948" s="20"/>
      <c r="P948" s="20"/>
      <c r="Q948" s="28">
        <f t="shared" si="14"/>
        <v>17.71</v>
      </c>
      <c r="R948" s="18"/>
      <c r="S948" s="18"/>
      <c r="T948" s="18"/>
      <c r="U948" s="18"/>
      <c r="V948" s="18"/>
      <c r="W9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8" s="17">
        <f>SUM(T_MAIN_ACCESSSW[[#This Row],[(Y)
TOTAL Excluding VAT - Y1
((A*J)*Q)+((A*R)*12))]:[(AC)
TOTAL Excluding VAT - Y5
((E*N*Q)+((E*V)*12))]])</f>
        <v>0</v>
      </c>
      <c r="AC948" s="21"/>
    </row>
    <row r="949" spans="1:29" x14ac:dyDescent="0.3">
      <c r="A949" t="s">
        <v>76</v>
      </c>
      <c r="B949" t="s">
        <v>1695</v>
      </c>
      <c r="C949" t="s">
        <v>1696</v>
      </c>
      <c r="D949" t="s">
        <v>1583</v>
      </c>
      <c r="E949" s="77">
        <v>1</v>
      </c>
      <c r="F949" s="77">
        <v>1</v>
      </c>
      <c r="G949" s="77">
        <v>0</v>
      </c>
      <c r="H949" s="77">
        <v>0</v>
      </c>
      <c r="I949" s="77">
        <v>0</v>
      </c>
      <c r="J949" t="s">
        <v>285</v>
      </c>
      <c r="K949" t="s">
        <v>286</v>
      </c>
      <c r="L949" s="20"/>
      <c r="M949" s="20"/>
      <c r="N949" s="20"/>
      <c r="O949" s="20"/>
      <c r="P949" s="20"/>
      <c r="Q949" s="28">
        <f t="shared" si="14"/>
        <v>17.71</v>
      </c>
      <c r="R949" s="18"/>
      <c r="S949" s="18"/>
      <c r="T949" s="18"/>
      <c r="U949" s="18"/>
      <c r="V949" s="18"/>
      <c r="W9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49" s="17">
        <f>SUM(T_MAIN_ACCESSSW[[#This Row],[(Y)
TOTAL Excluding VAT - Y1
((A*J)*Q)+((A*R)*12))]:[(AC)
TOTAL Excluding VAT - Y5
((E*N*Q)+((E*V)*12))]])</f>
        <v>0</v>
      </c>
      <c r="AC949" s="21"/>
    </row>
    <row r="950" spans="1:29" x14ac:dyDescent="0.3">
      <c r="A950" t="s">
        <v>76</v>
      </c>
      <c r="B950" t="s">
        <v>1697</v>
      </c>
      <c r="C950" t="s">
        <v>1698</v>
      </c>
      <c r="D950" t="s">
        <v>1583</v>
      </c>
      <c r="E950" s="77">
        <v>1</v>
      </c>
      <c r="F950" s="77">
        <v>1</v>
      </c>
      <c r="G950" s="77">
        <v>0</v>
      </c>
      <c r="H950" s="77">
        <v>0</v>
      </c>
      <c r="I950" s="77">
        <v>0</v>
      </c>
      <c r="J950" t="s">
        <v>285</v>
      </c>
      <c r="K950" t="s">
        <v>286</v>
      </c>
      <c r="L950" s="20"/>
      <c r="M950" s="20"/>
      <c r="N950" s="20"/>
      <c r="O950" s="20"/>
      <c r="P950" s="20"/>
      <c r="Q950" s="28">
        <f t="shared" si="14"/>
        <v>17.71</v>
      </c>
      <c r="R950" s="18"/>
      <c r="S950" s="18"/>
      <c r="T950" s="18"/>
      <c r="U950" s="18"/>
      <c r="V950" s="18"/>
      <c r="W9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0" s="17">
        <f>SUM(T_MAIN_ACCESSSW[[#This Row],[(Y)
TOTAL Excluding VAT - Y1
((A*J)*Q)+((A*R)*12))]:[(AC)
TOTAL Excluding VAT - Y5
((E*N*Q)+((E*V)*12))]])</f>
        <v>0</v>
      </c>
      <c r="AC950" s="21"/>
    </row>
    <row r="951" spans="1:29" x14ac:dyDescent="0.3">
      <c r="A951" t="s">
        <v>76</v>
      </c>
      <c r="B951" t="s">
        <v>1699</v>
      </c>
      <c r="C951" t="s">
        <v>1700</v>
      </c>
      <c r="D951" t="s">
        <v>1583</v>
      </c>
      <c r="E951" s="77">
        <v>1</v>
      </c>
      <c r="F951" s="77">
        <v>1</v>
      </c>
      <c r="G951" s="77">
        <v>0</v>
      </c>
      <c r="H951" s="77">
        <v>0</v>
      </c>
      <c r="I951" s="77">
        <v>0</v>
      </c>
      <c r="J951" t="s">
        <v>285</v>
      </c>
      <c r="K951" t="s">
        <v>286</v>
      </c>
      <c r="L951" s="20"/>
      <c r="M951" s="20"/>
      <c r="N951" s="20"/>
      <c r="O951" s="20"/>
      <c r="P951" s="20"/>
      <c r="Q951" s="28">
        <f t="shared" si="14"/>
        <v>17.71</v>
      </c>
      <c r="R951" s="18"/>
      <c r="S951" s="18"/>
      <c r="T951" s="18"/>
      <c r="U951" s="18"/>
      <c r="V951" s="18"/>
      <c r="W9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1" s="17">
        <f>SUM(T_MAIN_ACCESSSW[[#This Row],[(Y)
TOTAL Excluding VAT - Y1
((A*J)*Q)+((A*R)*12))]:[(AC)
TOTAL Excluding VAT - Y5
((E*N*Q)+((E*V)*12))]])</f>
        <v>0</v>
      </c>
      <c r="AC951" s="21"/>
    </row>
    <row r="952" spans="1:29" x14ac:dyDescent="0.3">
      <c r="A952" t="s">
        <v>76</v>
      </c>
      <c r="B952" t="s">
        <v>1701</v>
      </c>
      <c r="C952" t="s">
        <v>1702</v>
      </c>
      <c r="D952" t="s">
        <v>1583</v>
      </c>
      <c r="E952" s="77">
        <v>1</v>
      </c>
      <c r="F952" s="77">
        <v>1</v>
      </c>
      <c r="G952" s="77">
        <v>0</v>
      </c>
      <c r="H952" s="77">
        <v>0</v>
      </c>
      <c r="I952" s="77">
        <v>0</v>
      </c>
      <c r="J952" t="s">
        <v>285</v>
      </c>
      <c r="K952" t="s">
        <v>286</v>
      </c>
      <c r="L952" s="20"/>
      <c r="M952" s="20"/>
      <c r="N952" s="20"/>
      <c r="O952" s="20"/>
      <c r="P952" s="20"/>
      <c r="Q952" s="28">
        <f t="shared" si="14"/>
        <v>17.71</v>
      </c>
      <c r="R952" s="18"/>
      <c r="S952" s="18"/>
      <c r="T952" s="18"/>
      <c r="U952" s="18"/>
      <c r="V952" s="18"/>
      <c r="W9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2" s="17">
        <f>SUM(T_MAIN_ACCESSSW[[#This Row],[(Y)
TOTAL Excluding VAT - Y1
((A*J)*Q)+((A*R)*12))]:[(AC)
TOTAL Excluding VAT - Y5
((E*N*Q)+((E*V)*12))]])</f>
        <v>0</v>
      </c>
      <c r="AC952" s="21"/>
    </row>
    <row r="953" spans="1:29" x14ac:dyDescent="0.3">
      <c r="A953" t="s">
        <v>76</v>
      </c>
      <c r="B953" t="s">
        <v>1703</v>
      </c>
      <c r="C953" t="s">
        <v>1704</v>
      </c>
      <c r="D953" t="s">
        <v>1583</v>
      </c>
      <c r="E953" s="77">
        <v>1</v>
      </c>
      <c r="F953" s="77">
        <v>1</v>
      </c>
      <c r="G953" s="77">
        <v>0</v>
      </c>
      <c r="H953" s="77">
        <v>0</v>
      </c>
      <c r="I953" s="77">
        <v>0</v>
      </c>
      <c r="J953" t="s">
        <v>285</v>
      </c>
      <c r="K953" t="s">
        <v>286</v>
      </c>
      <c r="L953" s="20"/>
      <c r="M953" s="20"/>
      <c r="N953" s="20"/>
      <c r="O953" s="20"/>
      <c r="P953" s="20"/>
      <c r="Q953" s="28">
        <f t="shared" si="14"/>
        <v>17.71</v>
      </c>
      <c r="R953" s="18"/>
      <c r="S953" s="18"/>
      <c r="T953" s="18"/>
      <c r="U953" s="18"/>
      <c r="V953" s="18"/>
      <c r="W9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3" s="17">
        <f>SUM(T_MAIN_ACCESSSW[[#This Row],[(Y)
TOTAL Excluding VAT - Y1
((A*J)*Q)+((A*R)*12))]:[(AC)
TOTAL Excluding VAT - Y5
((E*N*Q)+((E*V)*12))]])</f>
        <v>0</v>
      </c>
      <c r="AC953" s="21"/>
    </row>
    <row r="954" spans="1:29" x14ac:dyDescent="0.3">
      <c r="A954" t="s">
        <v>76</v>
      </c>
      <c r="B954" t="s">
        <v>1705</v>
      </c>
      <c r="C954" t="s">
        <v>1706</v>
      </c>
      <c r="D954" t="s">
        <v>1583</v>
      </c>
      <c r="E954" s="77">
        <v>1</v>
      </c>
      <c r="F954" s="77">
        <v>1</v>
      </c>
      <c r="G954" s="77">
        <v>0</v>
      </c>
      <c r="H954" s="77">
        <v>0</v>
      </c>
      <c r="I954" s="77">
        <v>0</v>
      </c>
      <c r="J954" t="s">
        <v>285</v>
      </c>
      <c r="K954" t="s">
        <v>286</v>
      </c>
      <c r="L954" s="20"/>
      <c r="M954" s="20"/>
      <c r="N954" s="20"/>
      <c r="O954" s="20"/>
      <c r="P954" s="20"/>
      <c r="Q954" s="28">
        <f t="shared" si="14"/>
        <v>17.71</v>
      </c>
      <c r="R954" s="18"/>
      <c r="S954" s="18"/>
      <c r="T954" s="18"/>
      <c r="U954" s="18"/>
      <c r="V954" s="18"/>
      <c r="W9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4" s="17">
        <f>SUM(T_MAIN_ACCESSSW[[#This Row],[(Y)
TOTAL Excluding VAT - Y1
((A*J)*Q)+((A*R)*12))]:[(AC)
TOTAL Excluding VAT - Y5
((E*N*Q)+((E*V)*12))]])</f>
        <v>0</v>
      </c>
      <c r="AC954" s="21"/>
    </row>
    <row r="955" spans="1:29" x14ac:dyDescent="0.3">
      <c r="A955" t="s">
        <v>76</v>
      </c>
      <c r="B955" t="s">
        <v>1707</v>
      </c>
      <c r="C955" t="s">
        <v>1708</v>
      </c>
      <c r="D955" t="s">
        <v>1583</v>
      </c>
      <c r="E955" s="77">
        <v>1</v>
      </c>
      <c r="F955" s="77">
        <v>1</v>
      </c>
      <c r="G955" s="77">
        <v>0</v>
      </c>
      <c r="H955" s="77">
        <v>0</v>
      </c>
      <c r="I955" s="77">
        <v>0</v>
      </c>
      <c r="J955" t="s">
        <v>285</v>
      </c>
      <c r="K955" t="s">
        <v>286</v>
      </c>
      <c r="L955" s="20"/>
      <c r="M955" s="20"/>
      <c r="N955" s="20"/>
      <c r="O955" s="20"/>
      <c r="P955" s="20"/>
      <c r="Q955" s="28">
        <f t="shared" si="14"/>
        <v>17.71</v>
      </c>
      <c r="R955" s="18"/>
      <c r="S955" s="18"/>
      <c r="T955" s="18"/>
      <c r="U955" s="18"/>
      <c r="V955" s="18"/>
      <c r="W9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5" s="17">
        <f>SUM(T_MAIN_ACCESSSW[[#This Row],[(Y)
TOTAL Excluding VAT - Y1
((A*J)*Q)+((A*R)*12))]:[(AC)
TOTAL Excluding VAT - Y5
((E*N*Q)+((E*V)*12))]])</f>
        <v>0</v>
      </c>
      <c r="AC955" s="21"/>
    </row>
    <row r="956" spans="1:29" x14ac:dyDescent="0.3">
      <c r="A956" t="s">
        <v>76</v>
      </c>
      <c r="B956" t="s">
        <v>1709</v>
      </c>
      <c r="C956" t="s">
        <v>1710</v>
      </c>
      <c r="D956" t="s">
        <v>1583</v>
      </c>
      <c r="E956" s="77">
        <v>1</v>
      </c>
      <c r="F956" s="77">
        <v>1</v>
      </c>
      <c r="G956" s="77">
        <v>0</v>
      </c>
      <c r="H956" s="77">
        <v>0</v>
      </c>
      <c r="I956" s="77">
        <v>0</v>
      </c>
      <c r="J956" t="s">
        <v>285</v>
      </c>
      <c r="K956" t="s">
        <v>286</v>
      </c>
      <c r="L956" s="20"/>
      <c r="M956" s="20"/>
      <c r="N956" s="20"/>
      <c r="O956" s="20"/>
      <c r="P956" s="20"/>
      <c r="Q956" s="28">
        <f t="shared" si="14"/>
        <v>17.71</v>
      </c>
      <c r="R956" s="18"/>
      <c r="S956" s="18"/>
      <c r="T956" s="18"/>
      <c r="U956" s="18"/>
      <c r="V956" s="18"/>
      <c r="W9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6" s="17">
        <f>SUM(T_MAIN_ACCESSSW[[#This Row],[(Y)
TOTAL Excluding VAT - Y1
((A*J)*Q)+((A*R)*12))]:[(AC)
TOTAL Excluding VAT - Y5
((E*N*Q)+((E*V)*12))]])</f>
        <v>0</v>
      </c>
      <c r="AC956" s="21"/>
    </row>
    <row r="957" spans="1:29" x14ac:dyDescent="0.3">
      <c r="A957" t="s">
        <v>76</v>
      </c>
      <c r="B957" t="s">
        <v>1711</v>
      </c>
      <c r="C957" t="s">
        <v>1712</v>
      </c>
      <c r="D957" t="s">
        <v>1583</v>
      </c>
      <c r="E957" s="77">
        <v>1</v>
      </c>
      <c r="F957" s="77">
        <v>1</v>
      </c>
      <c r="G957" s="77">
        <v>0</v>
      </c>
      <c r="H957" s="77">
        <v>0</v>
      </c>
      <c r="I957" s="77">
        <v>0</v>
      </c>
      <c r="J957" t="s">
        <v>285</v>
      </c>
      <c r="K957" t="s">
        <v>286</v>
      </c>
      <c r="L957" s="20"/>
      <c r="M957" s="20"/>
      <c r="N957" s="20"/>
      <c r="O957" s="20"/>
      <c r="P957" s="20"/>
      <c r="Q957" s="28">
        <f t="shared" si="14"/>
        <v>17.71</v>
      </c>
      <c r="R957" s="18"/>
      <c r="S957" s="18"/>
      <c r="T957" s="18"/>
      <c r="U957" s="18"/>
      <c r="V957" s="18"/>
      <c r="W9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7" s="17">
        <f>SUM(T_MAIN_ACCESSSW[[#This Row],[(Y)
TOTAL Excluding VAT - Y1
((A*J)*Q)+((A*R)*12))]:[(AC)
TOTAL Excluding VAT - Y5
((E*N*Q)+((E*V)*12))]])</f>
        <v>0</v>
      </c>
      <c r="AC957" s="21"/>
    </row>
    <row r="958" spans="1:29" x14ac:dyDescent="0.3">
      <c r="A958" t="s">
        <v>76</v>
      </c>
      <c r="B958" t="s">
        <v>1713</v>
      </c>
      <c r="C958" t="s">
        <v>1714</v>
      </c>
      <c r="D958" t="s">
        <v>1583</v>
      </c>
      <c r="E958" s="77">
        <v>1</v>
      </c>
      <c r="F958" s="77">
        <v>1</v>
      </c>
      <c r="G958" s="77">
        <v>0</v>
      </c>
      <c r="H958" s="77">
        <v>0</v>
      </c>
      <c r="I958" s="77">
        <v>0</v>
      </c>
      <c r="J958" t="s">
        <v>285</v>
      </c>
      <c r="K958" t="s">
        <v>286</v>
      </c>
      <c r="L958" s="20"/>
      <c r="M958" s="20"/>
      <c r="N958" s="20"/>
      <c r="O958" s="20"/>
      <c r="P958" s="20"/>
      <c r="Q958" s="28">
        <f t="shared" si="14"/>
        <v>17.71</v>
      </c>
      <c r="R958" s="18"/>
      <c r="S958" s="18"/>
      <c r="T958" s="18"/>
      <c r="U958" s="18"/>
      <c r="V958" s="18"/>
      <c r="W9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8" s="17">
        <f>SUM(T_MAIN_ACCESSSW[[#This Row],[(Y)
TOTAL Excluding VAT - Y1
((A*J)*Q)+((A*R)*12))]:[(AC)
TOTAL Excluding VAT - Y5
((E*N*Q)+((E*V)*12))]])</f>
        <v>0</v>
      </c>
      <c r="AC958" s="21"/>
    </row>
    <row r="959" spans="1:29" x14ac:dyDescent="0.3">
      <c r="A959" t="s">
        <v>77</v>
      </c>
      <c r="B959" t="s">
        <v>1715</v>
      </c>
      <c r="C959" t="s">
        <v>1716</v>
      </c>
      <c r="D959" t="s">
        <v>1583</v>
      </c>
      <c r="E959" s="77">
        <v>1</v>
      </c>
      <c r="F959" s="77">
        <v>1</v>
      </c>
      <c r="G959" s="77">
        <v>0</v>
      </c>
      <c r="H959" s="77">
        <v>0</v>
      </c>
      <c r="I959" s="77">
        <v>0</v>
      </c>
      <c r="J959" t="s">
        <v>285</v>
      </c>
      <c r="K959" t="s">
        <v>286</v>
      </c>
      <c r="L959" s="20"/>
      <c r="M959" s="20"/>
      <c r="N959" s="20"/>
      <c r="O959" s="20"/>
      <c r="P959" s="20"/>
      <c r="Q959" s="28">
        <f t="shared" si="14"/>
        <v>17.71</v>
      </c>
      <c r="R959" s="18"/>
      <c r="S959" s="18"/>
      <c r="T959" s="18"/>
      <c r="U959" s="18"/>
      <c r="V959" s="18"/>
      <c r="W9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59" s="17">
        <f>SUM(T_MAIN_ACCESSSW[[#This Row],[(Y)
TOTAL Excluding VAT - Y1
((A*J)*Q)+((A*R)*12))]:[(AC)
TOTAL Excluding VAT - Y5
((E*N*Q)+((E*V)*12))]])</f>
        <v>0</v>
      </c>
      <c r="AC959" s="21"/>
    </row>
    <row r="960" spans="1:29" x14ac:dyDescent="0.3">
      <c r="A960" t="s">
        <v>77</v>
      </c>
      <c r="B960" t="s">
        <v>1717</v>
      </c>
      <c r="C960" t="s">
        <v>1718</v>
      </c>
      <c r="D960" t="s">
        <v>1583</v>
      </c>
      <c r="E960" s="77">
        <v>1</v>
      </c>
      <c r="F960" s="77">
        <v>1</v>
      </c>
      <c r="G960" s="77">
        <v>0</v>
      </c>
      <c r="H960" s="77">
        <v>0</v>
      </c>
      <c r="I960" s="77">
        <v>0</v>
      </c>
      <c r="J960" t="s">
        <v>285</v>
      </c>
      <c r="K960" t="s">
        <v>286</v>
      </c>
      <c r="L960" s="20"/>
      <c r="M960" s="20"/>
      <c r="N960" s="20"/>
      <c r="O960" s="20"/>
      <c r="P960" s="20"/>
      <c r="Q960" s="28">
        <f t="shared" si="14"/>
        <v>17.71</v>
      </c>
      <c r="R960" s="18"/>
      <c r="S960" s="18"/>
      <c r="T960" s="18"/>
      <c r="U960" s="18"/>
      <c r="V960" s="18"/>
      <c r="W9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0" s="17">
        <f>SUM(T_MAIN_ACCESSSW[[#This Row],[(Y)
TOTAL Excluding VAT - Y1
((A*J)*Q)+((A*R)*12))]:[(AC)
TOTAL Excluding VAT - Y5
((E*N*Q)+((E*V)*12))]])</f>
        <v>0</v>
      </c>
      <c r="AC960" s="21"/>
    </row>
    <row r="961" spans="1:29" x14ac:dyDescent="0.3">
      <c r="A961" t="s">
        <v>77</v>
      </c>
      <c r="B961" t="s">
        <v>1719</v>
      </c>
      <c r="C961" t="s">
        <v>1720</v>
      </c>
      <c r="D961" t="s">
        <v>1583</v>
      </c>
      <c r="E961" s="77">
        <v>1</v>
      </c>
      <c r="F961" s="77">
        <v>1</v>
      </c>
      <c r="G961" s="77">
        <v>0</v>
      </c>
      <c r="H961" s="77">
        <v>0</v>
      </c>
      <c r="I961" s="77">
        <v>0</v>
      </c>
      <c r="J961" t="s">
        <v>285</v>
      </c>
      <c r="K961" t="s">
        <v>286</v>
      </c>
      <c r="L961" s="20"/>
      <c r="M961" s="20"/>
      <c r="N961" s="20"/>
      <c r="O961" s="20"/>
      <c r="P961" s="20"/>
      <c r="Q961" s="28">
        <f t="shared" si="14"/>
        <v>17.71</v>
      </c>
      <c r="R961" s="18"/>
      <c r="S961" s="18"/>
      <c r="T961" s="18"/>
      <c r="U961" s="18"/>
      <c r="V961" s="18"/>
      <c r="W9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1" s="17">
        <f>SUM(T_MAIN_ACCESSSW[[#This Row],[(Y)
TOTAL Excluding VAT - Y1
((A*J)*Q)+((A*R)*12))]:[(AC)
TOTAL Excluding VAT - Y5
((E*N*Q)+((E*V)*12))]])</f>
        <v>0</v>
      </c>
      <c r="AC961" s="21"/>
    </row>
    <row r="962" spans="1:29" x14ac:dyDescent="0.3">
      <c r="A962" t="s">
        <v>77</v>
      </c>
      <c r="B962" t="s">
        <v>1721</v>
      </c>
      <c r="C962" t="s">
        <v>1722</v>
      </c>
      <c r="D962" t="s">
        <v>1583</v>
      </c>
      <c r="E962" s="77">
        <v>1</v>
      </c>
      <c r="F962" s="77">
        <v>1</v>
      </c>
      <c r="G962" s="77">
        <v>0</v>
      </c>
      <c r="H962" s="77">
        <v>0</v>
      </c>
      <c r="I962" s="77">
        <v>0</v>
      </c>
      <c r="J962" t="s">
        <v>285</v>
      </c>
      <c r="K962" t="s">
        <v>286</v>
      </c>
      <c r="L962" s="20"/>
      <c r="M962" s="20"/>
      <c r="N962" s="20"/>
      <c r="O962" s="20"/>
      <c r="P962" s="20"/>
      <c r="Q962" s="28">
        <f t="shared" si="14"/>
        <v>17.71</v>
      </c>
      <c r="R962" s="18"/>
      <c r="S962" s="18"/>
      <c r="T962" s="18"/>
      <c r="U962" s="18"/>
      <c r="V962" s="18"/>
      <c r="W9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2" s="17">
        <f>SUM(T_MAIN_ACCESSSW[[#This Row],[(Y)
TOTAL Excluding VAT - Y1
((A*J)*Q)+((A*R)*12))]:[(AC)
TOTAL Excluding VAT - Y5
((E*N*Q)+((E*V)*12))]])</f>
        <v>0</v>
      </c>
      <c r="AC962" s="21"/>
    </row>
    <row r="963" spans="1:29" x14ac:dyDescent="0.3">
      <c r="A963" t="s">
        <v>77</v>
      </c>
      <c r="B963" t="s">
        <v>1723</v>
      </c>
      <c r="C963" t="s">
        <v>1724</v>
      </c>
      <c r="D963" t="s">
        <v>1583</v>
      </c>
      <c r="E963" s="77">
        <v>1</v>
      </c>
      <c r="F963" s="77">
        <v>1</v>
      </c>
      <c r="G963" s="77">
        <v>0</v>
      </c>
      <c r="H963" s="77">
        <v>0</v>
      </c>
      <c r="I963" s="77">
        <v>0</v>
      </c>
      <c r="J963" t="s">
        <v>285</v>
      </c>
      <c r="K963" t="s">
        <v>286</v>
      </c>
      <c r="L963" s="20"/>
      <c r="M963" s="20"/>
      <c r="N963" s="20"/>
      <c r="O963" s="20"/>
      <c r="P963" s="20"/>
      <c r="Q963" s="28">
        <f t="shared" si="14"/>
        <v>17.71</v>
      </c>
      <c r="R963" s="18"/>
      <c r="S963" s="18"/>
      <c r="T963" s="18"/>
      <c r="U963" s="18"/>
      <c r="V963" s="18"/>
      <c r="W9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3" s="17">
        <f>SUM(T_MAIN_ACCESSSW[[#This Row],[(Y)
TOTAL Excluding VAT - Y1
((A*J)*Q)+((A*R)*12))]:[(AC)
TOTAL Excluding VAT - Y5
((E*N*Q)+((E*V)*12))]])</f>
        <v>0</v>
      </c>
      <c r="AC963" s="21"/>
    </row>
    <row r="964" spans="1:29" x14ac:dyDescent="0.3">
      <c r="A964" t="s">
        <v>77</v>
      </c>
      <c r="B964" t="s">
        <v>1725</v>
      </c>
      <c r="C964" t="s">
        <v>1726</v>
      </c>
      <c r="D964" t="s">
        <v>1583</v>
      </c>
      <c r="E964" s="77">
        <v>1</v>
      </c>
      <c r="F964" s="77">
        <v>1</v>
      </c>
      <c r="G964" s="77">
        <v>0</v>
      </c>
      <c r="H964" s="77">
        <v>0</v>
      </c>
      <c r="I964" s="77">
        <v>0</v>
      </c>
      <c r="J964" t="s">
        <v>285</v>
      </c>
      <c r="K964" t="s">
        <v>286</v>
      </c>
      <c r="L964" s="20"/>
      <c r="M964" s="20"/>
      <c r="N964" s="20"/>
      <c r="O964" s="20"/>
      <c r="P964" s="20"/>
      <c r="Q964" s="28">
        <f t="shared" si="14"/>
        <v>17.71</v>
      </c>
      <c r="R964" s="18"/>
      <c r="S964" s="18"/>
      <c r="T964" s="18"/>
      <c r="U964" s="18"/>
      <c r="V964" s="18"/>
      <c r="W9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4" s="17">
        <f>SUM(T_MAIN_ACCESSSW[[#This Row],[(Y)
TOTAL Excluding VAT - Y1
((A*J)*Q)+((A*R)*12))]:[(AC)
TOTAL Excluding VAT - Y5
((E*N*Q)+((E*V)*12))]])</f>
        <v>0</v>
      </c>
      <c r="AC964" s="21"/>
    </row>
    <row r="965" spans="1:29" x14ac:dyDescent="0.3">
      <c r="A965" t="s">
        <v>77</v>
      </c>
      <c r="B965" t="s">
        <v>1727</v>
      </c>
      <c r="C965" t="s">
        <v>1728</v>
      </c>
      <c r="D965" t="s">
        <v>1583</v>
      </c>
      <c r="E965" s="77">
        <v>1</v>
      </c>
      <c r="F965" s="77">
        <v>1</v>
      </c>
      <c r="G965" s="77">
        <v>0</v>
      </c>
      <c r="H965" s="77">
        <v>0</v>
      </c>
      <c r="I965" s="77">
        <v>0</v>
      </c>
      <c r="J965" t="s">
        <v>285</v>
      </c>
      <c r="K965" t="s">
        <v>286</v>
      </c>
      <c r="L965" s="20"/>
      <c r="M965" s="20"/>
      <c r="N965" s="20"/>
      <c r="O965" s="20"/>
      <c r="P965" s="20"/>
      <c r="Q965" s="28">
        <f t="shared" si="14"/>
        <v>17.71</v>
      </c>
      <c r="R965" s="18"/>
      <c r="S965" s="18"/>
      <c r="T965" s="18"/>
      <c r="U965" s="18"/>
      <c r="V965" s="18"/>
      <c r="W9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5" s="17">
        <f>SUM(T_MAIN_ACCESSSW[[#This Row],[(Y)
TOTAL Excluding VAT - Y1
((A*J)*Q)+((A*R)*12))]:[(AC)
TOTAL Excluding VAT - Y5
((E*N*Q)+((E*V)*12))]])</f>
        <v>0</v>
      </c>
      <c r="AC965" s="21"/>
    </row>
    <row r="966" spans="1:29" x14ac:dyDescent="0.3">
      <c r="A966" t="s">
        <v>77</v>
      </c>
      <c r="B966" t="s">
        <v>1727</v>
      </c>
      <c r="C966" t="s">
        <v>1729</v>
      </c>
      <c r="D966" t="s">
        <v>1583</v>
      </c>
      <c r="E966" s="77">
        <v>1</v>
      </c>
      <c r="F966" s="77">
        <v>1</v>
      </c>
      <c r="G966" s="77">
        <v>0</v>
      </c>
      <c r="H966" s="77">
        <v>0</v>
      </c>
      <c r="I966" s="77">
        <v>0</v>
      </c>
      <c r="J966" t="s">
        <v>285</v>
      </c>
      <c r="K966" t="s">
        <v>286</v>
      </c>
      <c r="L966" s="20"/>
      <c r="M966" s="20"/>
      <c r="N966" s="20"/>
      <c r="O966" s="20"/>
      <c r="P966" s="20"/>
      <c r="Q966" s="28">
        <f t="shared" si="14"/>
        <v>17.71</v>
      </c>
      <c r="R966" s="18"/>
      <c r="S966" s="18"/>
      <c r="T966" s="18"/>
      <c r="U966" s="18"/>
      <c r="V966" s="18"/>
      <c r="W9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6" s="17">
        <f>SUM(T_MAIN_ACCESSSW[[#This Row],[(Y)
TOTAL Excluding VAT - Y1
((A*J)*Q)+((A*R)*12))]:[(AC)
TOTAL Excluding VAT - Y5
((E*N*Q)+((E*V)*12))]])</f>
        <v>0</v>
      </c>
      <c r="AC966" s="21"/>
    </row>
    <row r="967" spans="1:29" x14ac:dyDescent="0.3">
      <c r="A967" t="s">
        <v>67</v>
      </c>
      <c r="B967" t="s">
        <v>1730</v>
      </c>
      <c r="C967" t="s">
        <v>1731</v>
      </c>
      <c r="D967" t="s">
        <v>1583</v>
      </c>
      <c r="E967" s="77">
        <v>1</v>
      </c>
      <c r="F967" s="77">
        <v>1</v>
      </c>
      <c r="G967" s="77">
        <v>1</v>
      </c>
      <c r="H967" s="77">
        <v>0</v>
      </c>
      <c r="I967" s="77">
        <v>0</v>
      </c>
      <c r="J967" t="s">
        <v>646</v>
      </c>
      <c r="K967" t="s">
        <v>286</v>
      </c>
      <c r="L967" s="20"/>
      <c r="M967" s="20"/>
      <c r="N967" s="20"/>
      <c r="O967" s="20"/>
      <c r="P967" s="20"/>
      <c r="Q967" s="28">
        <f t="shared" si="14"/>
        <v>17.71</v>
      </c>
      <c r="R967" s="18"/>
      <c r="S967" s="18"/>
      <c r="T967" s="18"/>
      <c r="U967" s="18"/>
      <c r="V967" s="18"/>
      <c r="W9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7" s="17">
        <f>SUM(T_MAIN_ACCESSSW[[#This Row],[(Y)
TOTAL Excluding VAT - Y1
((A*J)*Q)+((A*R)*12))]:[(AC)
TOTAL Excluding VAT - Y5
((E*N*Q)+((E*V)*12))]])</f>
        <v>0</v>
      </c>
      <c r="AC967" s="21"/>
    </row>
    <row r="968" spans="1:29" x14ac:dyDescent="0.3">
      <c r="A968" t="s">
        <v>67</v>
      </c>
      <c r="B968" t="s">
        <v>1730</v>
      </c>
      <c r="C968" t="s">
        <v>1732</v>
      </c>
      <c r="D968" t="s">
        <v>1583</v>
      </c>
      <c r="E968" s="77">
        <v>1</v>
      </c>
      <c r="F968" s="77">
        <v>1</v>
      </c>
      <c r="G968" s="77">
        <v>1</v>
      </c>
      <c r="H968" s="77">
        <v>0</v>
      </c>
      <c r="I968" s="77">
        <v>0</v>
      </c>
      <c r="J968" t="s">
        <v>646</v>
      </c>
      <c r="K968" t="s">
        <v>286</v>
      </c>
      <c r="L968" s="20"/>
      <c r="M968" s="20"/>
      <c r="N968" s="20"/>
      <c r="O968" s="20"/>
      <c r="P968" s="20"/>
      <c r="Q968" s="28">
        <f t="shared" si="14"/>
        <v>17.71</v>
      </c>
      <c r="R968" s="18"/>
      <c r="S968" s="18"/>
      <c r="T968" s="18"/>
      <c r="U968" s="18"/>
      <c r="V968" s="18"/>
      <c r="W9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8" s="17">
        <f>SUM(T_MAIN_ACCESSSW[[#This Row],[(Y)
TOTAL Excluding VAT - Y1
((A*J)*Q)+((A*R)*12))]:[(AC)
TOTAL Excluding VAT - Y5
((E*N*Q)+((E*V)*12))]])</f>
        <v>0</v>
      </c>
      <c r="AC968" s="21"/>
    </row>
    <row r="969" spans="1:29" x14ac:dyDescent="0.3">
      <c r="A969" t="s">
        <v>67</v>
      </c>
      <c r="B969" t="s">
        <v>1730</v>
      </c>
      <c r="C969" t="s">
        <v>1733</v>
      </c>
      <c r="D969" t="s">
        <v>1583</v>
      </c>
      <c r="E969" s="77">
        <v>1</v>
      </c>
      <c r="F969" s="77">
        <v>1</v>
      </c>
      <c r="G969" s="77">
        <v>1</v>
      </c>
      <c r="H969" s="77">
        <v>0</v>
      </c>
      <c r="I969" s="77">
        <v>0</v>
      </c>
      <c r="J969" t="s">
        <v>646</v>
      </c>
      <c r="K969" t="s">
        <v>286</v>
      </c>
      <c r="L969" s="20"/>
      <c r="M969" s="20"/>
      <c r="N969" s="20"/>
      <c r="O969" s="20"/>
      <c r="P969" s="20"/>
      <c r="Q969" s="28">
        <f t="shared" si="14"/>
        <v>17.71</v>
      </c>
      <c r="R969" s="18"/>
      <c r="S969" s="18"/>
      <c r="T969" s="18"/>
      <c r="U969" s="18"/>
      <c r="V969" s="18"/>
      <c r="W9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69" s="17">
        <f>SUM(T_MAIN_ACCESSSW[[#This Row],[(Y)
TOTAL Excluding VAT - Y1
((A*J)*Q)+((A*R)*12))]:[(AC)
TOTAL Excluding VAT - Y5
((E*N*Q)+((E*V)*12))]])</f>
        <v>0</v>
      </c>
      <c r="AC969" s="21"/>
    </row>
    <row r="970" spans="1:29" x14ac:dyDescent="0.3">
      <c r="A970" t="s">
        <v>67</v>
      </c>
      <c r="B970" t="s">
        <v>1730</v>
      </c>
      <c r="C970" t="s">
        <v>1734</v>
      </c>
      <c r="D970" t="s">
        <v>1583</v>
      </c>
      <c r="E970" s="77">
        <v>1</v>
      </c>
      <c r="F970" s="77">
        <v>1</v>
      </c>
      <c r="G970" s="77">
        <v>1</v>
      </c>
      <c r="H970" s="77">
        <v>0</v>
      </c>
      <c r="I970" s="77">
        <v>0</v>
      </c>
      <c r="J970" t="s">
        <v>646</v>
      </c>
      <c r="K970" t="s">
        <v>286</v>
      </c>
      <c r="L970" s="20"/>
      <c r="M970" s="20"/>
      <c r="N970" s="20"/>
      <c r="O970" s="20"/>
      <c r="P970" s="20"/>
      <c r="Q970" s="28">
        <f t="shared" si="14"/>
        <v>17.71</v>
      </c>
      <c r="R970" s="18"/>
      <c r="S970" s="18"/>
      <c r="T970" s="18"/>
      <c r="U970" s="18"/>
      <c r="V970" s="18"/>
      <c r="W9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0" s="17">
        <f>SUM(T_MAIN_ACCESSSW[[#This Row],[(Y)
TOTAL Excluding VAT - Y1
((A*J)*Q)+((A*R)*12))]:[(AC)
TOTAL Excluding VAT - Y5
((E*N*Q)+((E*V)*12))]])</f>
        <v>0</v>
      </c>
      <c r="AC970" s="21"/>
    </row>
    <row r="971" spans="1:29" x14ac:dyDescent="0.3">
      <c r="A971" t="s">
        <v>67</v>
      </c>
      <c r="B971" t="s">
        <v>1315</v>
      </c>
      <c r="C971" t="s">
        <v>1735</v>
      </c>
      <c r="D971" t="s">
        <v>1583</v>
      </c>
      <c r="E971" s="77">
        <v>1</v>
      </c>
      <c r="F971" s="77">
        <v>1</v>
      </c>
      <c r="G971" s="77">
        <v>1</v>
      </c>
      <c r="H971" s="77">
        <v>0</v>
      </c>
      <c r="I971" s="77">
        <v>0</v>
      </c>
      <c r="J971" t="s">
        <v>646</v>
      </c>
      <c r="K971" t="s">
        <v>286</v>
      </c>
      <c r="L971" s="20"/>
      <c r="M971" s="20"/>
      <c r="N971" s="20"/>
      <c r="O971" s="20"/>
      <c r="P971" s="20"/>
      <c r="Q971" s="28">
        <f t="shared" si="14"/>
        <v>17.71</v>
      </c>
      <c r="R971" s="18"/>
      <c r="S971" s="18"/>
      <c r="T971" s="18"/>
      <c r="U971" s="18"/>
      <c r="V971" s="18"/>
      <c r="W9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1" s="17">
        <f>SUM(T_MAIN_ACCESSSW[[#This Row],[(Y)
TOTAL Excluding VAT - Y1
((A*J)*Q)+((A*R)*12))]:[(AC)
TOTAL Excluding VAT - Y5
((E*N*Q)+((E*V)*12))]])</f>
        <v>0</v>
      </c>
      <c r="AC971" s="21"/>
    </row>
    <row r="972" spans="1:29" x14ac:dyDescent="0.3">
      <c r="A972" t="s">
        <v>67</v>
      </c>
      <c r="B972" t="s">
        <v>1736</v>
      </c>
      <c r="C972" t="s">
        <v>1737</v>
      </c>
      <c r="D972" t="s">
        <v>1583</v>
      </c>
      <c r="E972" s="77">
        <v>1</v>
      </c>
      <c r="F972" s="77">
        <v>1</v>
      </c>
      <c r="G972" s="77">
        <v>1</v>
      </c>
      <c r="H972" s="77">
        <v>0</v>
      </c>
      <c r="I972" s="77">
        <v>0</v>
      </c>
      <c r="J972" t="s">
        <v>646</v>
      </c>
      <c r="K972" t="s">
        <v>286</v>
      </c>
      <c r="L972" s="20"/>
      <c r="M972" s="20"/>
      <c r="N972" s="20"/>
      <c r="O972" s="20"/>
      <c r="P972" s="20"/>
      <c r="Q972" s="28">
        <f t="shared" ref="Q972:Q1035" si="15">Exchange_Rate</f>
        <v>17.71</v>
      </c>
      <c r="R972" s="18"/>
      <c r="S972" s="18"/>
      <c r="T972" s="18"/>
      <c r="U972" s="18"/>
      <c r="V972" s="18"/>
      <c r="W9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2" s="17">
        <f>SUM(T_MAIN_ACCESSSW[[#This Row],[(Y)
TOTAL Excluding VAT - Y1
((A*J)*Q)+((A*R)*12))]:[(AC)
TOTAL Excluding VAT - Y5
((E*N*Q)+((E*V)*12))]])</f>
        <v>0</v>
      </c>
      <c r="AC972" s="21"/>
    </row>
    <row r="973" spans="1:29" x14ac:dyDescent="0.3">
      <c r="A973" t="s">
        <v>67</v>
      </c>
      <c r="B973" t="s">
        <v>1738</v>
      </c>
      <c r="C973" t="s">
        <v>1739</v>
      </c>
      <c r="D973" t="s">
        <v>1583</v>
      </c>
      <c r="E973" s="77">
        <v>1</v>
      </c>
      <c r="F973" s="77">
        <v>1</v>
      </c>
      <c r="G973" s="77">
        <v>1</v>
      </c>
      <c r="H973" s="77">
        <v>0</v>
      </c>
      <c r="I973" s="77">
        <v>0</v>
      </c>
      <c r="J973" t="s">
        <v>646</v>
      </c>
      <c r="K973" t="s">
        <v>286</v>
      </c>
      <c r="L973" s="20"/>
      <c r="M973" s="20"/>
      <c r="N973" s="20"/>
      <c r="O973" s="20"/>
      <c r="P973" s="20"/>
      <c r="Q973" s="28">
        <f t="shared" si="15"/>
        <v>17.71</v>
      </c>
      <c r="R973" s="18"/>
      <c r="S973" s="18"/>
      <c r="T973" s="18"/>
      <c r="U973" s="18"/>
      <c r="V973" s="18"/>
      <c r="W9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3" s="17">
        <f>SUM(T_MAIN_ACCESSSW[[#This Row],[(Y)
TOTAL Excluding VAT - Y1
((A*J)*Q)+((A*R)*12))]:[(AC)
TOTAL Excluding VAT - Y5
((E*N*Q)+((E*V)*12))]])</f>
        <v>0</v>
      </c>
      <c r="AC973" s="21"/>
    </row>
    <row r="974" spans="1:29" x14ac:dyDescent="0.3">
      <c r="A974" t="s">
        <v>67</v>
      </c>
      <c r="B974" t="s">
        <v>1740</v>
      </c>
      <c r="C974" t="s">
        <v>1741</v>
      </c>
      <c r="D974" t="s">
        <v>1583</v>
      </c>
      <c r="E974" s="77">
        <v>1</v>
      </c>
      <c r="F974" s="77">
        <v>1</v>
      </c>
      <c r="G974" s="77">
        <v>1</v>
      </c>
      <c r="H974" s="77">
        <v>0</v>
      </c>
      <c r="I974" s="77">
        <v>0</v>
      </c>
      <c r="J974" t="s">
        <v>646</v>
      </c>
      <c r="K974" t="s">
        <v>286</v>
      </c>
      <c r="L974" s="20"/>
      <c r="M974" s="20"/>
      <c r="N974" s="20"/>
      <c r="O974" s="20"/>
      <c r="P974" s="20"/>
      <c r="Q974" s="28">
        <f t="shared" si="15"/>
        <v>17.71</v>
      </c>
      <c r="R974" s="18"/>
      <c r="S974" s="18"/>
      <c r="T974" s="18"/>
      <c r="U974" s="18"/>
      <c r="V974" s="18"/>
      <c r="W9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4" s="17">
        <f>SUM(T_MAIN_ACCESSSW[[#This Row],[(Y)
TOTAL Excluding VAT - Y1
((A*J)*Q)+((A*R)*12))]:[(AC)
TOTAL Excluding VAT - Y5
((E*N*Q)+((E*V)*12))]])</f>
        <v>0</v>
      </c>
      <c r="AC974" s="21"/>
    </row>
    <row r="975" spans="1:29" x14ac:dyDescent="0.3">
      <c r="A975" t="s">
        <v>67</v>
      </c>
      <c r="B975" t="s">
        <v>1740</v>
      </c>
      <c r="C975" t="s">
        <v>1742</v>
      </c>
      <c r="D975" t="s">
        <v>1583</v>
      </c>
      <c r="E975" s="77">
        <v>1</v>
      </c>
      <c r="F975" s="77">
        <v>1</v>
      </c>
      <c r="G975" s="77">
        <v>1</v>
      </c>
      <c r="H975" s="77">
        <v>0</v>
      </c>
      <c r="I975" s="77">
        <v>0</v>
      </c>
      <c r="J975" t="s">
        <v>646</v>
      </c>
      <c r="K975" t="s">
        <v>286</v>
      </c>
      <c r="L975" s="20"/>
      <c r="M975" s="20"/>
      <c r="N975" s="20"/>
      <c r="O975" s="20"/>
      <c r="P975" s="20"/>
      <c r="Q975" s="28">
        <f t="shared" si="15"/>
        <v>17.71</v>
      </c>
      <c r="R975" s="18"/>
      <c r="S975" s="18"/>
      <c r="T975" s="18"/>
      <c r="U975" s="18"/>
      <c r="V975" s="18"/>
      <c r="W9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5" s="17">
        <f>SUM(T_MAIN_ACCESSSW[[#This Row],[(Y)
TOTAL Excluding VAT - Y1
((A*J)*Q)+((A*R)*12))]:[(AC)
TOTAL Excluding VAT - Y5
((E*N*Q)+((E*V)*12))]])</f>
        <v>0</v>
      </c>
      <c r="AC975" s="21"/>
    </row>
    <row r="976" spans="1:29" x14ac:dyDescent="0.3">
      <c r="A976" t="s">
        <v>67</v>
      </c>
      <c r="B976" t="s">
        <v>1743</v>
      </c>
      <c r="C976" t="s">
        <v>1744</v>
      </c>
      <c r="D976" t="s">
        <v>1583</v>
      </c>
      <c r="E976" s="77">
        <v>1</v>
      </c>
      <c r="F976" s="77">
        <v>1</v>
      </c>
      <c r="G976" s="77">
        <v>1</v>
      </c>
      <c r="H976" s="77">
        <v>0</v>
      </c>
      <c r="I976" s="77">
        <v>0</v>
      </c>
      <c r="J976" t="s">
        <v>646</v>
      </c>
      <c r="K976" t="s">
        <v>286</v>
      </c>
      <c r="L976" s="20"/>
      <c r="M976" s="20"/>
      <c r="N976" s="20"/>
      <c r="O976" s="20"/>
      <c r="P976" s="20"/>
      <c r="Q976" s="28">
        <f t="shared" si="15"/>
        <v>17.71</v>
      </c>
      <c r="R976" s="18"/>
      <c r="S976" s="18"/>
      <c r="T976" s="18"/>
      <c r="U976" s="18"/>
      <c r="V976" s="18"/>
      <c r="W9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6" s="17">
        <f>SUM(T_MAIN_ACCESSSW[[#This Row],[(Y)
TOTAL Excluding VAT - Y1
((A*J)*Q)+((A*R)*12))]:[(AC)
TOTAL Excluding VAT - Y5
((E*N*Q)+((E*V)*12))]])</f>
        <v>0</v>
      </c>
      <c r="AC976" s="21"/>
    </row>
    <row r="977" spans="1:29" x14ac:dyDescent="0.3">
      <c r="A977" t="s">
        <v>67</v>
      </c>
      <c r="B977" t="s">
        <v>1743</v>
      </c>
      <c r="C977" t="s">
        <v>1745</v>
      </c>
      <c r="D977" t="s">
        <v>1583</v>
      </c>
      <c r="E977" s="77">
        <v>1</v>
      </c>
      <c r="F977" s="77">
        <v>1</v>
      </c>
      <c r="G977" s="77">
        <v>1</v>
      </c>
      <c r="H977" s="77">
        <v>0</v>
      </c>
      <c r="I977" s="77">
        <v>0</v>
      </c>
      <c r="J977" t="s">
        <v>646</v>
      </c>
      <c r="K977" t="s">
        <v>286</v>
      </c>
      <c r="L977" s="20"/>
      <c r="M977" s="20"/>
      <c r="N977" s="20"/>
      <c r="O977" s="20"/>
      <c r="P977" s="20"/>
      <c r="Q977" s="28">
        <f t="shared" si="15"/>
        <v>17.71</v>
      </c>
      <c r="R977" s="18"/>
      <c r="S977" s="18"/>
      <c r="T977" s="18"/>
      <c r="U977" s="18"/>
      <c r="V977" s="18"/>
      <c r="W9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7" s="17">
        <f>SUM(T_MAIN_ACCESSSW[[#This Row],[(Y)
TOTAL Excluding VAT - Y1
((A*J)*Q)+((A*R)*12))]:[(AC)
TOTAL Excluding VAT - Y5
((E*N*Q)+((E*V)*12))]])</f>
        <v>0</v>
      </c>
      <c r="AC977" s="21"/>
    </row>
    <row r="978" spans="1:29" x14ac:dyDescent="0.3">
      <c r="A978" t="s">
        <v>67</v>
      </c>
      <c r="B978" t="s">
        <v>1743</v>
      </c>
      <c r="C978" t="s">
        <v>1746</v>
      </c>
      <c r="D978" t="s">
        <v>1583</v>
      </c>
      <c r="E978" s="77">
        <v>1</v>
      </c>
      <c r="F978" s="77">
        <v>1</v>
      </c>
      <c r="G978" s="77">
        <v>1</v>
      </c>
      <c r="H978" s="77">
        <v>0</v>
      </c>
      <c r="I978" s="77">
        <v>0</v>
      </c>
      <c r="J978" t="s">
        <v>646</v>
      </c>
      <c r="K978" t="s">
        <v>286</v>
      </c>
      <c r="L978" s="20"/>
      <c r="M978" s="20"/>
      <c r="N978" s="20"/>
      <c r="O978" s="20"/>
      <c r="P978" s="20"/>
      <c r="Q978" s="28">
        <f t="shared" si="15"/>
        <v>17.71</v>
      </c>
      <c r="R978" s="18"/>
      <c r="S978" s="18"/>
      <c r="T978" s="18"/>
      <c r="U978" s="18"/>
      <c r="V978" s="18"/>
      <c r="W9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8" s="17">
        <f>SUM(T_MAIN_ACCESSSW[[#This Row],[(Y)
TOTAL Excluding VAT - Y1
((A*J)*Q)+((A*R)*12))]:[(AC)
TOTAL Excluding VAT - Y5
((E*N*Q)+((E*V)*12))]])</f>
        <v>0</v>
      </c>
      <c r="AC978" s="21"/>
    </row>
    <row r="979" spans="1:29" x14ac:dyDescent="0.3">
      <c r="A979" t="s">
        <v>67</v>
      </c>
      <c r="B979" t="s">
        <v>1743</v>
      </c>
      <c r="C979" t="s">
        <v>1747</v>
      </c>
      <c r="D979" t="s">
        <v>1583</v>
      </c>
      <c r="E979" s="77">
        <v>1</v>
      </c>
      <c r="F979" s="77">
        <v>1</v>
      </c>
      <c r="G979" s="77">
        <v>1</v>
      </c>
      <c r="H979" s="77">
        <v>0</v>
      </c>
      <c r="I979" s="77">
        <v>0</v>
      </c>
      <c r="J979" t="s">
        <v>646</v>
      </c>
      <c r="K979" t="s">
        <v>286</v>
      </c>
      <c r="L979" s="20"/>
      <c r="M979" s="20"/>
      <c r="N979" s="20"/>
      <c r="O979" s="20"/>
      <c r="P979" s="20"/>
      <c r="Q979" s="28">
        <f t="shared" si="15"/>
        <v>17.71</v>
      </c>
      <c r="R979" s="18"/>
      <c r="S979" s="18"/>
      <c r="T979" s="18"/>
      <c r="U979" s="18"/>
      <c r="V979" s="18"/>
      <c r="W9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79" s="17">
        <f>SUM(T_MAIN_ACCESSSW[[#This Row],[(Y)
TOTAL Excluding VAT - Y1
((A*J)*Q)+((A*R)*12))]:[(AC)
TOTAL Excluding VAT - Y5
((E*N*Q)+((E*V)*12))]])</f>
        <v>0</v>
      </c>
      <c r="AC979" s="21"/>
    </row>
    <row r="980" spans="1:29" x14ac:dyDescent="0.3">
      <c r="A980" t="s">
        <v>67</v>
      </c>
      <c r="B980" t="s">
        <v>1748</v>
      </c>
      <c r="C980" t="s">
        <v>1749</v>
      </c>
      <c r="D980" t="s">
        <v>1583</v>
      </c>
      <c r="E980" s="77">
        <v>1</v>
      </c>
      <c r="F980" s="77">
        <v>1</v>
      </c>
      <c r="G980" s="77">
        <v>1</v>
      </c>
      <c r="H980" s="77">
        <v>0</v>
      </c>
      <c r="I980" s="77">
        <v>0</v>
      </c>
      <c r="J980" t="s">
        <v>646</v>
      </c>
      <c r="K980" t="s">
        <v>286</v>
      </c>
      <c r="L980" s="20"/>
      <c r="M980" s="20"/>
      <c r="N980" s="20"/>
      <c r="O980" s="20"/>
      <c r="P980" s="20"/>
      <c r="Q980" s="28">
        <f t="shared" si="15"/>
        <v>17.71</v>
      </c>
      <c r="R980" s="18"/>
      <c r="S980" s="18"/>
      <c r="T980" s="18"/>
      <c r="U980" s="18"/>
      <c r="V980" s="18"/>
      <c r="W9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0" s="17">
        <f>SUM(T_MAIN_ACCESSSW[[#This Row],[(Y)
TOTAL Excluding VAT - Y1
((A*J)*Q)+((A*R)*12))]:[(AC)
TOTAL Excluding VAT - Y5
((E*N*Q)+((E*V)*12))]])</f>
        <v>0</v>
      </c>
      <c r="AC980" s="21"/>
    </row>
    <row r="981" spans="1:29" x14ac:dyDescent="0.3">
      <c r="A981" t="s">
        <v>67</v>
      </c>
      <c r="B981" t="s">
        <v>1750</v>
      </c>
      <c r="C981" t="s">
        <v>1751</v>
      </c>
      <c r="D981" t="s">
        <v>1583</v>
      </c>
      <c r="E981" s="77">
        <v>1</v>
      </c>
      <c r="F981" s="77">
        <v>1</v>
      </c>
      <c r="G981" s="77">
        <v>1</v>
      </c>
      <c r="H981" s="77">
        <v>0</v>
      </c>
      <c r="I981" s="77">
        <v>0</v>
      </c>
      <c r="J981" t="s">
        <v>646</v>
      </c>
      <c r="K981" t="s">
        <v>286</v>
      </c>
      <c r="L981" s="20"/>
      <c r="M981" s="20"/>
      <c r="N981" s="20"/>
      <c r="O981" s="20"/>
      <c r="P981" s="20"/>
      <c r="Q981" s="28">
        <f t="shared" si="15"/>
        <v>17.71</v>
      </c>
      <c r="R981" s="18"/>
      <c r="S981" s="18"/>
      <c r="T981" s="18"/>
      <c r="U981" s="18"/>
      <c r="V981" s="18"/>
      <c r="W9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1" s="17">
        <f>SUM(T_MAIN_ACCESSSW[[#This Row],[(Y)
TOTAL Excluding VAT - Y1
((A*J)*Q)+((A*R)*12))]:[(AC)
TOTAL Excluding VAT - Y5
((E*N*Q)+((E*V)*12))]])</f>
        <v>0</v>
      </c>
      <c r="AC981" s="21"/>
    </row>
    <row r="982" spans="1:29" x14ac:dyDescent="0.3">
      <c r="A982" t="s">
        <v>67</v>
      </c>
      <c r="B982" t="s">
        <v>1750</v>
      </c>
      <c r="C982" t="s">
        <v>1752</v>
      </c>
      <c r="D982" t="s">
        <v>1583</v>
      </c>
      <c r="E982" s="77">
        <v>1</v>
      </c>
      <c r="F982" s="77">
        <v>1</v>
      </c>
      <c r="G982" s="77">
        <v>1</v>
      </c>
      <c r="H982" s="77">
        <v>0</v>
      </c>
      <c r="I982" s="77">
        <v>0</v>
      </c>
      <c r="J982" t="s">
        <v>646</v>
      </c>
      <c r="K982" t="s">
        <v>286</v>
      </c>
      <c r="L982" s="20"/>
      <c r="M982" s="20"/>
      <c r="N982" s="20"/>
      <c r="O982" s="20"/>
      <c r="P982" s="20"/>
      <c r="Q982" s="28">
        <f t="shared" si="15"/>
        <v>17.71</v>
      </c>
      <c r="R982" s="18"/>
      <c r="S982" s="18"/>
      <c r="T982" s="18"/>
      <c r="U982" s="18"/>
      <c r="V982" s="18"/>
      <c r="W9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2" s="17">
        <f>SUM(T_MAIN_ACCESSSW[[#This Row],[(Y)
TOTAL Excluding VAT - Y1
((A*J)*Q)+((A*R)*12))]:[(AC)
TOTAL Excluding VAT - Y5
((E*N*Q)+((E*V)*12))]])</f>
        <v>0</v>
      </c>
      <c r="AC982" s="21"/>
    </row>
    <row r="983" spans="1:29" x14ac:dyDescent="0.3">
      <c r="A983" t="s">
        <v>67</v>
      </c>
      <c r="B983" t="s">
        <v>1750</v>
      </c>
      <c r="C983" t="s">
        <v>1753</v>
      </c>
      <c r="D983" t="s">
        <v>1583</v>
      </c>
      <c r="E983" s="77">
        <v>1</v>
      </c>
      <c r="F983" s="77">
        <v>1</v>
      </c>
      <c r="G983" s="77">
        <v>1</v>
      </c>
      <c r="H983" s="77">
        <v>0</v>
      </c>
      <c r="I983" s="77">
        <v>0</v>
      </c>
      <c r="J983" t="s">
        <v>646</v>
      </c>
      <c r="K983" t="s">
        <v>286</v>
      </c>
      <c r="L983" s="20"/>
      <c r="M983" s="20"/>
      <c r="N983" s="20"/>
      <c r="O983" s="20"/>
      <c r="P983" s="20"/>
      <c r="Q983" s="28">
        <f t="shared" si="15"/>
        <v>17.71</v>
      </c>
      <c r="R983" s="18"/>
      <c r="S983" s="18"/>
      <c r="T983" s="18"/>
      <c r="U983" s="18"/>
      <c r="V983" s="18"/>
      <c r="W9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3" s="17">
        <f>SUM(T_MAIN_ACCESSSW[[#This Row],[(Y)
TOTAL Excluding VAT - Y1
((A*J)*Q)+((A*R)*12))]:[(AC)
TOTAL Excluding VAT - Y5
((E*N*Q)+((E*V)*12))]])</f>
        <v>0</v>
      </c>
      <c r="AC983" s="21"/>
    </row>
    <row r="984" spans="1:29" x14ac:dyDescent="0.3">
      <c r="A984" t="s">
        <v>67</v>
      </c>
      <c r="B984" t="s">
        <v>1754</v>
      </c>
      <c r="C984" t="s">
        <v>1755</v>
      </c>
      <c r="D984" t="s">
        <v>1583</v>
      </c>
      <c r="E984" s="77">
        <v>1</v>
      </c>
      <c r="F984" s="77">
        <v>1</v>
      </c>
      <c r="G984" s="77">
        <v>1</v>
      </c>
      <c r="H984" s="77">
        <v>0</v>
      </c>
      <c r="I984" s="77">
        <v>0</v>
      </c>
      <c r="J984" t="s">
        <v>646</v>
      </c>
      <c r="K984" t="s">
        <v>286</v>
      </c>
      <c r="L984" s="20"/>
      <c r="M984" s="20"/>
      <c r="N984" s="20"/>
      <c r="O984" s="20"/>
      <c r="P984" s="20"/>
      <c r="Q984" s="28">
        <f t="shared" si="15"/>
        <v>17.71</v>
      </c>
      <c r="R984" s="18"/>
      <c r="S984" s="18"/>
      <c r="T984" s="18"/>
      <c r="U984" s="18"/>
      <c r="V984" s="18"/>
      <c r="W9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4" s="17">
        <f>SUM(T_MAIN_ACCESSSW[[#This Row],[(Y)
TOTAL Excluding VAT - Y1
((A*J)*Q)+((A*R)*12))]:[(AC)
TOTAL Excluding VAT - Y5
((E*N*Q)+((E*V)*12))]])</f>
        <v>0</v>
      </c>
      <c r="AC984" s="21"/>
    </row>
    <row r="985" spans="1:29" x14ac:dyDescent="0.3">
      <c r="A985" t="s">
        <v>67</v>
      </c>
      <c r="B985" t="s">
        <v>1754</v>
      </c>
      <c r="C985" t="s">
        <v>1756</v>
      </c>
      <c r="D985" t="s">
        <v>1583</v>
      </c>
      <c r="E985" s="77">
        <v>1</v>
      </c>
      <c r="F985" s="77">
        <v>1</v>
      </c>
      <c r="G985" s="77">
        <v>1</v>
      </c>
      <c r="H985" s="77">
        <v>0</v>
      </c>
      <c r="I985" s="77">
        <v>0</v>
      </c>
      <c r="J985" t="s">
        <v>646</v>
      </c>
      <c r="K985" t="s">
        <v>286</v>
      </c>
      <c r="L985" s="20"/>
      <c r="M985" s="20"/>
      <c r="N985" s="20"/>
      <c r="O985" s="20"/>
      <c r="P985" s="20"/>
      <c r="Q985" s="28">
        <f t="shared" si="15"/>
        <v>17.71</v>
      </c>
      <c r="R985" s="18"/>
      <c r="S985" s="18"/>
      <c r="T985" s="18"/>
      <c r="U985" s="18"/>
      <c r="V985" s="18"/>
      <c r="W9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5" s="17">
        <f>SUM(T_MAIN_ACCESSSW[[#This Row],[(Y)
TOTAL Excluding VAT - Y1
((A*J)*Q)+((A*R)*12))]:[(AC)
TOTAL Excluding VAT - Y5
((E*N*Q)+((E*V)*12))]])</f>
        <v>0</v>
      </c>
      <c r="AC985" s="21"/>
    </row>
    <row r="986" spans="1:29" x14ac:dyDescent="0.3">
      <c r="A986" t="s">
        <v>67</v>
      </c>
      <c r="B986" t="s">
        <v>1754</v>
      </c>
      <c r="C986" t="s">
        <v>1757</v>
      </c>
      <c r="D986" t="s">
        <v>1583</v>
      </c>
      <c r="E986" s="77">
        <v>1</v>
      </c>
      <c r="F986" s="77">
        <v>1</v>
      </c>
      <c r="G986" s="77">
        <v>1</v>
      </c>
      <c r="H986" s="77">
        <v>0</v>
      </c>
      <c r="I986" s="77">
        <v>0</v>
      </c>
      <c r="J986" t="s">
        <v>646</v>
      </c>
      <c r="K986" t="s">
        <v>286</v>
      </c>
      <c r="L986" s="20"/>
      <c r="M986" s="20"/>
      <c r="N986" s="20"/>
      <c r="O986" s="20"/>
      <c r="P986" s="20"/>
      <c r="Q986" s="28">
        <f t="shared" si="15"/>
        <v>17.71</v>
      </c>
      <c r="R986" s="18"/>
      <c r="S986" s="18"/>
      <c r="T986" s="18"/>
      <c r="U986" s="18"/>
      <c r="V986" s="18"/>
      <c r="W9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6" s="17">
        <f>SUM(T_MAIN_ACCESSSW[[#This Row],[(Y)
TOTAL Excluding VAT - Y1
((A*J)*Q)+((A*R)*12))]:[(AC)
TOTAL Excluding VAT - Y5
((E*N*Q)+((E*V)*12))]])</f>
        <v>0</v>
      </c>
      <c r="AC986" s="21"/>
    </row>
    <row r="987" spans="1:29" x14ac:dyDescent="0.3">
      <c r="A987" t="s">
        <v>67</v>
      </c>
      <c r="B987" t="s">
        <v>1758</v>
      </c>
      <c r="C987" t="s">
        <v>1759</v>
      </c>
      <c r="D987" t="s">
        <v>1583</v>
      </c>
      <c r="E987" s="77">
        <v>1</v>
      </c>
      <c r="F987" s="77">
        <v>1</v>
      </c>
      <c r="G987" s="77">
        <v>1</v>
      </c>
      <c r="H987" s="77">
        <v>0</v>
      </c>
      <c r="I987" s="77">
        <v>0</v>
      </c>
      <c r="J987" t="s">
        <v>646</v>
      </c>
      <c r="K987" t="s">
        <v>286</v>
      </c>
      <c r="L987" s="20"/>
      <c r="M987" s="20"/>
      <c r="N987" s="20"/>
      <c r="O987" s="20"/>
      <c r="P987" s="20"/>
      <c r="Q987" s="28">
        <f t="shared" si="15"/>
        <v>17.71</v>
      </c>
      <c r="R987" s="18"/>
      <c r="S987" s="18"/>
      <c r="T987" s="18"/>
      <c r="U987" s="18"/>
      <c r="V987" s="18"/>
      <c r="W9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7" s="17">
        <f>SUM(T_MAIN_ACCESSSW[[#This Row],[(Y)
TOTAL Excluding VAT - Y1
((A*J)*Q)+((A*R)*12))]:[(AC)
TOTAL Excluding VAT - Y5
((E*N*Q)+((E*V)*12))]])</f>
        <v>0</v>
      </c>
      <c r="AC987" s="21"/>
    </row>
    <row r="988" spans="1:29" x14ac:dyDescent="0.3">
      <c r="A988" t="s">
        <v>67</v>
      </c>
      <c r="B988" t="s">
        <v>1758</v>
      </c>
      <c r="C988" t="s">
        <v>1760</v>
      </c>
      <c r="D988" t="s">
        <v>1583</v>
      </c>
      <c r="E988" s="77">
        <v>1</v>
      </c>
      <c r="F988" s="77">
        <v>1</v>
      </c>
      <c r="G988" s="77">
        <v>1</v>
      </c>
      <c r="H988" s="77">
        <v>0</v>
      </c>
      <c r="I988" s="77">
        <v>0</v>
      </c>
      <c r="J988" t="s">
        <v>646</v>
      </c>
      <c r="K988" t="s">
        <v>286</v>
      </c>
      <c r="L988" s="20"/>
      <c r="M988" s="20"/>
      <c r="N988" s="20"/>
      <c r="O988" s="20"/>
      <c r="P988" s="20"/>
      <c r="Q988" s="28">
        <f t="shared" si="15"/>
        <v>17.71</v>
      </c>
      <c r="R988" s="18"/>
      <c r="S988" s="18"/>
      <c r="T988" s="18"/>
      <c r="U988" s="18"/>
      <c r="V988" s="18"/>
      <c r="W9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8" s="17">
        <f>SUM(T_MAIN_ACCESSSW[[#This Row],[(Y)
TOTAL Excluding VAT - Y1
((A*J)*Q)+((A*R)*12))]:[(AC)
TOTAL Excluding VAT - Y5
((E*N*Q)+((E*V)*12))]])</f>
        <v>0</v>
      </c>
      <c r="AC988" s="21"/>
    </row>
    <row r="989" spans="1:29" x14ac:dyDescent="0.3">
      <c r="A989" t="s">
        <v>67</v>
      </c>
      <c r="B989" t="s">
        <v>1758</v>
      </c>
      <c r="C989" t="s">
        <v>1761</v>
      </c>
      <c r="D989" t="s">
        <v>1583</v>
      </c>
      <c r="E989" s="77">
        <v>1</v>
      </c>
      <c r="F989" s="77">
        <v>1</v>
      </c>
      <c r="G989" s="77">
        <v>1</v>
      </c>
      <c r="H989" s="77">
        <v>0</v>
      </c>
      <c r="I989" s="77">
        <v>0</v>
      </c>
      <c r="J989" t="s">
        <v>646</v>
      </c>
      <c r="K989" t="s">
        <v>286</v>
      </c>
      <c r="L989" s="20"/>
      <c r="M989" s="20"/>
      <c r="N989" s="20"/>
      <c r="O989" s="20"/>
      <c r="P989" s="20"/>
      <c r="Q989" s="28">
        <f t="shared" si="15"/>
        <v>17.71</v>
      </c>
      <c r="R989" s="18"/>
      <c r="S989" s="18"/>
      <c r="T989" s="18"/>
      <c r="U989" s="18"/>
      <c r="V989" s="18"/>
      <c r="W9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89" s="17">
        <f>SUM(T_MAIN_ACCESSSW[[#This Row],[(Y)
TOTAL Excluding VAT - Y1
((A*J)*Q)+((A*R)*12))]:[(AC)
TOTAL Excluding VAT - Y5
((E*N*Q)+((E*V)*12))]])</f>
        <v>0</v>
      </c>
      <c r="AC989" s="21"/>
    </row>
    <row r="990" spans="1:29" x14ac:dyDescent="0.3">
      <c r="A990" t="s">
        <v>67</v>
      </c>
      <c r="B990" t="s">
        <v>1762</v>
      </c>
      <c r="C990" t="s">
        <v>1763</v>
      </c>
      <c r="D990" t="s">
        <v>1583</v>
      </c>
      <c r="E990" s="77">
        <v>1</v>
      </c>
      <c r="F990" s="77">
        <v>1</v>
      </c>
      <c r="G990" s="77">
        <v>1</v>
      </c>
      <c r="H990" s="77">
        <v>0</v>
      </c>
      <c r="I990" s="77">
        <v>0</v>
      </c>
      <c r="J990" t="s">
        <v>646</v>
      </c>
      <c r="K990" t="s">
        <v>286</v>
      </c>
      <c r="L990" s="20"/>
      <c r="M990" s="20"/>
      <c r="N990" s="20"/>
      <c r="O990" s="20"/>
      <c r="P990" s="20"/>
      <c r="Q990" s="28">
        <f t="shared" si="15"/>
        <v>17.71</v>
      </c>
      <c r="R990" s="18"/>
      <c r="S990" s="18"/>
      <c r="T990" s="18"/>
      <c r="U990" s="18"/>
      <c r="V990" s="18"/>
      <c r="W9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0" s="17">
        <f>SUM(T_MAIN_ACCESSSW[[#This Row],[(Y)
TOTAL Excluding VAT - Y1
((A*J)*Q)+((A*R)*12))]:[(AC)
TOTAL Excluding VAT - Y5
((E*N*Q)+((E*V)*12))]])</f>
        <v>0</v>
      </c>
      <c r="AC990" s="21"/>
    </row>
    <row r="991" spans="1:29" x14ac:dyDescent="0.3">
      <c r="A991" t="s">
        <v>67</v>
      </c>
      <c r="B991" t="s">
        <v>1359</v>
      </c>
      <c r="C991" t="s">
        <v>1764</v>
      </c>
      <c r="D991" t="s">
        <v>1583</v>
      </c>
      <c r="E991" s="77">
        <v>1</v>
      </c>
      <c r="F991" s="77">
        <v>1</v>
      </c>
      <c r="G991" s="77">
        <v>1</v>
      </c>
      <c r="H991" s="77">
        <v>0</v>
      </c>
      <c r="I991" s="77">
        <v>0</v>
      </c>
      <c r="J991" t="s">
        <v>646</v>
      </c>
      <c r="K991" t="s">
        <v>286</v>
      </c>
      <c r="L991" s="20"/>
      <c r="M991" s="20"/>
      <c r="N991" s="20"/>
      <c r="O991" s="20"/>
      <c r="P991" s="20"/>
      <c r="Q991" s="28">
        <f t="shared" si="15"/>
        <v>17.71</v>
      </c>
      <c r="R991" s="18"/>
      <c r="S991" s="18"/>
      <c r="T991" s="18"/>
      <c r="U991" s="18"/>
      <c r="V991" s="18"/>
      <c r="W9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1" s="17">
        <f>SUM(T_MAIN_ACCESSSW[[#This Row],[(Y)
TOTAL Excluding VAT - Y1
((A*J)*Q)+((A*R)*12))]:[(AC)
TOTAL Excluding VAT - Y5
((E*N*Q)+((E*V)*12))]])</f>
        <v>0</v>
      </c>
      <c r="AC991" s="21"/>
    </row>
    <row r="992" spans="1:29" x14ac:dyDescent="0.3">
      <c r="A992" t="s">
        <v>67</v>
      </c>
      <c r="B992" t="s">
        <v>1765</v>
      </c>
      <c r="C992" t="s">
        <v>1766</v>
      </c>
      <c r="D992" t="s">
        <v>1583</v>
      </c>
      <c r="E992" s="77">
        <v>1</v>
      </c>
      <c r="F992" s="77">
        <v>0</v>
      </c>
      <c r="G992" s="77">
        <v>0</v>
      </c>
      <c r="H992" s="77">
        <v>0</v>
      </c>
      <c r="I992" s="77">
        <v>0</v>
      </c>
      <c r="J992" t="s">
        <v>646</v>
      </c>
      <c r="K992" t="s">
        <v>286</v>
      </c>
      <c r="L992" s="20"/>
      <c r="M992" s="20"/>
      <c r="N992" s="20"/>
      <c r="O992" s="20"/>
      <c r="P992" s="20"/>
      <c r="Q992" s="28">
        <f t="shared" si="15"/>
        <v>17.71</v>
      </c>
      <c r="R992" s="18"/>
      <c r="S992" s="18"/>
      <c r="T992" s="18"/>
      <c r="U992" s="18"/>
      <c r="V992" s="18"/>
      <c r="W9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2" s="17">
        <f>SUM(T_MAIN_ACCESSSW[[#This Row],[(Y)
TOTAL Excluding VAT - Y1
((A*J)*Q)+((A*R)*12))]:[(AC)
TOTAL Excluding VAT - Y5
((E*N*Q)+((E*V)*12))]])</f>
        <v>0</v>
      </c>
      <c r="AC992" s="21"/>
    </row>
    <row r="993" spans="1:29" x14ac:dyDescent="0.3">
      <c r="A993" t="s">
        <v>67</v>
      </c>
      <c r="B993" t="s">
        <v>1379</v>
      </c>
      <c r="C993" t="s">
        <v>1767</v>
      </c>
      <c r="D993" t="s">
        <v>1583</v>
      </c>
      <c r="E993" s="77">
        <v>1</v>
      </c>
      <c r="F993" s="77">
        <v>0</v>
      </c>
      <c r="G993" s="77">
        <v>0</v>
      </c>
      <c r="H993" s="77">
        <v>0</v>
      </c>
      <c r="I993" s="77">
        <v>0</v>
      </c>
      <c r="J993" t="s">
        <v>646</v>
      </c>
      <c r="K993" t="s">
        <v>286</v>
      </c>
      <c r="L993" s="20"/>
      <c r="M993" s="20"/>
      <c r="N993" s="20"/>
      <c r="O993" s="20"/>
      <c r="P993" s="20"/>
      <c r="Q993" s="28">
        <f t="shared" si="15"/>
        <v>17.71</v>
      </c>
      <c r="R993" s="18"/>
      <c r="S993" s="18"/>
      <c r="T993" s="18"/>
      <c r="U993" s="18"/>
      <c r="V993" s="18"/>
      <c r="W9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3" s="17">
        <f>SUM(T_MAIN_ACCESSSW[[#This Row],[(Y)
TOTAL Excluding VAT - Y1
((A*J)*Q)+((A*R)*12))]:[(AC)
TOTAL Excluding VAT - Y5
((E*N*Q)+((E*V)*12))]])</f>
        <v>0</v>
      </c>
      <c r="AC993" s="21"/>
    </row>
    <row r="994" spans="1:29" x14ac:dyDescent="0.3">
      <c r="A994" t="s">
        <v>67</v>
      </c>
      <c r="B994" t="s">
        <v>1399</v>
      </c>
      <c r="C994" t="s">
        <v>1768</v>
      </c>
      <c r="D994" t="s">
        <v>1583</v>
      </c>
      <c r="E994" s="77">
        <v>1</v>
      </c>
      <c r="F994" s="77">
        <v>0</v>
      </c>
      <c r="G994" s="77">
        <v>0</v>
      </c>
      <c r="H994" s="77">
        <v>0</v>
      </c>
      <c r="I994" s="77">
        <v>0</v>
      </c>
      <c r="J994" t="s">
        <v>646</v>
      </c>
      <c r="K994" t="s">
        <v>286</v>
      </c>
      <c r="L994" s="20"/>
      <c r="M994" s="20"/>
      <c r="N994" s="20"/>
      <c r="O994" s="20"/>
      <c r="P994" s="20"/>
      <c r="Q994" s="28">
        <f t="shared" si="15"/>
        <v>17.71</v>
      </c>
      <c r="R994" s="18"/>
      <c r="S994" s="18"/>
      <c r="T994" s="18"/>
      <c r="U994" s="18"/>
      <c r="V994" s="18"/>
      <c r="W9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4" s="17">
        <f>SUM(T_MAIN_ACCESSSW[[#This Row],[(Y)
TOTAL Excluding VAT - Y1
((A*J)*Q)+((A*R)*12))]:[(AC)
TOTAL Excluding VAT - Y5
((E*N*Q)+((E*V)*12))]])</f>
        <v>0</v>
      </c>
      <c r="AC994" s="21"/>
    </row>
    <row r="995" spans="1:29" x14ac:dyDescent="0.3">
      <c r="A995" t="s">
        <v>67</v>
      </c>
      <c r="B995" t="s">
        <v>1406</v>
      </c>
      <c r="C995" t="s">
        <v>1769</v>
      </c>
      <c r="D995" t="s">
        <v>1583</v>
      </c>
      <c r="E995" s="77">
        <v>1</v>
      </c>
      <c r="F995" s="77">
        <v>0</v>
      </c>
      <c r="G995" s="77">
        <v>0</v>
      </c>
      <c r="H995" s="77">
        <v>0</v>
      </c>
      <c r="I995" s="77">
        <v>0</v>
      </c>
      <c r="J995" t="s">
        <v>646</v>
      </c>
      <c r="K995" t="s">
        <v>286</v>
      </c>
      <c r="L995" s="20"/>
      <c r="M995" s="20"/>
      <c r="N995" s="20"/>
      <c r="O995" s="20"/>
      <c r="P995" s="20"/>
      <c r="Q995" s="28">
        <f t="shared" si="15"/>
        <v>17.71</v>
      </c>
      <c r="R995" s="18"/>
      <c r="S995" s="18"/>
      <c r="T995" s="18"/>
      <c r="U995" s="18"/>
      <c r="V995" s="18"/>
      <c r="W9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5" s="17">
        <f>SUM(T_MAIN_ACCESSSW[[#This Row],[(Y)
TOTAL Excluding VAT - Y1
((A*J)*Q)+((A*R)*12))]:[(AC)
TOTAL Excluding VAT - Y5
((E*N*Q)+((E*V)*12))]])</f>
        <v>0</v>
      </c>
      <c r="AC995" s="21"/>
    </row>
    <row r="996" spans="1:29" x14ac:dyDescent="0.3">
      <c r="A996" t="s">
        <v>67</v>
      </c>
      <c r="B996" t="s">
        <v>1408</v>
      </c>
      <c r="C996" t="s">
        <v>1770</v>
      </c>
      <c r="D996" t="s">
        <v>1583</v>
      </c>
      <c r="E996" s="77">
        <v>1</v>
      </c>
      <c r="F996" s="77">
        <v>0</v>
      </c>
      <c r="G996" s="77">
        <v>0</v>
      </c>
      <c r="H996" s="77">
        <v>0</v>
      </c>
      <c r="I996" s="77">
        <v>0</v>
      </c>
      <c r="J996" t="s">
        <v>646</v>
      </c>
      <c r="K996" t="s">
        <v>286</v>
      </c>
      <c r="L996" s="20"/>
      <c r="M996" s="20"/>
      <c r="N996" s="20"/>
      <c r="O996" s="20"/>
      <c r="P996" s="20"/>
      <c r="Q996" s="28">
        <f t="shared" si="15"/>
        <v>17.71</v>
      </c>
      <c r="R996" s="18"/>
      <c r="S996" s="18"/>
      <c r="T996" s="18"/>
      <c r="U996" s="18"/>
      <c r="V996" s="18"/>
      <c r="W9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6" s="17">
        <f>SUM(T_MAIN_ACCESSSW[[#This Row],[(Y)
TOTAL Excluding VAT - Y1
((A*J)*Q)+((A*R)*12))]:[(AC)
TOTAL Excluding VAT - Y5
((E*N*Q)+((E*V)*12))]])</f>
        <v>0</v>
      </c>
      <c r="AC996" s="21"/>
    </row>
    <row r="997" spans="1:29" x14ac:dyDescent="0.3">
      <c r="A997" t="s">
        <v>67</v>
      </c>
      <c r="B997" t="s">
        <v>1415</v>
      </c>
      <c r="C997" t="s">
        <v>1771</v>
      </c>
      <c r="D997" t="s">
        <v>1583</v>
      </c>
      <c r="E997" s="77">
        <v>1</v>
      </c>
      <c r="F997" s="77">
        <v>0</v>
      </c>
      <c r="G997" s="77">
        <v>0</v>
      </c>
      <c r="H997" s="77">
        <v>0</v>
      </c>
      <c r="I997" s="77">
        <v>0</v>
      </c>
      <c r="J997" t="s">
        <v>646</v>
      </c>
      <c r="K997" t="s">
        <v>286</v>
      </c>
      <c r="L997" s="20"/>
      <c r="M997" s="20"/>
      <c r="N997" s="20"/>
      <c r="O997" s="20"/>
      <c r="P997" s="20"/>
      <c r="Q997" s="28">
        <f t="shared" si="15"/>
        <v>17.71</v>
      </c>
      <c r="R997" s="18"/>
      <c r="S997" s="18"/>
      <c r="T997" s="18"/>
      <c r="U997" s="18"/>
      <c r="V997" s="18"/>
      <c r="W9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7" s="17">
        <f>SUM(T_MAIN_ACCESSSW[[#This Row],[(Y)
TOTAL Excluding VAT - Y1
((A*J)*Q)+((A*R)*12))]:[(AC)
TOTAL Excluding VAT - Y5
((E*N*Q)+((E*V)*12))]])</f>
        <v>0</v>
      </c>
      <c r="AC997" s="21"/>
    </row>
    <row r="998" spans="1:29" x14ac:dyDescent="0.3">
      <c r="A998" t="s">
        <v>67</v>
      </c>
      <c r="B998" t="s">
        <v>1415</v>
      </c>
      <c r="C998" t="s">
        <v>1772</v>
      </c>
      <c r="D998" t="s">
        <v>1583</v>
      </c>
      <c r="E998" s="77">
        <v>1</v>
      </c>
      <c r="F998" s="77">
        <v>0</v>
      </c>
      <c r="G998" s="77">
        <v>0</v>
      </c>
      <c r="H998" s="77">
        <v>0</v>
      </c>
      <c r="I998" s="77">
        <v>0</v>
      </c>
      <c r="J998" t="s">
        <v>646</v>
      </c>
      <c r="K998" t="s">
        <v>286</v>
      </c>
      <c r="L998" s="20"/>
      <c r="M998" s="20"/>
      <c r="N998" s="20"/>
      <c r="O998" s="20"/>
      <c r="P998" s="20"/>
      <c r="Q998" s="28">
        <f t="shared" si="15"/>
        <v>17.71</v>
      </c>
      <c r="R998" s="18"/>
      <c r="S998" s="18"/>
      <c r="T998" s="18"/>
      <c r="U998" s="18"/>
      <c r="V998" s="18"/>
      <c r="W9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8" s="17">
        <f>SUM(T_MAIN_ACCESSSW[[#This Row],[(Y)
TOTAL Excluding VAT - Y1
((A*J)*Q)+((A*R)*12))]:[(AC)
TOTAL Excluding VAT - Y5
((E*N*Q)+((E*V)*12))]])</f>
        <v>0</v>
      </c>
      <c r="AC998" s="21"/>
    </row>
    <row r="999" spans="1:29" x14ac:dyDescent="0.3">
      <c r="A999" t="s">
        <v>67</v>
      </c>
      <c r="B999" t="s">
        <v>1421</v>
      </c>
      <c r="C999" t="s">
        <v>1773</v>
      </c>
      <c r="D999" t="s">
        <v>1583</v>
      </c>
      <c r="E999" s="77">
        <v>1</v>
      </c>
      <c r="F999" s="77">
        <v>0</v>
      </c>
      <c r="G999" s="77">
        <v>0</v>
      </c>
      <c r="H999" s="77">
        <v>0</v>
      </c>
      <c r="I999" s="77">
        <v>0</v>
      </c>
      <c r="J999" t="s">
        <v>646</v>
      </c>
      <c r="K999" t="s">
        <v>286</v>
      </c>
      <c r="L999" s="20"/>
      <c r="M999" s="20"/>
      <c r="N999" s="20"/>
      <c r="O999" s="20"/>
      <c r="P999" s="20"/>
      <c r="Q999" s="28">
        <f t="shared" si="15"/>
        <v>17.71</v>
      </c>
      <c r="R999" s="18"/>
      <c r="S999" s="18"/>
      <c r="T999" s="18"/>
      <c r="U999" s="18"/>
      <c r="V999" s="18"/>
      <c r="W9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9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9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9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9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999" s="17">
        <f>SUM(T_MAIN_ACCESSSW[[#This Row],[(Y)
TOTAL Excluding VAT - Y1
((A*J)*Q)+((A*R)*12))]:[(AC)
TOTAL Excluding VAT - Y5
((E*N*Q)+((E*V)*12))]])</f>
        <v>0</v>
      </c>
      <c r="AC999" s="21"/>
    </row>
    <row r="1000" spans="1:29" x14ac:dyDescent="0.3">
      <c r="A1000" t="s">
        <v>67</v>
      </c>
      <c r="B1000" t="s">
        <v>1428</v>
      </c>
      <c r="C1000" t="s">
        <v>1774</v>
      </c>
      <c r="D1000" t="s">
        <v>1583</v>
      </c>
      <c r="E1000" s="77">
        <v>1</v>
      </c>
      <c r="F1000" s="77">
        <v>0</v>
      </c>
      <c r="G1000" s="77">
        <v>0</v>
      </c>
      <c r="H1000" s="77">
        <v>0</v>
      </c>
      <c r="I1000" s="77">
        <v>0</v>
      </c>
      <c r="J1000" t="s">
        <v>646</v>
      </c>
      <c r="K1000" t="s">
        <v>286</v>
      </c>
      <c r="L1000" s="20"/>
      <c r="M1000" s="20"/>
      <c r="N1000" s="20"/>
      <c r="O1000" s="20"/>
      <c r="P1000" s="20"/>
      <c r="Q1000" s="28">
        <f t="shared" si="15"/>
        <v>17.71</v>
      </c>
      <c r="R1000" s="18"/>
      <c r="S1000" s="18"/>
      <c r="T1000" s="18"/>
      <c r="U1000" s="18"/>
      <c r="V1000" s="18"/>
      <c r="W10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0" s="17">
        <f>SUM(T_MAIN_ACCESSSW[[#This Row],[(Y)
TOTAL Excluding VAT - Y1
((A*J)*Q)+((A*R)*12))]:[(AC)
TOTAL Excluding VAT - Y5
((E*N*Q)+((E*V)*12))]])</f>
        <v>0</v>
      </c>
      <c r="AC1000" s="21"/>
    </row>
    <row r="1001" spans="1:29" x14ac:dyDescent="0.3">
      <c r="A1001" t="s">
        <v>67</v>
      </c>
      <c r="B1001" t="s">
        <v>1775</v>
      </c>
      <c r="C1001" t="s">
        <v>1776</v>
      </c>
      <c r="D1001" t="s">
        <v>1583</v>
      </c>
      <c r="E1001" s="77">
        <v>1</v>
      </c>
      <c r="F1001" s="77">
        <v>0</v>
      </c>
      <c r="G1001" s="77">
        <v>0</v>
      </c>
      <c r="H1001" s="77">
        <v>0</v>
      </c>
      <c r="I1001" s="77">
        <v>0</v>
      </c>
      <c r="J1001" t="s">
        <v>646</v>
      </c>
      <c r="K1001" t="s">
        <v>286</v>
      </c>
      <c r="L1001" s="20"/>
      <c r="M1001" s="20"/>
      <c r="N1001" s="20"/>
      <c r="O1001" s="20"/>
      <c r="P1001" s="20"/>
      <c r="Q1001" s="28">
        <f t="shared" si="15"/>
        <v>17.71</v>
      </c>
      <c r="R1001" s="18"/>
      <c r="S1001" s="18"/>
      <c r="T1001" s="18"/>
      <c r="U1001" s="18"/>
      <c r="V1001" s="18"/>
      <c r="W10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1" s="17">
        <f>SUM(T_MAIN_ACCESSSW[[#This Row],[(Y)
TOTAL Excluding VAT - Y1
((A*J)*Q)+((A*R)*12))]:[(AC)
TOTAL Excluding VAT - Y5
((E*N*Q)+((E*V)*12))]])</f>
        <v>0</v>
      </c>
      <c r="AC1001" s="21"/>
    </row>
    <row r="1002" spans="1:29" x14ac:dyDescent="0.3">
      <c r="A1002" t="s">
        <v>67</v>
      </c>
      <c r="B1002" t="s">
        <v>1775</v>
      </c>
      <c r="C1002" t="s">
        <v>1777</v>
      </c>
      <c r="D1002" t="s">
        <v>1583</v>
      </c>
      <c r="E1002" s="77">
        <v>1</v>
      </c>
      <c r="F1002" s="77">
        <v>0</v>
      </c>
      <c r="G1002" s="77">
        <v>0</v>
      </c>
      <c r="H1002" s="77">
        <v>0</v>
      </c>
      <c r="I1002" s="77">
        <v>0</v>
      </c>
      <c r="J1002" t="s">
        <v>646</v>
      </c>
      <c r="K1002" t="s">
        <v>286</v>
      </c>
      <c r="L1002" s="20"/>
      <c r="M1002" s="20"/>
      <c r="N1002" s="20"/>
      <c r="O1002" s="20"/>
      <c r="P1002" s="20"/>
      <c r="Q1002" s="28">
        <f t="shared" si="15"/>
        <v>17.71</v>
      </c>
      <c r="R1002" s="18"/>
      <c r="S1002" s="18"/>
      <c r="T1002" s="18"/>
      <c r="U1002" s="18"/>
      <c r="V1002" s="18"/>
      <c r="W10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2" s="17">
        <f>SUM(T_MAIN_ACCESSSW[[#This Row],[(Y)
TOTAL Excluding VAT - Y1
((A*J)*Q)+((A*R)*12))]:[(AC)
TOTAL Excluding VAT - Y5
((E*N*Q)+((E*V)*12))]])</f>
        <v>0</v>
      </c>
      <c r="AC1002" s="21"/>
    </row>
    <row r="1003" spans="1:29" x14ac:dyDescent="0.3">
      <c r="A1003" t="s">
        <v>67</v>
      </c>
      <c r="B1003" t="s">
        <v>1434</v>
      </c>
      <c r="C1003" t="s">
        <v>1778</v>
      </c>
      <c r="D1003" t="s">
        <v>1583</v>
      </c>
      <c r="E1003" s="77">
        <v>1</v>
      </c>
      <c r="F1003" s="77">
        <v>0</v>
      </c>
      <c r="G1003" s="77">
        <v>0</v>
      </c>
      <c r="H1003" s="77">
        <v>0</v>
      </c>
      <c r="I1003" s="77">
        <v>0</v>
      </c>
      <c r="J1003" t="s">
        <v>646</v>
      </c>
      <c r="K1003" t="s">
        <v>286</v>
      </c>
      <c r="L1003" s="20"/>
      <c r="M1003" s="20"/>
      <c r="N1003" s="20"/>
      <c r="O1003" s="20"/>
      <c r="P1003" s="20"/>
      <c r="Q1003" s="28">
        <f t="shared" si="15"/>
        <v>17.71</v>
      </c>
      <c r="R1003" s="18"/>
      <c r="S1003" s="18"/>
      <c r="T1003" s="18"/>
      <c r="U1003" s="18"/>
      <c r="V1003" s="18"/>
      <c r="W10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3" s="17">
        <f>SUM(T_MAIN_ACCESSSW[[#This Row],[(Y)
TOTAL Excluding VAT - Y1
((A*J)*Q)+((A*R)*12))]:[(AC)
TOTAL Excluding VAT - Y5
((E*N*Q)+((E*V)*12))]])</f>
        <v>0</v>
      </c>
      <c r="AC1003" s="21"/>
    </row>
    <row r="1004" spans="1:29" x14ac:dyDescent="0.3">
      <c r="A1004" t="s">
        <v>67</v>
      </c>
      <c r="B1004" t="s">
        <v>1434</v>
      </c>
      <c r="C1004" t="s">
        <v>1779</v>
      </c>
      <c r="D1004" t="s">
        <v>1583</v>
      </c>
      <c r="E1004" s="77">
        <v>1</v>
      </c>
      <c r="F1004" s="77">
        <v>0</v>
      </c>
      <c r="G1004" s="77">
        <v>0</v>
      </c>
      <c r="H1004" s="77">
        <v>0</v>
      </c>
      <c r="I1004" s="77">
        <v>0</v>
      </c>
      <c r="J1004" t="s">
        <v>646</v>
      </c>
      <c r="K1004" t="s">
        <v>286</v>
      </c>
      <c r="L1004" s="20"/>
      <c r="M1004" s="20"/>
      <c r="N1004" s="20"/>
      <c r="O1004" s="20"/>
      <c r="P1004" s="20"/>
      <c r="Q1004" s="28">
        <f t="shared" si="15"/>
        <v>17.71</v>
      </c>
      <c r="R1004" s="18"/>
      <c r="S1004" s="18"/>
      <c r="T1004" s="18"/>
      <c r="U1004" s="18"/>
      <c r="V1004" s="18"/>
      <c r="W10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4" s="17">
        <f>SUM(T_MAIN_ACCESSSW[[#This Row],[(Y)
TOTAL Excluding VAT - Y1
((A*J)*Q)+((A*R)*12))]:[(AC)
TOTAL Excluding VAT - Y5
((E*N*Q)+((E*V)*12))]])</f>
        <v>0</v>
      </c>
      <c r="AC1004" s="21"/>
    </row>
    <row r="1005" spans="1:29" x14ac:dyDescent="0.3">
      <c r="A1005" t="s">
        <v>67</v>
      </c>
      <c r="B1005" t="s">
        <v>1434</v>
      </c>
      <c r="C1005" t="s">
        <v>1780</v>
      </c>
      <c r="D1005" t="s">
        <v>1583</v>
      </c>
      <c r="E1005" s="77">
        <v>1</v>
      </c>
      <c r="F1005" s="77">
        <v>0</v>
      </c>
      <c r="G1005" s="77">
        <v>0</v>
      </c>
      <c r="H1005" s="77">
        <v>0</v>
      </c>
      <c r="I1005" s="77">
        <v>0</v>
      </c>
      <c r="J1005" t="s">
        <v>646</v>
      </c>
      <c r="K1005" t="s">
        <v>286</v>
      </c>
      <c r="L1005" s="20"/>
      <c r="M1005" s="20"/>
      <c r="N1005" s="20"/>
      <c r="O1005" s="20"/>
      <c r="P1005" s="20"/>
      <c r="Q1005" s="28">
        <f t="shared" si="15"/>
        <v>17.71</v>
      </c>
      <c r="R1005" s="18"/>
      <c r="S1005" s="18"/>
      <c r="T1005" s="18"/>
      <c r="U1005" s="18"/>
      <c r="V1005" s="18"/>
      <c r="W10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5" s="17">
        <f>SUM(T_MAIN_ACCESSSW[[#This Row],[(Y)
TOTAL Excluding VAT - Y1
((A*J)*Q)+((A*R)*12))]:[(AC)
TOTAL Excluding VAT - Y5
((E*N*Q)+((E*V)*12))]])</f>
        <v>0</v>
      </c>
      <c r="AC1005" s="21"/>
    </row>
    <row r="1006" spans="1:29" x14ac:dyDescent="0.3">
      <c r="A1006" t="s">
        <v>67</v>
      </c>
      <c r="B1006" t="s">
        <v>1781</v>
      </c>
      <c r="C1006" t="s">
        <v>1782</v>
      </c>
      <c r="D1006" t="s">
        <v>1583</v>
      </c>
      <c r="E1006" s="77">
        <v>1</v>
      </c>
      <c r="F1006" s="77">
        <v>1</v>
      </c>
      <c r="G1006" s="77">
        <v>1</v>
      </c>
      <c r="H1006" s="77">
        <v>0</v>
      </c>
      <c r="I1006" s="77">
        <v>0</v>
      </c>
      <c r="J1006" t="s">
        <v>646</v>
      </c>
      <c r="K1006" t="s">
        <v>286</v>
      </c>
      <c r="L1006" s="20"/>
      <c r="M1006" s="20"/>
      <c r="N1006" s="20"/>
      <c r="O1006" s="20"/>
      <c r="P1006" s="20"/>
      <c r="Q1006" s="28">
        <f t="shared" si="15"/>
        <v>17.71</v>
      </c>
      <c r="R1006" s="18"/>
      <c r="S1006" s="18"/>
      <c r="T1006" s="18"/>
      <c r="U1006" s="18"/>
      <c r="V1006" s="18"/>
      <c r="W10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6" s="17">
        <f>SUM(T_MAIN_ACCESSSW[[#This Row],[(Y)
TOTAL Excluding VAT - Y1
((A*J)*Q)+((A*R)*12))]:[(AC)
TOTAL Excluding VAT - Y5
((E*N*Q)+((E*V)*12))]])</f>
        <v>0</v>
      </c>
      <c r="AC1006" s="21"/>
    </row>
    <row r="1007" spans="1:29" x14ac:dyDescent="0.3">
      <c r="A1007" t="s">
        <v>67</v>
      </c>
      <c r="B1007" t="s">
        <v>1781</v>
      </c>
      <c r="C1007" t="s">
        <v>1783</v>
      </c>
      <c r="D1007" t="s">
        <v>1583</v>
      </c>
      <c r="E1007" s="77">
        <v>1</v>
      </c>
      <c r="F1007" s="77">
        <v>1</v>
      </c>
      <c r="G1007" s="77">
        <v>1</v>
      </c>
      <c r="H1007" s="77">
        <v>0</v>
      </c>
      <c r="I1007" s="77">
        <v>0</v>
      </c>
      <c r="J1007" t="s">
        <v>646</v>
      </c>
      <c r="K1007" t="s">
        <v>286</v>
      </c>
      <c r="L1007" s="20"/>
      <c r="M1007" s="20"/>
      <c r="N1007" s="20"/>
      <c r="O1007" s="20"/>
      <c r="P1007" s="20"/>
      <c r="Q1007" s="28">
        <f t="shared" si="15"/>
        <v>17.71</v>
      </c>
      <c r="R1007" s="18"/>
      <c r="S1007" s="18"/>
      <c r="T1007" s="18"/>
      <c r="U1007" s="18"/>
      <c r="V1007" s="18"/>
      <c r="W10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7" s="17">
        <f>SUM(T_MAIN_ACCESSSW[[#This Row],[(Y)
TOTAL Excluding VAT - Y1
((A*J)*Q)+((A*R)*12))]:[(AC)
TOTAL Excluding VAT - Y5
((E*N*Q)+((E*V)*12))]])</f>
        <v>0</v>
      </c>
      <c r="AC1007" s="21"/>
    </row>
    <row r="1008" spans="1:29" x14ac:dyDescent="0.3">
      <c r="A1008" t="s">
        <v>67</v>
      </c>
      <c r="B1008" t="s">
        <v>1784</v>
      </c>
      <c r="C1008" t="s">
        <v>1785</v>
      </c>
      <c r="D1008" t="s">
        <v>1583</v>
      </c>
      <c r="E1008" s="77">
        <v>1</v>
      </c>
      <c r="F1008" s="77">
        <v>1</v>
      </c>
      <c r="G1008" s="77">
        <v>1</v>
      </c>
      <c r="H1008" s="77">
        <v>0</v>
      </c>
      <c r="I1008" s="77">
        <v>0</v>
      </c>
      <c r="J1008" t="s">
        <v>646</v>
      </c>
      <c r="K1008" t="s">
        <v>286</v>
      </c>
      <c r="L1008" s="20"/>
      <c r="M1008" s="20"/>
      <c r="N1008" s="20"/>
      <c r="O1008" s="20"/>
      <c r="P1008" s="20"/>
      <c r="Q1008" s="28">
        <f t="shared" si="15"/>
        <v>17.71</v>
      </c>
      <c r="R1008" s="18"/>
      <c r="S1008" s="18"/>
      <c r="T1008" s="18"/>
      <c r="U1008" s="18"/>
      <c r="V1008" s="18"/>
      <c r="W10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8" s="17">
        <f>SUM(T_MAIN_ACCESSSW[[#This Row],[(Y)
TOTAL Excluding VAT - Y1
((A*J)*Q)+((A*R)*12))]:[(AC)
TOTAL Excluding VAT - Y5
((E*N*Q)+((E*V)*12))]])</f>
        <v>0</v>
      </c>
      <c r="AC1008" s="21"/>
    </row>
    <row r="1009" spans="1:29" x14ac:dyDescent="0.3">
      <c r="A1009" t="s">
        <v>67</v>
      </c>
      <c r="B1009" t="s">
        <v>1786</v>
      </c>
      <c r="C1009" t="s">
        <v>1787</v>
      </c>
      <c r="D1009" t="s">
        <v>1583</v>
      </c>
      <c r="E1009" s="77">
        <v>1</v>
      </c>
      <c r="F1009" s="77">
        <v>1</v>
      </c>
      <c r="G1009" s="77">
        <v>1</v>
      </c>
      <c r="H1009" s="77">
        <v>0</v>
      </c>
      <c r="I1009" s="77">
        <v>0</v>
      </c>
      <c r="J1009" t="s">
        <v>646</v>
      </c>
      <c r="K1009" t="s">
        <v>286</v>
      </c>
      <c r="L1009" s="20"/>
      <c r="M1009" s="20"/>
      <c r="N1009" s="20"/>
      <c r="O1009" s="20"/>
      <c r="P1009" s="20"/>
      <c r="Q1009" s="28">
        <f t="shared" si="15"/>
        <v>17.71</v>
      </c>
      <c r="R1009" s="18"/>
      <c r="S1009" s="18"/>
      <c r="T1009" s="18"/>
      <c r="U1009" s="18"/>
      <c r="V1009" s="18"/>
      <c r="W10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09" s="17">
        <f>SUM(T_MAIN_ACCESSSW[[#This Row],[(Y)
TOTAL Excluding VAT - Y1
((A*J)*Q)+((A*R)*12))]:[(AC)
TOTAL Excluding VAT - Y5
((E*N*Q)+((E*V)*12))]])</f>
        <v>0</v>
      </c>
      <c r="AC1009" s="21"/>
    </row>
    <row r="1010" spans="1:29" x14ac:dyDescent="0.3">
      <c r="A1010" t="s">
        <v>67</v>
      </c>
      <c r="B1010" t="s">
        <v>1788</v>
      </c>
      <c r="C1010" t="s">
        <v>1789</v>
      </c>
      <c r="D1010" t="s">
        <v>1583</v>
      </c>
      <c r="E1010" s="77">
        <v>1</v>
      </c>
      <c r="F1010" s="77">
        <v>1</v>
      </c>
      <c r="G1010" s="77">
        <v>1</v>
      </c>
      <c r="H1010" s="77">
        <v>0</v>
      </c>
      <c r="I1010" s="77">
        <v>0</v>
      </c>
      <c r="J1010" t="s">
        <v>646</v>
      </c>
      <c r="K1010" t="s">
        <v>286</v>
      </c>
      <c r="L1010" s="20"/>
      <c r="M1010" s="20"/>
      <c r="N1010" s="20"/>
      <c r="O1010" s="20"/>
      <c r="P1010" s="20"/>
      <c r="Q1010" s="28">
        <f t="shared" si="15"/>
        <v>17.71</v>
      </c>
      <c r="R1010" s="18"/>
      <c r="S1010" s="18"/>
      <c r="T1010" s="18"/>
      <c r="U1010" s="18"/>
      <c r="V1010" s="18"/>
      <c r="W10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0" s="17">
        <f>SUM(T_MAIN_ACCESSSW[[#This Row],[(Y)
TOTAL Excluding VAT - Y1
((A*J)*Q)+((A*R)*12))]:[(AC)
TOTAL Excluding VAT - Y5
((E*N*Q)+((E*V)*12))]])</f>
        <v>0</v>
      </c>
      <c r="AC1010" s="21"/>
    </row>
    <row r="1011" spans="1:29" x14ac:dyDescent="0.3">
      <c r="A1011" t="s">
        <v>67</v>
      </c>
      <c r="B1011" t="s">
        <v>1790</v>
      </c>
      <c r="C1011" t="s">
        <v>1791</v>
      </c>
      <c r="D1011" t="s">
        <v>1583</v>
      </c>
      <c r="E1011" s="77">
        <v>1</v>
      </c>
      <c r="F1011" s="77">
        <v>1</v>
      </c>
      <c r="G1011" s="77">
        <v>1</v>
      </c>
      <c r="H1011" s="77">
        <v>0</v>
      </c>
      <c r="I1011" s="77">
        <v>0</v>
      </c>
      <c r="J1011" t="s">
        <v>646</v>
      </c>
      <c r="K1011" t="s">
        <v>286</v>
      </c>
      <c r="L1011" s="20"/>
      <c r="M1011" s="20"/>
      <c r="N1011" s="20"/>
      <c r="O1011" s="20"/>
      <c r="P1011" s="20"/>
      <c r="Q1011" s="28">
        <f t="shared" si="15"/>
        <v>17.71</v>
      </c>
      <c r="R1011" s="18"/>
      <c r="S1011" s="18"/>
      <c r="T1011" s="18"/>
      <c r="U1011" s="18"/>
      <c r="V1011" s="18"/>
      <c r="W10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1" s="17">
        <f>SUM(T_MAIN_ACCESSSW[[#This Row],[(Y)
TOTAL Excluding VAT - Y1
((A*J)*Q)+((A*R)*12))]:[(AC)
TOTAL Excluding VAT - Y5
((E*N*Q)+((E*V)*12))]])</f>
        <v>0</v>
      </c>
      <c r="AC1011" s="21"/>
    </row>
    <row r="1012" spans="1:29" x14ac:dyDescent="0.3">
      <c r="A1012" t="s">
        <v>67</v>
      </c>
      <c r="B1012" t="s">
        <v>1790</v>
      </c>
      <c r="C1012" t="s">
        <v>1792</v>
      </c>
      <c r="D1012" t="s">
        <v>1583</v>
      </c>
      <c r="E1012" s="77">
        <v>1</v>
      </c>
      <c r="F1012" s="77">
        <v>1</v>
      </c>
      <c r="G1012" s="77">
        <v>1</v>
      </c>
      <c r="H1012" s="77">
        <v>0</v>
      </c>
      <c r="I1012" s="77">
        <v>0</v>
      </c>
      <c r="J1012" t="s">
        <v>646</v>
      </c>
      <c r="K1012" t="s">
        <v>286</v>
      </c>
      <c r="L1012" s="20"/>
      <c r="M1012" s="20"/>
      <c r="N1012" s="20"/>
      <c r="O1012" s="20"/>
      <c r="P1012" s="20"/>
      <c r="Q1012" s="28">
        <f t="shared" si="15"/>
        <v>17.71</v>
      </c>
      <c r="R1012" s="18"/>
      <c r="S1012" s="18"/>
      <c r="T1012" s="18"/>
      <c r="U1012" s="18"/>
      <c r="V1012" s="18"/>
      <c r="W10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2" s="17">
        <f>SUM(T_MAIN_ACCESSSW[[#This Row],[(Y)
TOTAL Excluding VAT - Y1
((A*J)*Q)+((A*R)*12))]:[(AC)
TOTAL Excluding VAT - Y5
((E*N*Q)+((E*V)*12))]])</f>
        <v>0</v>
      </c>
      <c r="AC1012" s="21"/>
    </row>
    <row r="1013" spans="1:29" x14ac:dyDescent="0.3">
      <c r="A1013" t="s">
        <v>67</v>
      </c>
      <c r="B1013" t="s">
        <v>1790</v>
      </c>
      <c r="C1013" t="s">
        <v>1793</v>
      </c>
      <c r="D1013" t="s">
        <v>1583</v>
      </c>
      <c r="E1013" s="77">
        <v>1</v>
      </c>
      <c r="F1013" s="77">
        <v>1</v>
      </c>
      <c r="G1013" s="77">
        <v>1</v>
      </c>
      <c r="H1013" s="77">
        <v>0</v>
      </c>
      <c r="I1013" s="77">
        <v>0</v>
      </c>
      <c r="J1013" t="s">
        <v>646</v>
      </c>
      <c r="K1013" t="s">
        <v>286</v>
      </c>
      <c r="L1013" s="20"/>
      <c r="M1013" s="20"/>
      <c r="N1013" s="20"/>
      <c r="O1013" s="20"/>
      <c r="P1013" s="20"/>
      <c r="Q1013" s="28">
        <f t="shared" si="15"/>
        <v>17.71</v>
      </c>
      <c r="R1013" s="18"/>
      <c r="S1013" s="18"/>
      <c r="T1013" s="18"/>
      <c r="U1013" s="18"/>
      <c r="V1013" s="18"/>
      <c r="W10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3" s="17">
        <f>SUM(T_MAIN_ACCESSSW[[#This Row],[(Y)
TOTAL Excluding VAT - Y1
((A*J)*Q)+((A*R)*12))]:[(AC)
TOTAL Excluding VAT - Y5
((E*N*Q)+((E*V)*12))]])</f>
        <v>0</v>
      </c>
      <c r="AC1013" s="21"/>
    </row>
    <row r="1014" spans="1:29" x14ac:dyDescent="0.3">
      <c r="A1014" t="s">
        <v>67</v>
      </c>
      <c r="B1014" t="s">
        <v>1794</v>
      </c>
      <c r="C1014" t="s">
        <v>1795</v>
      </c>
      <c r="D1014" t="s">
        <v>1583</v>
      </c>
      <c r="E1014" s="77">
        <v>1</v>
      </c>
      <c r="F1014" s="77">
        <v>1</v>
      </c>
      <c r="G1014" s="77">
        <v>1</v>
      </c>
      <c r="H1014" s="77">
        <v>0</v>
      </c>
      <c r="I1014" s="77">
        <v>0</v>
      </c>
      <c r="J1014" t="s">
        <v>646</v>
      </c>
      <c r="K1014" t="s">
        <v>286</v>
      </c>
      <c r="L1014" s="20"/>
      <c r="M1014" s="20"/>
      <c r="N1014" s="20"/>
      <c r="O1014" s="20"/>
      <c r="P1014" s="20"/>
      <c r="Q1014" s="28">
        <f t="shared" si="15"/>
        <v>17.71</v>
      </c>
      <c r="R1014" s="18"/>
      <c r="S1014" s="18"/>
      <c r="T1014" s="18"/>
      <c r="U1014" s="18"/>
      <c r="V1014" s="18"/>
      <c r="W10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4" s="17">
        <f>SUM(T_MAIN_ACCESSSW[[#This Row],[(Y)
TOTAL Excluding VAT - Y1
((A*J)*Q)+((A*R)*12))]:[(AC)
TOTAL Excluding VAT - Y5
((E*N*Q)+((E*V)*12))]])</f>
        <v>0</v>
      </c>
      <c r="AC1014" s="21"/>
    </row>
    <row r="1015" spans="1:29" x14ac:dyDescent="0.3">
      <c r="A1015" t="s">
        <v>67</v>
      </c>
      <c r="B1015" t="s">
        <v>1796</v>
      </c>
      <c r="C1015" t="s">
        <v>1797</v>
      </c>
      <c r="D1015" t="s">
        <v>1583</v>
      </c>
      <c r="E1015" s="77">
        <v>1</v>
      </c>
      <c r="F1015" s="77">
        <v>1</v>
      </c>
      <c r="G1015" s="77">
        <v>1</v>
      </c>
      <c r="H1015" s="77">
        <v>0</v>
      </c>
      <c r="I1015" s="77">
        <v>0</v>
      </c>
      <c r="J1015" t="s">
        <v>646</v>
      </c>
      <c r="K1015" t="s">
        <v>286</v>
      </c>
      <c r="L1015" s="20"/>
      <c r="M1015" s="20"/>
      <c r="N1015" s="20"/>
      <c r="O1015" s="20"/>
      <c r="P1015" s="20"/>
      <c r="Q1015" s="28">
        <f t="shared" si="15"/>
        <v>17.71</v>
      </c>
      <c r="R1015" s="18"/>
      <c r="S1015" s="18"/>
      <c r="T1015" s="18"/>
      <c r="U1015" s="18"/>
      <c r="V1015" s="18"/>
      <c r="W10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5" s="17">
        <f>SUM(T_MAIN_ACCESSSW[[#This Row],[(Y)
TOTAL Excluding VAT - Y1
((A*J)*Q)+((A*R)*12))]:[(AC)
TOTAL Excluding VAT - Y5
((E*N*Q)+((E*V)*12))]])</f>
        <v>0</v>
      </c>
      <c r="AC1015" s="21"/>
    </row>
    <row r="1016" spans="1:29" x14ac:dyDescent="0.3">
      <c r="A1016" t="s">
        <v>67</v>
      </c>
      <c r="B1016" t="s">
        <v>1798</v>
      </c>
      <c r="C1016" t="s">
        <v>1799</v>
      </c>
      <c r="D1016" t="s">
        <v>1583</v>
      </c>
      <c r="E1016" s="77">
        <v>1</v>
      </c>
      <c r="F1016" s="77">
        <v>1</v>
      </c>
      <c r="G1016" s="77">
        <v>1</v>
      </c>
      <c r="H1016" s="77">
        <v>0</v>
      </c>
      <c r="I1016" s="77">
        <v>0</v>
      </c>
      <c r="J1016" t="s">
        <v>646</v>
      </c>
      <c r="K1016" t="s">
        <v>286</v>
      </c>
      <c r="L1016" s="20"/>
      <c r="M1016" s="20"/>
      <c r="N1016" s="20"/>
      <c r="O1016" s="20"/>
      <c r="P1016" s="20"/>
      <c r="Q1016" s="28">
        <f t="shared" si="15"/>
        <v>17.71</v>
      </c>
      <c r="R1016" s="18"/>
      <c r="S1016" s="18"/>
      <c r="T1016" s="18"/>
      <c r="U1016" s="18"/>
      <c r="V1016" s="18"/>
      <c r="W10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6" s="17">
        <f>SUM(T_MAIN_ACCESSSW[[#This Row],[(Y)
TOTAL Excluding VAT - Y1
((A*J)*Q)+((A*R)*12))]:[(AC)
TOTAL Excluding VAT - Y5
((E*N*Q)+((E*V)*12))]])</f>
        <v>0</v>
      </c>
      <c r="AC1016" s="21"/>
    </row>
    <row r="1017" spans="1:29" x14ac:dyDescent="0.3">
      <c r="A1017" t="s">
        <v>67</v>
      </c>
      <c r="B1017" t="s">
        <v>1800</v>
      </c>
      <c r="C1017" t="s">
        <v>1801</v>
      </c>
      <c r="D1017" t="s">
        <v>1583</v>
      </c>
      <c r="E1017" s="77">
        <v>1</v>
      </c>
      <c r="F1017" s="77">
        <v>1</v>
      </c>
      <c r="G1017" s="77">
        <v>1</v>
      </c>
      <c r="H1017" s="77">
        <v>0</v>
      </c>
      <c r="I1017" s="77">
        <v>0</v>
      </c>
      <c r="J1017" t="s">
        <v>646</v>
      </c>
      <c r="K1017" t="s">
        <v>286</v>
      </c>
      <c r="L1017" s="20"/>
      <c r="M1017" s="20"/>
      <c r="N1017" s="20"/>
      <c r="O1017" s="20"/>
      <c r="P1017" s="20"/>
      <c r="Q1017" s="28">
        <f t="shared" si="15"/>
        <v>17.71</v>
      </c>
      <c r="R1017" s="18"/>
      <c r="S1017" s="18"/>
      <c r="T1017" s="18"/>
      <c r="U1017" s="18"/>
      <c r="V1017" s="18"/>
      <c r="W10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7" s="17">
        <f>SUM(T_MAIN_ACCESSSW[[#This Row],[(Y)
TOTAL Excluding VAT - Y1
((A*J)*Q)+((A*R)*12))]:[(AC)
TOTAL Excluding VAT - Y5
((E*N*Q)+((E*V)*12))]])</f>
        <v>0</v>
      </c>
      <c r="AC1017" s="21"/>
    </row>
    <row r="1018" spans="1:29" x14ac:dyDescent="0.3">
      <c r="A1018" t="s">
        <v>67</v>
      </c>
      <c r="B1018" t="s">
        <v>1802</v>
      </c>
      <c r="C1018" t="s">
        <v>1803</v>
      </c>
      <c r="D1018" t="s">
        <v>1583</v>
      </c>
      <c r="E1018" s="77">
        <v>1</v>
      </c>
      <c r="F1018" s="77">
        <v>1</v>
      </c>
      <c r="G1018" s="77">
        <v>1</v>
      </c>
      <c r="H1018" s="77">
        <v>0</v>
      </c>
      <c r="I1018" s="77">
        <v>0</v>
      </c>
      <c r="J1018" t="s">
        <v>646</v>
      </c>
      <c r="K1018" t="s">
        <v>286</v>
      </c>
      <c r="L1018" s="20"/>
      <c r="M1018" s="20"/>
      <c r="N1018" s="20"/>
      <c r="O1018" s="20"/>
      <c r="P1018" s="20"/>
      <c r="Q1018" s="28">
        <f t="shared" si="15"/>
        <v>17.71</v>
      </c>
      <c r="R1018" s="18"/>
      <c r="S1018" s="18"/>
      <c r="T1018" s="18"/>
      <c r="U1018" s="18"/>
      <c r="V1018" s="18"/>
      <c r="W10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8" s="17">
        <f>SUM(T_MAIN_ACCESSSW[[#This Row],[(Y)
TOTAL Excluding VAT - Y1
((A*J)*Q)+((A*R)*12))]:[(AC)
TOTAL Excluding VAT - Y5
((E*N*Q)+((E*V)*12))]])</f>
        <v>0</v>
      </c>
      <c r="AC1018" s="21"/>
    </row>
    <row r="1019" spans="1:29" x14ac:dyDescent="0.3">
      <c r="A1019" t="s">
        <v>67</v>
      </c>
      <c r="B1019" t="s">
        <v>1804</v>
      </c>
      <c r="C1019" t="s">
        <v>1805</v>
      </c>
      <c r="D1019" t="s">
        <v>1583</v>
      </c>
      <c r="E1019" s="77">
        <v>1</v>
      </c>
      <c r="F1019" s="77">
        <v>1</v>
      </c>
      <c r="G1019" s="77">
        <v>1</v>
      </c>
      <c r="H1019" s="77">
        <v>0</v>
      </c>
      <c r="I1019" s="77">
        <v>0</v>
      </c>
      <c r="J1019" t="s">
        <v>646</v>
      </c>
      <c r="K1019" t="s">
        <v>286</v>
      </c>
      <c r="L1019" s="20"/>
      <c r="M1019" s="20"/>
      <c r="N1019" s="20"/>
      <c r="O1019" s="20"/>
      <c r="P1019" s="20"/>
      <c r="Q1019" s="28">
        <f t="shared" si="15"/>
        <v>17.71</v>
      </c>
      <c r="R1019" s="18"/>
      <c r="S1019" s="18"/>
      <c r="T1019" s="18"/>
      <c r="U1019" s="18"/>
      <c r="V1019" s="18"/>
      <c r="W10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19" s="17">
        <f>SUM(T_MAIN_ACCESSSW[[#This Row],[(Y)
TOTAL Excluding VAT - Y1
((A*J)*Q)+((A*R)*12))]:[(AC)
TOTAL Excluding VAT - Y5
((E*N*Q)+((E*V)*12))]])</f>
        <v>0</v>
      </c>
      <c r="AC1019" s="21"/>
    </row>
    <row r="1020" spans="1:29" x14ac:dyDescent="0.3">
      <c r="A1020" t="s">
        <v>67</v>
      </c>
      <c r="B1020" t="s">
        <v>1806</v>
      </c>
      <c r="C1020" t="s">
        <v>1807</v>
      </c>
      <c r="D1020" t="s">
        <v>1583</v>
      </c>
      <c r="E1020" s="77">
        <v>1</v>
      </c>
      <c r="F1020" s="77">
        <v>1</v>
      </c>
      <c r="G1020" s="77">
        <v>1</v>
      </c>
      <c r="H1020" s="77">
        <v>0</v>
      </c>
      <c r="I1020" s="77">
        <v>0</v>
      </c>
      <c r="J1020" t="s">
        <v>646</v>
      </c>
      <c r="K1020" t="s">
        <v>286</v>
      </c>
      <c r="L1020" s="20"/>
      <c r="M1020" s="20"/>
      <c r="N1020" s="20"/>
      <c r="O1020" s="20"/>
      <c r="P1020" s="20"/>
      <c r="Q1020" s="28">
        <f t="shared" si="15"/>
        <v>17.71</v>
      </c>
      <c r="R1020" s="18"/>
      <c r="S1020" s="18"/>
      <c r="T1020" s="18"/>
      <c r="U1020" s="18"/>
      <c r="V1020" s="18"/>
      <c r="W10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0" s="17">
        <f>SUM(T_MAIN_ACCESSSW[[#This Row],[(Y)
TOTAL Excluding VAT - Y1
((A*J)*Q)+((A*R)*12))]:[(AC)
TOTAL Excluding VAT - Y5
((E*N*Q)+((E*V)*12))]])</f>
        <v>0</v>
      </c>
      <c r="AC1020" s="21"/>
    </row>
    <row r="1021" spans="1:29" x14ac:dyDescent="0.3">
      <c r="A1021" t="s">
        <v>67</v>
      </c>
      <c r="B1021" t="s">
        <v>1806</v>
      </c>
      <c r="C1021" t="s">
        <v>1808</v>
      </c>
      <c r="D1021" t="s">
        <v>1583</v>
      </c>
      <c r="E1021" s="77">
        <v>1</v>
      </c>
      <c r="F1021" s="77">
        <v>1</v>
      </c>
      <c r="G1021" s="77">
        <v>1</v>
      </c>
      <c r="H1021" s="77">
        <v>0</v>
      </c>
      <c r="I1021" s="77">
        <v>0</v>
      </c>
      <c r="J1021" t="s">
        <v>646</v>
      </c>
      <c r="K1021" t="s">
        <v>286</v>
      </c>
      <c r="L1021" s="20"/>
      <c r="M1021" s="20"/>
      <c r="N1021" s="20"/>
      <c r="O1021" s="20"/>
      <c r="P1021" s="20"/>
      <c r="Q1021" s="28">
        <f t="shared" si="15"/>
        <v>17.71</v>
      </c>
      <c r="R1021" s="18"/>
      <c r="S1021" s="18"/>
      <c r="T1021" s="18"/>
      <c r="U1021" s="18"/>
      <c r="V1021" s="18"/>
      <c r="W10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1" s="17">
        <f>SUM(T_MAIN_ACCESSSW[[#This Row],[(Y)
TOTAL Excluding VAT - Y1
((A*J)*Q)+((A*R)*12))]:[(AC)
TOTAL Excluding VAT - Y5
((E*N*Q)+((E*V)*12))]])</f>
        <v>0</v>
      </c>
      <c r="AC1021" s="21"/>
    </row>
    <row r="1022" spans="1:29" x14ac:dyDescent="0.3">
      <c r="A1022" t="s">
        <v>67</v>
      </c>
      <c r="B1022" t="s">
        <v>1469</v>
      </c>
      <c r="C1022" t="s">
        <v>1809</v>
      </c>
      <c r="D1022" t="s">
        <v>1583</v>
      </c>
      <c r="E1022" s="77">
        <v>1</v>
      </c>
      <c r="F1022" s="77">
        <v>1</v>
      </c>
      <c r="G1022" s="77">
        <v>1</v>
      </c>
      <c r="H1022" s="77">
        <v>0</v>
      </c>
      <c r="I1022" s="77">
        <v>0</v>
      </c>
      <c r="J1022" t="s">
        <v>646</v>
      </c>
      <c r="K1022" t="s">
        <v>286</v>
      </c>
      <c r="L1022" s="20"/>
      <c r="M1022" s="20"/>
      <c r="N1022" s="20"/>
      <c r="O1022" s="20"/>
      <c r="P1022" s="20"/>
      <c r="Q1022" s="28">
        <f t="shared" si="15"/>
        <v>17.71</v>
      </c>
      <c r="R1022" s="18"/>
      <c r="S1022" s="18"/>
      <c r="T1022" s="18"/>
      <c r="U1022" s="18"/>
      <c r="V1022" s="18"/>
      <c r="W10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2" s="17">
        <f>SUM(T_MAIN_ACCESSSW[[#This Row],[(Y)
TOTAL Excluding VAT - Y1
((A*J)*Q)+((A*R)*12))]:[(AC)
TOTAL Excluding VAT - Y5
((E*N*Q)+((E*V)*12))]])</f>
        <v>0</v>
      </c>
      <c r="AC1022" s="21"/>
    </row>
    <row r="1023" spans="1:29" x14ac:dyDescent="0.3">
      <c r="A1023" t="s">
        <v>67</v>
      </c>
      <c r="B1023" t="s">
        <v>1469</v>
      </c>
      <c r="C1023" t="s">
        <v>1810</v>
      </c>
      <c r="D1023" t="s">
        <v>1583</v>
      </c>
      <c r="E1023" s="77">
        <v>1</v>
      </c>
      <c r="F1023" s="77">
        <v>1</v>
      </c>
      <c r="G1023" s="77">
        <v>1</v>
      </c>
      <c r="H1023" s="77">
        <v>0</v>
      </c>
      <c r="I1023" s="77">
        <v>0</v>
      </c>
      <c r="J1023" t="s">
        <v>646</v>
      </c>
      <c r="K1023" t="s">
        <v>286</v>
      </c>
      <c r="L1023" s="20"/>
      <c r="M1023" s="20"/>
      <c r="N1023" s="20"/>
      <c r="O1023" s="20"/>
      <c r="P1023" s="20"/>
      <c r="Q1023" s="28">
        <f t="shared" si="15"/>
        <v>17.71</v>
      </c>
      <c r="R1023" s="18"/>
      <c r="S1023" s="18"/>
      <c r="T1023" s="18"/>
      <c r="U1023" s="18"/>
      <c r="V1023" s="18"/>
      <c r="W10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3" s="17">
        <f>SUM(T_MAIN_ACCESSSW[[#This Row],[(Y)
TOTAL Excluding VAT - Y1
((A*J)*Q)+((A*R)*12))]:[(AC)
TOTAL Excluding VAT - Y5
((E*N*Q)+((E*V)*12))]])</f>
        <v>0</v>
      </c>
      <c r="AC1023" s="21"/>
    </row>
    <row r="1024" spans="1:29" x14ac:dyDescent="0.3">
      <c r="A1024" t="s">
        <v>67</v>
      </c>
      <c r="B1024" t="s">
        <v>1811</v>
      </c>
      <c r="C1024" t="s">
        <v>1812</v>
      </c>
      <c r="D1024" t="s">
        <v>1583</v>
      </c>
      <c r="E1024" s="77">
        <v>1</v>
      </c>
      <c r="F1024" s="77">
        <v>1</v>
      </c>
      <c r="G1024" s="77">
        <v>1</v>
      </c>
      <c r="H1024" s="77">
        <v>0</v>
      </c>
      <c r="I1024" s="77">
        <v>0</v>
      </c>
      <c r="J1024" t="s">
        <v>646</v>
      </c>
      <c r="K1024" t="s">
        <v>286</v>
      </c>
      <c r="L1024" s="20"/>
      <c r="M1024" s="20"/>
      <c r="N1024" s="20"/>
      <c r="O1024" s="20"/>
      <c r="P1024" s="20"/>
      <c r="Q1024" s="28">
        <f t="shared" si="15"/>
        <v>17.71</v>
      </c>
      <c r="R1024" s="18"/>
      <c r="S1024" s="18"/>
      <c r="T1024" s="18"/>
      <c r="U1024" s="18"/>
      <c r="V1024" s="18"/>
      <c r="W10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4" s="17">
        <f>SUM(T_MAIN_ACCESSSW[[#This Row],[(Y)
TOTAL Excluding VAT - Y1
((A*J)*Q)+((A*R)*12))]:[(AC)
TOTAL Excluding VAT - Y5
((E*N*Q)+((E*V)*12))]])</f>
        <v>0</v>
      </c>
      <c r="AC1024" s="21"/>
    </row>
    <row r="1025" spans="1:29" x14ac:dyDescent="0.3">
      <c r="A1025" t="s">
        <v>67</v>
      </c>
      <c r="B1025" t="s">
        <v>1813</v>
      </c>
      <c r="C1025" t="s">
        <v>1814</v>
      </c>
      <c r="D1025" t="s">
        <v>1583</v>
      </c>
      <c r="E1025" s="77">
        <v>1</v>
      </c>
      <c r="F1025" s="77">
        <v>1</v>
      </c>
      <c r="G1025" s="77">
        <v>1</v>
      </c>
      <c r="H1025" s="77">
        <v>0</v>
      </c>
      <c r="I1025" s="77">
        <v>0</v>
      </c>
      <c r="J1025" t="s">
        <v>646</v>
      </c>
      <c r="K1025" t="s">
        <v>286</v>
      </c>
      <c r="L1025" s="20"/>
      <c r="M1025" s="20"/>
      <c r="N1025" s="20"/>
      <c r="O1025" s="20"/>
      <c r="P1025" s="20"/>
      <c r="Q1025" s="28">
        <f t="shared" si="15"/>
        <v>17.71</v>
      </c>
      <c r="R1025" s="18"/>
      <c r="S1025" s="18"/>
      <c r="T1025" s="18"/>
      <c r="U1025" s="18"/>
      <c r="V1025" s="18"/>
      <c r="W10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5" s="17">
        <f>SUM(T_MAIN_ACCESSSW[[#This Row],[(Y)
TOTAL Excluding VAT - Y1
((A*J)*Q)+((A*R)*12))]:[(AC)
TOTAL Excluding VAT - Y5
((E*N*Q)+((E*V)*12))]])</f>
        <v>0</v>
      </c>
      <c r="AC1025" s="21"/>
    </row>
    <row r="1026" spans="1:29" x14ac:dyDescent="0.3">
      <c r="A1026" t="s">
        <v>67</v>
      </c>
      <c r="B1026" t="s">
        <v>1815</v>
      </c>
      <c r="C1026" t="s">
        <v>1816</v>
      </c>
      <c r="D1026" t="s">
        <v>1583</v>
      </c>
      <c r="E1026" s="77">
        <v>1</v>
      </c>
      <c r="F1026" s="77">
        <v>1</v>
      </c>
      <c r="G1026" s="77">
        <v>1</v>
      </c>
      <c r="H1026" s="77">
        <v>0</v>
      </c>
      <c r="I1026" s="77">
        <v>0</v>
      </c>
      <c r="J1026" t="s">
        <v>646</v>
      </c>
      <c r="K1026" t="s">
        <v>286</v>
      </c>
      <c r="L1026" s="20"/>
      <c r="M1026" s="20"/>
      <c r="N1026" s="20"/>
      <c r="O1026" s="20"/>
      <c r="P1026" s="20"/>
      <c r="Q1026" s="28">
        <f t="shared" si="15"/>
        <v>17.71</v>
      </c>
      <c r="R1026" s="18"/>
      <c r="S1026" s="18"/>
      <c r="T1026" s="18"/>
      <c r="U1026" s="18"/>
      <c r="V1026" s="18"/>
      <c r="W10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6" s="17">
        <f>SUM(T_MAIN_ACCESSSW[[#This Row],[(Y)
TOTAL Excluding VAT - Y1
((A*J)*Q)+((A*R)*12))]:[(AC)
TOTAL Excluding VAT - Y5
((E*N*Q)+((E*V)*12))]])</f>
        <v>0</v>
      </c>
      <c r="AC1026" s="21"/>
    </row>
    <row r="1027" spans="1:29" x14ac:dyDescent="0.3">
      <c r="A1027" t="s">
        <v>67</v>
      </c>
      <c r="B1027" t="s">
        <v>1817</v>
      </c>
      <c r="C1027" t="s">
        <v>1818</v>
      </c>
      <c r="D1027" t="s">
        <v>1583</v>
      </c>
      <c r="E1027" s="77">
        <v>1</v>
      </c>
      <c r="F1027" s="77">
        <v>1</v>
      </c>
      <c r="G1027" s="77">
        <v>1</v>
      </c>
      <c r="H1027" s="77">
        <v>0</v>
      </c>
      <c r="I1027" s="77">
        <v>0</v>
      </c>
      <c r="J1027" t="s">
        <v>646</v>
      </c>
      <c r="K1027" t="s">
        <v>286</v>
      </c>
      <c r="L1027" s="20"/>
      <c r="M1027" s="20"/>
      <c r="N1027" s="20"/>
      <c r="O1027" s="20"/>
      <c r="P1027" s="20"/>
      <c r="Q1027" s="28">
        <f t="shared" si="15"/>
        <v>17.71</v>
      </c>
      <c r="R1027" s="18"/>
      <c r="S1027" s="18"/>
      <c r="T1027" s="18"/>
      <c r="U1027" s="18"/>
      <c r="V1027" s="18"/>
      <c r="W10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7" s="17">
        <f>SUM(T_MAIN_ACCESSSW[[#This Row],[(Y)
TOTAL Excluding VAT - Y1
((A*J)*Q)+((A*R)*12))]:[(AC)
TOTAL Excluding VAT - Y5
((E*N*Q)+((E*V)*12))]])</f>
        <v>0</v>
      </c>
      <c r="AC1027" s="21"/>
    </row>
    <row r="1028" spans="1:29" x14ac:dyDescent="0.3">
      <c r="A1028" t="s">
        <v>67</v>
      </c>
      <c r="B1028" t="s">
        <v>1819</v>
      </c>
      <c r="C1028" t="s">
        <v>1820</v>
      </c>
      <c r="D1028" t="s">
        <v>1583</v>
      </c>
      <c r="E1028" s="77">
        <v>1</v>
      </c>
      <c r="F1028" s="77">
        <v>1</v>
      </c>
      <c r="G1028" s="77">
        <v>1</v>
      </c>
      <c r="H1028" s="77">
        <v>0</v>
      </c>
      <c r="I1028" s="77">
        <v>0</v>
      </c>
      <c r="J1028" t="s">
        <v>646</v>
      </c>
      <c r="K1028" t="s">
        <v>286</v>
      </c>
      <c r="L1028" s="20"/>
      <c r="M1028" s="20"/>
      <c r="N1028" s="20"/>
      <c r="O1028" s="20"/>
      <c r="P1028" s="20"/>
      <c r="Q1028" s="28">
        <f t="shared" si="15"/>
        <v>17.71</v>
      </c>
      <c r="R1028" s="18"/>
      <c r="S1028" s="18"/>
      <c r="T1028" s="18"/>
      <c r="U1028" s="18"/>
      <c r="V1028" s="18"/>
      <c r="W10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8" s="17">
        <f>SUM(T_MAIN_ACCESSSW[[#This Row],[(Y)
TOTAL Excluding VAT - Y1
((A*J)*Q)+((A*R)*12))]:[(AC)
TOTAL Excluding VAT - Y5
((E*N*Q)+((E*V)*12))]])</f>
        <v>0</v>
      </c>
      <c r="AC1028" s="21"/>
    </row>
    <row r="1029" spans="1:29" x14ac:dyDescent="0.3">
      <c r="A1029" t="s">
        <v>67</v>
      </c>
      <c r="B1029" t="s">
        <v>1821</v>
      </c>
      <c r="C1029" t="s">
        <v>1822</v>
      </c>
      <c r="D1029" t="s">
        <v>1583</v>
      </c>
      <c r="E1029" s="77">
        <v>1</v>
      </c>
      <c r="F1029" s="77">
        <v>1</v>
      </c>
      <c r="G1029" s="77">
        <v>1</v>
      </c>
      <c r="H1029" s="77">
        <v>0</v>
      </c>
      <c r="I1029" s="77">
        <v>0</v>
      </c>
      <c r="J1029" t="s">
        <v>646</v>
      </c>
      <c r="K1029" t="s">
        <v>286</v>
      </c>
      <c r="L1029" s="20"/>
      <c r="M1029" s="20"/>
      <c r="N1029" s="20"/>
      <c r="O1029" s="20"/>
      <c r="P1029" s="20"/>
      <c r="Q1029" s="28">
        <f t="shared" si="15"/>
        <v>17.71</v>
      </c>
      <c r="R1029" s="18"/>
      <c r="S1029" s="18"/>
      <c r="T1029" s="18"/>
      <c r="U1029" s="18"/>
      <c r="V1029" s="18"/>
      <c r="W10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29" s="17">
        <f>SUM(T_MAIN_ACCESSSW[[#This Row],[(Y)
TOTAL Excluding VAT - Y1
((A*J)*Q)+((A*R)*12))]:[(AC)
TOTAL Excluding VAT - Y5
((E*N*Q)+((E*V)*12))]])</f>
        <v>0</v>
      </c>
      <c r="AC1029" s="21"/>
    </row>
    <row r="1030" spans="1:29" x14ac:dyDescent="0.3">
      <c r="A1030" t="s">
        <v>67</v>
      </c>
      <c r="B1030" t="s">
        <v>1823</v>
      </c>
      <c r="C1030" t="s">
        <v>1824</v>
      </c>
      <c r="D1030" t="s">
        <v>1583</v>
      </c>
      <c r="E1030" s="77">
        <v>1</v>
      </c>
      <c r="F1030" s="77">
        <v>1</v>
      </c>
      <c r="G1030" s="77">
        <v>1</v>
      </c>
      <c r="H1030" s="77">
        <v>0</v>
      </c>
      <c r="I1030" s="77">
        <v>0</v>
      </c>
      <c r="J1030" t="s">
        <v>646</v>
      </c>
      <c r="K1030" t="s">
        <v>286</v>
      </c>
      <c r="L1030" s="20"/>
      <c r="M1030" s="20"/>
      <c r="N1030" s="20"/>
      <c r="O1030" s="20"/>
      <c r="P1030" s="20"/>
      <c r="Q1030" s="28">
        <f t="shared" si="15"/>
        <v>17.71</v>
      </c>
      <c r="R1030" s="18"/>
      <c r="S1030" s="18"/>
      <c r="T1030" s="18"/>
      <c r="U1030" s="18"/>
      <c r="V1030" s="18"/>
      <c r="W10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0" s="17">
        <f>SUM(T_MAIN_ACCESSSW[[#This Row],[(Y)
TOTAL Excluding VAT - Y1
((A*J)*Q)+((A*R)*12))]:[(AC)
TOTAL Excluding VAT - Y5
((E*N*Q)+((E*V)*12))]])</f>
        <v>0</v>
      </c>
      <c r="AC1030" s="21"/>
    </row>
    <row r="1031" spans="1:29" x14ac:dyDescent="0.3">
      <c r="A1031" t="s">
        <v>67</v>
      </c>
      <c r="B1031" t="s">
        <v>1825</v>
      </c>
      <c r="C1031" t="s">
        <v>1826</v>
      </c>
      <c r="D1031" t="s">
        <v>1583</v>
      </c>
      <c r="E1031" s="77">
        <v>1</v>
      </c>
      <c r="F1031" s="77">
        <v>1</v>
      </c>
      <c r="G1031" s="77">
        <v>1</v>
      </c>
      <c r="H1031" s="77">
        <v>0</v>
      </c>
      <c r="I1031" s="77">
        <v>0</v>
      </c>
      <c r="J1031" t="s">
        <v>646</v>
      </c>
      <c r="K1031" t="s">
        <v>286</v>
      </c>
      <c r="L1031" s="20"/>
      <c r="M1031" s="20"/>
      <c r="N1031" s="20"/>
      <c r="O1031" s="20"/>
      <c r="P1031" s="20"/>
      <c r="Q1031" s="28">
        <f t="shared" si="15"/>
        <v>17.71</v>
      </c>
      <c r="R1031" s="18"/>
      <c r="S1031" s="18"/>
      <c r="T1031" s="18"/>
      <c r="U1031" s="18"/>
      <c r="V1031" s="18"/>
      <c r="W10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1" s="17">
        <f>SUM(T_MAIN_ACCESSSW[[#This Row],[(Y)
TOTAL Excluding VAT - Y1
((A*J)*Q)+((A*R)*12))]:[(AC)
TOTAL Excluding VAT - Y5
((E*N*Q)+((E*V)*12))]])</f>
        <v>0</v>
      </c>
      <c r="AC1031" s="21"/>
    </row>
    <row r="1032" spans="1:29" x14ac:dyDescent="0.3">
      <c r="A1032" t="s">
        <v>67</v>
      </c>
      <c r="B1032" t="s">
        <v>1825</v>
      </c>
      <c r="C1032" t="s">
        <v>1827</v>
      </c>
      <c r="D1032" t="s">
        <v>1583</v>
      </c>
      <c r="E1032" s="77">
        <v>1</v>
      </c>
      <c r="F1032" s="77">
        <v>1</v>
      </c>
      <c r="G1032" s="77">
        <v>1</v>
      </c>
      <c r="H1032" s="77">
        <v>0</v>
      </c>
      <c r="I1032" s="77">
        <v>0</v>
      </c>
      <c r="J1032" t="s">
        <v>646</v>
      </c>
      <c r="K1032" t="s">
        <v>286</v>
      </c>
      <c r="L1032" s="20"/>
      <c r="M1032" s="20"/>
      <c r="N1032" s="20"/>
      <c r="O1032" s="20"/>
      <c r="P1032" s="20"/>
      <c r="Q1032" s="28">
        <f t="shared" si="15"/>
        <v>17.71</v>
      </c>
      <c r="R1032" s="18"/>
      <c r="S1032" s="18"/>
      <c r="T1032" s="18"/>
      <c r="U1032" s="18"/>
      <c r="V1032" s="18"/>
      <c r="W10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2" s="17">
        <f>SUM(T_MAIN_ACCESSSW[[#This Row],[(Y)
TOTAL Excluding VAT - Y1
((A*J)*Q)+((A*R)*12))]:[(AC)
TOTAL Excluding VAT - Y5
((E*N*Q)+((E*V)*12))]])</f>
        <v>0</v>
      </c>
      <c r="AC1032" s="21"/>
    </row>
    <row r="1033" spans="1:29" x14ac:dyDescent="0.3">
      <c r="A1033" t="s">
        <v>67</v>
      </c>
      <c r="B1033" t="s">
        <v>1825</v>
      </c>
      <c r="C1033" t="s">
        <v>1828</v>
      </c>
      <c r="D1033" t="s">
        <v>1583</v>
      </c>
      <c r="E1033" s="77">
        <v>1</v>
      </c>
      <c r="F1033" s="77">
        <v>1</v>
      </c>
      <c r="G1033" s="77">
        <v>1</v>
      </c>
      <c r="H1033" s="77">
        <v>0</v>
      </c>
      <c r="I1033" s="77">
        <v>0</v>
      </c>
      <c r="J1033" t="s">
        <v>646</v>
      </c>
      <c r="K1033" t="s">
        <v>286</v>
      </c>
      <c r="L1033" s="20"/>
      <c r="M1033" s="20"/>
      <c r="N1033" s="20"/>
      <c r="O1033" s="20"/>
      <c r="P1033" s="20"/>
      <c r="Q1033" s="28">
        <f t="shared" si="15"/>
        <v>17.71</v>
      </c>
      <c r="R1033" s="18"/>
      <c r="S1033" s="18"/>
      <c r="T1033" s="18"/>
      <c r="U1033" s="18"/>
      <c r="V1033" s="18"/>
      <c r="W10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3" s="17">
        <f>SUM(T_MAIN_ACCESSSW[[#This Row],[(Y)
TOTAL Excluding VAT - Y1
((A*J)*Q)+((A*R)*12))]:[(AC)
TOTAL Excluding VAT - Y5
((E*N*Q)+((E*V)*12))]])</f>
        <v>0</v>
      </c>
      <c r="AC1033" s="21"/>
    </row>
    <row r="1034" spans="1:29" x14ac:dyDescent="0.3">
      <c r="A1034" t="s">
        <v>67</v>
      </c>
      <c r="B1034" t="s">
        <v>1829</v>
      </c>
      <c r="C1034" t="s">
        <v>1830</v>
      </c>
      <c r="D1034" t="s">
        <v>1583</v>
      </c>
      <c r="E1034" s="77">
        <v>1</v>
      </c>
      <c r="F1034" s="77">
        <v>1</v>
      </c>
      <c r="G1034" s="77">
        <v>1</v>
      </c>
      <c r="H1034" s="77">
        <v>0</v>
      </c>
      <c r="I1034" s="77">
        <v>0</v>
      </c>
      <c r="J1034" t="s">
        <v>646</v>
      </c>
      <c r="K1034" t="s">
        <v>286</v>
      </c>
      <c r="L1034" s="20"/>
      <c r="M1034" s="20"/>
      <c r="N1034" s="20"/>
      <c r="O1034" s="20"/>
      <c r="P1034" s="20"/>
      <c r="Q1034" s="28">
        <f t="shared" si="15"/>
        <v>17.71</v>
      </c>
      <c r="R1034" s="18"/>
      <c r="S1034" s="18"/>
      <c r="T1034" s="18"/>
      <c r="U1034" s="18"/>
      <c r="V1034" s="18"/>
      <c r="W10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4" s="17">
        <f>SUM(T_MAIN_ACCESSSW[[#This Row],[(Y)
TOTAL Excluding VAT - Y1
((A*J)*Q)+((A*R)*12))]:[(AC)
TOTAL Excluding VAT - Y5
((E*N*Q)+((E*V)*12))]])</f>
        <v>0</v>
      </c>
      <c r="AC1034" s="21"/>
    </row>
    <row r="1035" spans="1:29" x14ac:dyDescent="0.3">
      <c r="A1035" t="s">
        <v>67</v>
      </c>
      <c r="B1035" t="s">
        <v>1829</v>
      </c>
      <c r="C1035" t="s">
        <v>1831</v>
      </c>
      <c r="D1035" t="s">
        <v>1583</v>
      </c>
      <c r="E1035" s="77">
        <v>1</v>
      </c>
      <c r="F1035" s="77">
        <v>1</v>
      </c>
      <c r="G1035" s="77">
        <v>1</v>
      </c>
      <c r="H1035" s="77">
        <v>0</v>
      </c>
      <c r="I1035" s="77">
        <v>0</v>
      </c>
      <c r="J1035" t="s">
        <v>646</v>
      </c>
      <c r="K1035" t="s">
        <v>286</v>
      </c>
      <c r="L1035" s="20"/>
      <c r="M1035" s="20"/>
      <c r="N1035" s="20"/>
      <c r="O1035" s="20"/>
      <c r="P1035" s="20"/>
      <c r="Q1035" s="28">
        <f t="shared" si="15"/>
        <v>17.71</v>
      </c>
      <c r="R1035" s="18"/>
      <c r="S1035" s="18"/>
      <c r="T1035" s="18"/>
      <c r="U1035" s="18"/>
      <c r="V1035" s="18"/>
      <c r="W10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5" s="17">
        <f>SUM(T_MAIN_ACCESSSW[[#This Row],[(Y)
TOTAL Excluding VAT - Y1
((A*J)*Q)+((A*R)*12))]:[(AC)
TOTAL Excluding VAT - Y5
((E*N*Q)+((E*V)*12))]])</f>
        <v>0</v>
      </c>
      <c r="AC1035" s="21"/>
    </row>
    <row r="1036" spans="1:29" x14ac:dyDescent="0.3">
      <c r="A1036" t="s">
        <v>67</v>
      </c>
      <c r="B1036" t="s">
        <v>1832</v>
      </c>
      <c r="C1036" t="s">
        <v>1833</v>
      </c>
      <c r="D1036" t="s">
        <v>1583</v>
      </c>
      <c r="E1036" s="77">
        <v>1</v>
      </c>
      <c r="F1036" s="77">
        <v>1</v>
      </c>
      <c r="G1036" s="77">
        <v>1</v>
      </c>
      <c r="H1036" s="77">
        <v>0</v>
      </c>
      <c r="I1036" s="77">
        <v>0</v>
      </c>
      <c r="J1036" t="s">
        <v>646</v>
      </c>
      <c r="K1036" t="s">
        <v>286</v>
      </c>
      <c r="L1036" s="20"/>
      <c r="M1036" s="20"/>
      <c r="N1036" s="20"/>
      <c r="O1036" s="20"/>
      <c r="P1036" s="20"/>
      <c r="Q1036" s="28">
        <f t="shared" ref="Q1036:Q1099" si="16">Exchange_Rate</f>
        <v>17.71</v>
      </c>
      <c r="R1036" s="18"/>
      <c r="S1036" s="18"/>
      <c r="T1036" s="18"/>
      <c r="U1036" s="18"/>
      <c r="V1036" s="18"/>
      <c r="W10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6" s="17">
        <f>SUM(T_MAIN_ACCESSSW[[#This Row],[(Y)
TOTAL Excluding VAT - Y1
((A*J)*Q)+((A*R)*12))]:[(AC)
TOTAL Excluding VAT - Y5
((E*N*Q)+((E*V)*12))]])</f>
        <v>0</v>
      </c>
      <c r="AC1036" s="21"/>
    </row>
    <row r="1037" spans="1:29" x14ac:dyDescent="0.3">
      <c r="A1037" t="s">
        <v>67</v>
      </c>
      <c r="B1037" t="s">
        <v>1832</v>
      </c>
      <c r="C1037" t="s">
        <v>1834</v>
      </c>
      <c r="D1037" t="s">
        <v>1583</v>
      </c>
      <c r="E1037" s="77">
        <v>1</v>
      </c>
      <c r="F1037" s="77">
        <v>1</v>
      </c>
      <c r="G1037" s="77">
        <v>1</v>
      </c>
      <c r="H1037" s="77">
        <v>0</v>
      </c>
      <c r="I1037" s="77">
        <v>0</v>
      </c>
      <c r="J1037" t="s">
        <v>646</v>
      </c>
      <c r="K1037" t="s">
        <v>286</v>
      </c>
      <c r="L1037" s="20"/>
      <c r="M1037" s="20"/>
      <c r="N1037" s="20"/>
      <c r="O1037" s="20"/>
      <c r="P1037" s="20"/>
      <c r="Q1037" s="28">
        <f t="shared" si="16"/>
        <v>17.71</v>
      </c>
      <c r="R1037" s="18"/>
      <c r="S1037" s="18"/>
      <c r="T1037" s="18"/>
      <c r="U1037" s="18"/>
      <c r="V1037" s="18"/>
      <c r="W10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7" s="17">
        <f>SUM(T_MAIN_ACCESSSW[[#This Row],[(Y)
TOTAL Excluding VAT - Y1
((A*J)*Q)+((A*R)*12))]:[(AC)
TOTAL Excluding VAT - Y5
((E*N*Q)+((E*V)*12))]])</f>
        <v>0</v>
      </c>
      <c r="AC1037" s="21"/>
    </row>
    <row r="1038" spans="1:29" x14ac:dyDescent="0.3">
      <c r="A1038" t="s">
        <v>67</v>
      </c>
      <c r="B1038" t="s">
        <v>1832</v>
      </c>
      <c r="C1038" t="s">
        <v>1835</v>
      </c>
      <c r="D1038" t="s">
        <v>1583</v>
      </c>
      <c r="E1038" s="77">
        <v>1</v>
      </c>
      <c r="F1038" s="77">
        <v>1</v>
      </c>
      <c r="G1038" s="77">
        <v>1</v>
      </c>
      <c r="H1038" s="77">
        <v>0</v>
      </c>
      <c r="I1038" s="77">
        <v>0</v>
      </c>
      <c r="J1038" t="s">
        <v>646</v>
      </c>
      <c r="K1038" t="s">
        <v>286</v>
      </c>
      <c r="L1038" s="20"/>
      <c r="M1038" s="20"/>
      <c r="N1038" s="20"/>
      <c r="O1038" s="20"/>
      <c r="P1038" s="20"/>
      <c r="Q1038" s="28">
        <f t="shared" si="16"/>
        <v>17.71</v>
      </c>
      <c r="R1038" s="18"/>
      <c r="S1038" s="18"/>
      <c r="T1038" s="18"/>
      <c r="U1038" s="18"/>
      <c r="V1038" s="18"/>
      <c r="W10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8" s="17">
        <f>SUM(T_MAIN_ACCESSSW[[#This Row],[(Y)
TOTAL Excluding VAT - Y1
((A*J)*Q)+((A*R)*12))]:[(AC)
TOTAL Excluding VAT - Y5
((E*N*Q)+((E*V)*12))]])</f>
        <v>0</v>
      </c>
      <c r="AC1038" s="21"/>
    </row>
    <row r="1039" spans="1:29" x14ac:dyDescent="0.3">
      <c r="A1039" t="s">
        <v>67</v>
      </c>
      <c r="B1039" t="s">
        <v>1836</v>
      </c>
      <c r="C1039" t="s">
        <v>1837</v>
      </c>
      <c r="D1039" t="s">
        <v>1583</v>
      </c>
      <c r="E1039" s="77">
        <v>1</v>
      </c>
      <c r="F1039" s="77">
        <v>1</v>
      </c>
      <c r="G1039" s="77">
        <v>1</v>
      </c>
      <c r="H1039" s="77">
        <v>0</v>
      </c>
      <c r="I1039" s="77">
        <v>0</v>
      </c>
      <c r="J1039" t="s">
        <v>646</v>
      </c>
      <c r="K1039" t="s">
        <v>286</v>
      </c>
      <c r="L1039" s="20"/>
      <c r="M1039" s="20"/>
      <c r="N1039" s="20"/>
      <c r="O1039" s="20"/>
      <c r="P1039" s="20"/>
      <c r="Q1039" s="28">
        <f t="shared" si="16"/>
        <v>17.71</v>
      </c>
      <c r="R1039" s="18"/>
      <c r="S1039" s="18"/>
      <c r="T1039" s="18"/>
      <c r="U1039" s="18"/>
      <c r="V1039" s="18"/>
      <c r="W10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39" s="17">
        <f>SUM(T_MAIN_ACCESSSW[[#This Row],[(Y)
TOTAL Excluding VAT - Y1
((A*J)*Q)+((A*R)*12))]:[(AC)
TOTAL Excluding VAT - Y5
((E*N*Q)+((E*V)*12))]])</f>
        <v>0</v>
      </c>
      <c r="AC1039" s="21"/>
    </row>
    <row r="1040" spans="1:29" x14ac:dyDescent="0.3">
      <c r="A1040" t="s">
        <v>67</v>
      </c>
      <c r="B1040" t="s">
        <v>1838</v>
      </c>
      <c r="C1040" t="s">
        <v>1839</v>
      </c>
      <c r="D1040" t="s">
        <v>1583</v>
      </c>
      <c r="E1040" s="77">
        <v>1</v>
      </c>
      <c r="F1040" s="77">
        <v>1</v>
      </c>
      <c r="G1040" s="77">
        <v>1</v>
      </c>
      <c r="H1040" s="77">
        <v>0</v>
      </c>
      <c r="I1040" s="77">
        <v>0</v>
      </c>
      <c r="J1040" t="s">
        <v>646</v>
      </c>
      <c r="K1040" t="s">
        <v>286</v>
      </c>
      <c r="L1040" s="20"/>
      <c r="M1040" s="20"/>
      <c r="N1040" s="20"/>
      <c r="O1040" s="20"/>
      <c r="P1040" s="20"/>
      <c r="Q1040" s="28">
        <f t="shared" si="16"/>
        <v>17.71</v>
      </c>
      <c r="R1040" s="18"/>
      <c r="S1040" s="18"/>
      <c r="T1040" s="18"/>
      <c r="U1040" s="18"/>
      <c r="V1040" s="18"/>
      <c r="W10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0" s="17">
        <f>SUM(T_MAIN_ACCESSSW[[#This Row],[(Y)
TOTAL Excluding VAT - Y1
((A*J)*Q)+((A*R)*12))]:[(AC)
TOTAL Excluding VAT - Y5
((E*N*Q)+((E*V)*12))]])</f>
        <v>0</v>
      </c>
      <c r="AC1040" s="21"/>
    </row>
    <row r="1041" spans="1:29" x14ac:dyDescent="0.3">
      <c r="A1041" t="s">
        <v>67</v>
      </c>
      <c r="B1041" t="s">
        <v>1840</v>
      </c>
      <c r="C1041" t="s">
        <v>1841</v>
      </c>
      <c r="D1041" t="s">
        <v>1583</v>
      </c>
      <c r="E1041" s="77">
        <v>1</v>
      </c>
      <c r="F1041" s="77">
        <v>1</v>
      </c>
      <c r="G1041" s="77">
        <v>1</v>
      </c>
      <c r="H1041" s="77">
        <v>0</v>
      </c>
      <c r="I1041" s="77">
        <v>0</v>
      </c>
      <c r="J1041" t="s">
        <v>646</v>
      </c>
      <c r="K1041" t="s">
        <v>286</v>
      </c>
      <c r="L1041" s="20"/>
      <c r="M1041" s="20"/>
      <c r="N1041" s="20"/>
      <c r="O1041" s="20"/>
      <c r="P1041" s="20"/>
      <c r="Q1041" s="28">
        <f t="shared" si="16"/>
        <v>17.71</v>
      </c>
      <c r="R1041" s="18"/>
      <c r="S1041" s="18"/>
      <c r="T1041" s="18"/>
      <c r="U1041" s="18"/>
      <c r="V1041" s="18"/>
      <c r="W10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1" s="17">
        <f>SUM(T_MAIN_ACCESSSW[[#This Row],[(Y)
TOTAL Excluding VAT - Y1
((A*J)*Q)+((A*R)*12))]:[(AC)
TOTAL Excluding VAT - Y5
((E*N*Q)+((E*V)*12))]])</f>
        <v>0</v>
      </c>
      <c r="AC1041" s="21"/>
    </row>
    <row r="1042" spans="1:29" x14ac:dyDescent="0.3">
      <c r="A1042" t="s">
        <v>67</v>
      </c>
      <c r="B1042" t="s">
        <v>1842</v>
      </c>
      <c r="C1042" t="s">
        <v>1843</v>
      </c>
      <c r="D1042" t="s">
        <v>1583</v>
      </c>
      <c r="E1042" s="77">
        <v>1</v>
      </c>
      <c r="F1042" s="77">
        <v>1</v>
      </c>
      <c r="G1042" s="77">
        <v>1</v>
      </c>
      <c r="H1042" s="77">
        <v>0</v>
      </c>
      <c r="I1042" s="77">
        <v>0</v>
      </c>
      <c r="J1042" t="s">
        <v>646</v>
      </c>
      <c r="K1042" t="s">
        <v>286</v>
      </c>
      <c r="L1042" s="20"/>
      <c r="M1042" s="20"/>
      <c r="N1042" s="20"/>
      <c r="O1042" s="20"/>
      <c r="P1042" s="20"/>
      <c r="Q1042" s="28">
        <f t="shared" si="16"/>
        <v>17.71</v>
      </c>
      <c r="R1042" s="18"/>
      <c r="S1042" s="18"/>
      <c r="T1042" s="18"/>
      <c r="U1042" s="18"/>
      <c r="V1042" s="18"/>
      <c r="W10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2" s="17">
        <f>SUM(T_MAIN_ACCESSSW[[#This Row],[(Y)
TOTAL Excluding VAT - Y1
((A*J)*Q)+((A*R)*12))]:[(AC)
TOTAL Excluding VAT - Y5
((E*N*Q)+((E*V)*12))]])</f>
        <v>0</v>
      </c>
      <c r="AC1042" s="21"/>
    </row>
    <row r="1043" spans="1:29" x14ac:dyDescent="0.3">
      <c r="A1043" t="s">
        <v>67</v>
      </c>
      <c r="B1043" t="s">
        <v>1844</v>
      </c>
      <c r="C1043" t="s">
        <v>1845</v>
      </c>
      <c r="D1043" t="s">
        <v>1583</v>
      </c>
      <c r="E1043" s="77">
        <v>1</v>
      </c>
      <c r="F1043" s="77">
        <v>1</v>
      </c>
      <c r="G1043" s="77">
        <v>1</v>
      </c>
      <c r="H1043" s="77">
        <v>0</v>
      </c>
      <c r="I1043" s="77">
        <v>0</v>
      </c>
      <c r="J1043" t="s">
        <v>646</v>
      </c>
      <c r="K1043" t="s">
        <v>286</v>
      </c>
      <c r="L1043" s="20"/>
      <c r="M1043" s="20"/>
      <c r="N1043" s="20"/>
      <c r="O1043" s="20"/>
      <c r="P1043" s="20"/>
      <c r="Q1043" s="28">
        <f t="shared" si="16"/>
        <v>17.71</v>
      </c>
      <c r="R1043" s="18"/>
      <c r="S1043" s="18"/>
      <c r="T1043" s="18"/>
      <c r="U1043" s="18"/>
      <c r="V1043" s="18"/>
      <c r="W10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3" s="17">
        <f>SUM(T_MAIN_ACCESSSW[[#This Row],[(Y)
TOTAL Excluding VAT - Y1
((A*J)*Q)+((A*R)*12))]:[(AC)
TOTAL Excluding VAT - Y5
((E*N*Q)+((E*V)*12))]])</f>
        <v>0</v>
      </c>
      <c r="AC1043" s="21"/>
    </row>
    <row r="1044" spans="1:29" x14ac:dyDescent="0.3">
      <c r="A1044" t="s">
        <v>67</v>
      </c>
      <c r="B1044" t="s">
        <v>1846</v>
      </c>
      <c r="C1044" t="s">
        <v>1847</v>
      </c>
      <c r="D1044" t="s">
        <v>1583</v>
      </c>
      <c r="E1044" s="77">
        <v>1</v>
      </c>
      <c r="F1044" s="77">
        <v>1</v>
      </c>
      <c r="G1044" s="77">
        <v>1</v>
      </c>
      <c r="H1044" s="77">
        <v>0</v>
      </c>
      <c r="I1044" s="77">
        <v>0</v>
      </c>
      <c r="J1044" t="s">
        <v>646</v>
      </c>
      <c r="K1044" t="s">
        <v>286</v>
      </c>
      <c r="L1044" s="20"/>
      <c r="M1044" s="20"/>
      <c r="N1044" s="20"/>
      <c r="O1044" s="20"/>
      <c r="P1044" s="20"/>
      <c r="Q1044" s="28">
        <f t="shared" si="16"/>
        <v>17.71</v>
      </c>
      <c r="R1044" s="18"/>
      <c r="S1044" s="18"/>
      <c r="T1044" s="18"/>
      <c r="U1044" s="18"/>
      <c r="V1044" s="18"/>
      <c r="W10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4" s="17">
        <f>SUM(T_MAIN_ACCESSSW[[#This Row],[(Y)
TOTAL Excluding VAT - Y1
((A*J)*Q)+((A*R)*12))]:[(AC)
TOTAL Excluding VAT - Y5
((E*N*Q)+((E*V)*12))]])</f>
        <v>0</v>
      </c>
      <c r="AC1044" s="21"/>
    </row>
    <row r="1045" spans="1:29" x14ac:dyDescent="0.3">
      <c r="A1045" t="s">
        <v>67</v>
      </c>
      <c r="B1045" t="s">
        <v>1848</v>
      </c>
      <c r="C1045" t="s">
        <v>1849</v>
      </c>
      <c r="D1045" t="s">
        <v>1583</v>
      </c>
      <c r="E1045" s="77">
        <v>1</v>
      </c>
      <c r="F1045" s="77">
        <v>1</v>
      </c>
      <c r="G1045" s="77">
        <v>1</v>
      </c>
      <c r="H1045" s="77">
        <v>0</v>
      </c>
      <c r="I1045" s="77">
        <v>0</v>
      </c>
      <c r="J1045" t="s">
        <v>646</v>
      </c>
      <c r="K1045" t="s">
        <v>286</v>
      </c>
      <c r="L1045" s="20"/>
      <c r="M1045" s="20"/>
      <c r="N1045" s="20"/>
      <c r="O1045" s="20"/>
      <c r="P1045" s="20"/>
      <c r="Q1045" s="28">
        <f t="shared" si="16"/>
        <v>17.71</v>
      </c>
      <c r="R1045" s="18"/>
      <c r="S1045" s="18"/>
      <c r="T1045" s="18"/>
      <c r="U1045" s="18"/>
      <c r="V1045" s="18"/>
      <c r="W10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5" s="17">
        <f>SUM(T_MAIN_ACCESSSW[[#This Row],[(Y)
TOTAL Excluding VAT - Y1
((A*J)*Q)+((A*R)*12))]:[(AC)
TOTAL Excluding VAT - Y5
((E*N*Q)+((E*V)*12))]])</f>
        <v>0</v>
      </c>
      <c r="AC1045" s="21"/>
    </row>
    <row r="1046" spans="1:29" x14ac:dyDescent="0.3">
      <c r="A1046" t="s">
        <v>67</v>
      </c>
      <c r="B1046" t="s">
        <v>1850</v>
      </c>
      <c r="C1046" t="s">
        <v>1851</v>
      </c>
      <c r="D1046" t="s">
        <v>1583</v>
      </c>
      <c r="E1046" s="77">
        <v>1</v>
      </c>
      <c r="F1046" s="77">
        <v>1</v>
      </c>
      <c r="G1046" s="77">
        <v>1</v>
      </c>
      <c r="H1046" s="77">
        <v>0</v>
      </c>
      <c r="I1046" s="77">
        <v>0</v>
      </c>
      <c r="J1046" t="s">
        <v>646</v>
      </c>
      <c r="K1046" t="s">
        <v>286</v>
      </c>
      <c r="L1046" s="20"/>
      <c r="M1046" s="20"/>
      <c r="N1046" s="20"/>
      <c r="O1046" s="20"/>
      <c r="P1046" s="20"/>
      <c r="Q1046" s="28">
        <f t="shared" si="16"/>
        <v>17.71</v>
      </c>
      <c r="R1046" s="18"/>
      <c r="S1046" s="18"/>
      <c r="T1046" s="18"/>
      <c r="U1046" s="18"/>
      <c r="V1046" s="18"/>
      <c r="W10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6" s="17">
        <f>SUM(T_MAIN_ACCESSSW[[#This Row],[(Y)
TOTAL Excluding VAT - Y1
((A*J)*Q)+((A*R)*12))]:[(AC)
TOTAL Excluding VAT - Y5
((E*N*Q)+((E*V)*12))]])</f>
        <v>0</v>
      </c>
      <c r="AC1046" s="21"/>
    </row>
    <row r="1047" spans="1:29" x14ac:dyDescent="0.3">
      <c r="A1047" t="s">
        <v>67</v>
      </c>
      <c r="B1047" t="s">
        <v>1852</v>
      </c>
      <c r="C1047" t="s">
        <v>1853</v>
      </c>
      <c r="D1047" t="s">
        <v>1583</v>
      </c>
      <c r="E1047" s="77">
        <v>1</v>
      </c>
      <c r="F1047" s="77">
        <v>1</v>
      </c>
      <c r="G1047" s="77">
        <v>1</v>
      </c>
      <c r="H1047" s="77">
        <v>0</v>
      </c>
      <c r="I1047" s="77">
        <v>0</v>
      </c>
      <c r="J1047" t="s">
        <v>646</v>
      </c>
      <c r="K1047" t="s">
        <v>286</v>
      </c>
      <c r="L1047" s="20"/>
      <c r="M1047" s="20"/>
      <c r="N1047" s="20"/>
      <c r="O1047" s="20"/>
      <c r="P1047" s="20"/>
      <c r="Q1047" s="28">
        <f t="shared" si="16"/>
        <v>17.71</v>
      </c>
      <c r="R1047" s="18"/>
      <c r="S1047" s="18"/>
      <c r="T1047" s="18"/>
      <c r="U1047" s="18"/>
      <c r="V1047" s="18"/>
      <c r="W10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7" s="17">
        <f>SUM(T_MAIN_ACCESSSW[[#This Row],[(Y)
TOTAL Excluding VAT - Y1
((A*J)*Q)+((A*R)*12))]:[(AC)
TOTAL Excluding VAT - Y5
((E*N*Q)+((E*V)*12))]])</f>
        <v>0</v>
      </c>
      <c r="AC1047" s="21"/>
    </row>
    <row r="1048" spans="1:29" x14ac:dyDescent="0.3">
      <c r="A1048" t="s">
        <v>67</v>
      </c>
      <c r="B1048" t="s">
        <v>1854</v>
      </c>
      <c r="C1048" t="s">
        <v>1855</v>
      </c>
      <c r="D1048" t="s">
        <v>1583</v>
      </c>
      <c r="E1048" s="77">
        <v>1</v>
      </c>
      <c r="F1048" s="77">
        <v>1</v>
      </c>
      <c r="G1048" s="77">
        <v>1</v>
      </c>
      <c r="H1048" s="77">
        <v>0</v>
      </c>
      <c r="I1048" s="77">
        <v>0</v>
      </c>
      <c r="J1048" t="s">
        <v>646</v>
      </c>
      <c r="K1048" t="s">
        <v>286</v>
      </c>
      <c r="L1048" s="20"/>
      <c r="M1048" s="20"/>
      <c r="N1048" s="20"/>
      <c r="O1048" s="20"/>
      <c r="P1048" s="20"/>
      <c r="Q1048" s="28">
        <f t="shared" si="16"/>
        <v>17.71</v>
      </c>
      <c r="R1048" s="18"/>
      <c r="S1048" s="18"/>
      <c r="T1048" s="18"/>
      <c r="U1048" s="18"/>
      <c r="V1048" s="18"/>
      <c r="W10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8" s="17">
        <f>SUM(T_MAIN_ACCESSSW[[#This Row],[(Y)
TOTAL Excluding VAT - Y1
((A*J)*Q)+((A*R)*12))]:[(AC)
TOTAL Excluding VAT - Y5
((E*N*Q)+((E*V)*12))]])</f>
        <v>0</v>
      </c>
      <c r="AC1048" s="21"/>
    </row>
    <row r="1049" spans="1:29" x14ac:dyDescent="0.3">
      <c r="A1049" t="s">
        <v>67</v>
      </c>
      <c r="B1049" t="s">
        <v>1856</v>
      </c>
      <c r="C1049" t="s">
        <v>1857</v>
      </c>
      <c r="D1049" t="s">
        <v>1583</v>
      </c>
      <c r="E1049" s="77">
        <v>1</v>
      </c>
      <c r="F1049" s="77">
        <v>1</v>
      </c>
      <c r="G1049" s="77">
        <v>1</v>
      </c>
      <c r="H1049" s="77">
        <v>0</v>
      </c>
      <c r="I1049" s="77">
        <v>0</v>
      </c>
      <c r="J1049" t="s">
        <v>646</v>
      </c>
      <c r="K1049" t="s">
        <v>286</v>
      </c>
      <c r="L1049" s="20"/>
      <c r="M1049" s="20"/>
      <c r="N1049" s="20"/>
      <c r="O1049" s="20"/>
      <c r="P1049" s="20"/>
      <c r="Q1049" s="28">
        <f t="shared" si="16"/>
        <v>17.71</v>
      </c>
      <c r="R1049" s="18"/>
      <c r="S1049" s="18"/>
      <c r="T1049" s="18"/>
      <c r="U1049" s="18"/>
      <c r="V1049" s="18"/>
      <c r="W10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49" s="17">
        <f>SUM(T_MAIN_ACCESSSW[[#This Row],[(Y)
TOTAL Excluding VAT - Y1
((A*J)*Q)+((A*R)*12))]:[(AC)
TOTAL Excluding VAT - Y5
((E*N*Q)+((E*V)*12))]])</f>
        <v>0</v>
      </c>
      <c r="AC1049" s="21"/>
    </row>
    <row r="1050" spans="1:29" x14ac:dyDescent="0.3">
      <c r="A1050" t="s">
        <v>67</v>
      </c>
      <c r="B1050" t="s">
        <v>1858</v>
      </c>
      <c r="C1050" t="s">
        <v>1859</v>
      </c>
      <c r="D1050" t="s">
        <v>1583</v>
      </c>
      <c r="E1050" s="77">
        <v>1</v>
      </c>
      <c r="F1050" s="77">
        <v>1</v>
      </c>
      <c r="G1050" s="77">
        <v>1</v>
      </c>
      <c r="H1050" s="77">
        <v>0</v>
      </c>
      <c r="I1050" s="77">
        <v>0</v>
      </c>
      <c r="J1050" t="s">
        <v>646</v>
      </c>
      <c r="K1050" t="s">
        <v>286</v>
      </c>
      <c r="L1050" s="20"/>
      <c r="M1050" s="20"/>
      <c r="N1050" s="20"/>
      <c r="O1050" s="20"/>
      <c r="P1050" s="20"/>
      <c r="Q1050" s="28">
        <f t="shared" si="16"/>
        <v>17.71</v>
      </c>
      <c r="R1050" s="18"/>
      <c r="S1050" s="18"/>
      <c r="T1050" s="18"/>
      <c r="U1050" s="18"/>
      <c r="V1050" s="18"/>
      <c r="W10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0" s="17">
        <f>SUM(T_MAIN_ACCESSSW[[#This Row],[(Y)
TOTAL Excluding VAT - Y1
((A*J)*Q)+((A*R)*12))]:[(AC)
TOTAL Excluding VAT - Y5
((E*N*Q)+((E*V)*12))]])</f>
        <v>0</v>
      </c>
      <c r="AC1050" s="21"/>
    </row>
    <row r="1051" spans="1:29" x14ac:dyDescent="0.3">
      <c r="A1051" t="s">
        <v>67</v>
      </c>
      <c r="B1051" t="s">
        <v>1860</v>
      </c>
      <c r="C1051" t="s">
        <v>1861</v>
      </c>
      <c r="D1051" t="s">
        <v>1583</v>
      </c>
      <c r="E1051" s="77">
        <v>1</v>
      </c>
      <c r="F1051" s="77">
        <v>1</v>
      </c>
      <c r="G1051" s="77">
        <v>1</v>
      </c>
      <c r="H1051" s="77">
        <v>0</v>
      </c>
      <c r="I1051" s="77">
        <v>0</v>
      </c>
      <c r="J1051" t="s">
        <v>646</v>
      </c>
      <c r="K1051" t="s">
        <v>286</v>
      </c>
      <c r="L1051" s="20"/>
      <c r="M1051" s="20"/>
      <c r="N1051" s="20"/>
      <c r="O1051" s="20"/>
      <c r="P1051" s="20"/>
      <c r="Q1051" s="28">
        <f t="shared" si="16"/>
        <v>17.71</v>
      </c>
      <c r="R1051" s="18"/>
      <c r="S1051" s="18"/>
      <c r="T1051" s="18"/>
      <c r="U1051" s="18"/>
      <c r="V1051" s="18"/>
      <c r="W10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1" s="17">
        <f>SUM(T_MAIN_ACCESSSW[[#This Row],[(Y)
TOTAL Excluding VAT - Y1
((A*J)*Q)+((A*R)*12))]:[(AC)
TOTAL Excluding VAT - Y5
((E*N*Q)+((E*V)*12))]])</f>
        <v>0</v>
      </c>
      <c r="AC1051" s="21"/>
    </row>
    <row r="1052" spans="1:29" x14ac:dyDescent="0.3">
      <c r="A1052" t="s">
        <v>67</v>
      </c>
      <c r="B1052" t="s">
        <v>1862</v>
      </c>
      <c r="C1052" t="s">
        <v>1863</v>
      </c>
      <c r="D1052" t="s">
        <v>1583</v>
      </c>
      <c r="E1052" s="77">
        <v>1</v>
      </c>
      <c r="F1052" s="77">
        <v>1</v>
      </c>
      <c r="G1052" s="77">
        <v>1</v>
      </c>
      <c r="H1052" s="77">
        <v>0</v>
      </c>
      <c r="I1052" s="77">
        <v>0</v>
      </c>
      <c r="J1052" t="s">
        <v>646</v>
      </c>
      <c r="K1052" t="s">
        <v>286</v>
      </c>
      <c r="L1052" s="20"/>
      <c r="M1052" s="20"/>
      <c r="N1052" s="20"/>
      <c r="O1052" s="20"/>
      <c r="P1052" s="20"/>
      <c r="Q1052" s="28">
        <f t="shared" si="16"/>
        <v>17.71</v>
      </c>
      <c r="R1052" s="18"/>
      <c r="S1052" s="18"/>
      <c r="T1052" s="18"/>
      <c r="U1052" s="18"/>
      <c r="V1052" s="18"/>
      <c r="W10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2" s="17">
        <f>SUM(T_MAIN_ACCESSSW[[#This Row],[(Y)
TOTAL Excluding VAT - Y1
((A*J)*Q)+((A*R)*12))]:[(AC)
TOTAL Excluding VAT - Y5
((E*N*Q)+((E*V)*12))]])</f>
        <v>0</v>
      </c>
      <c r="AC1052" s="21"/>
    </row>
    <row r="1053" spans="1:29" x14ac:dyDescent="0.3">
      <c r="A1053" t="s">
        <v>67</v>
      </c>
      <c r="B1053" t="s">
        <v>1864</v>
      </c>
      <c r="C1053" t="s">
        <v>1865</v>
      </c>
      <c r="D1053" t="s">
        <v>1583</v>
      </c>
      <c r="E1053" s="77">
        <v>1</v>
      </c>
      <c r="F1053" s="77">
        <v>1</v>
      </c>
      <c r="G1053" s="77">
        <v>1</v>
      </c>
      <c r="H1053" s="77">
        <v>0</v>
      </c>
      <c r="I1053" s="77">
        <v>0</v>
      </c>
      <c r="J1053" t="s">
        <v>646</v>
      </c>
      <c r="K1053" t="s">
        <v>286</v>
      </c>
      <c r="L1053" s="20"/>
      <c r="M1053" s="20"/>
      <c r="N1053" s="20"/>
      <c r="O1053" s="20"/>
      <c r="P1053" s="20"/>
      <c r="Q1053" s="28">
        <f t="shared" si="16"/>
        <v>17.71</v>
      </c>
      <c r="R1053" s="18"/>
      <c r="S1053" s="18"/>
      <c r="T1053" s="18"/>
      <c r="U1053" s="18"/>
      <c r="V1053" s="18"/>
      <c r="W10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3" s="17">
        <f>SUM(T_MAIN_ACCESSSW[[#This Row],[(Y)
TOTAL Excluding VAT - Y1
((A*J)*Q)+((A*R)*12))]:[(AC)
TOTAL Excluding VAT - Y5
((E*N*Q)+((E*V)*12))]])</f>
        <v>0</v>
      </c>
      <c r="AC1053" s="21"/>
    </row>
    <row r="1054" spans="1:29" x14ac:dyDescent="0.3">
      <c r="A1054" t="s">
        <v>67</v>
      </c>
      <c r="B1054" t="s">
        <v>1500</v>
      </c>
      <c r="C1054" t="s">
        <v>1866</v>
      </c>
      <c r="D1054" t="s">
        <v>1583</v>
      </c>
      <c r="E1054" s="77">
        <v>1</v>
      </c>
      <c r="F1054" s="77">
        <v>1</v>
      </c>
      <c r="G1054" s="77">
        <v>1</v>
      </c>
      <c r="H1054" s="77">
        <v>0</v>
      </c>
      <c r="I1054" s="77">
        <v>0</v>
      </c>
      <c r="J1054" t="s">
        <v>646</v>
      </c>
      <c r="K1054" t="s">
        <v>286</v>
      </c>
      <c r="L1054" s="20"/>
      <c r="M1054" s="20"/>
      <c r="N1054" s="20"/>
      <c r="O1054" s="20"/>
      <c r="P1054" s="20"/>
      <c r="Q1054" s="28">
        <f t="shared" si="16"/>
        <v>17.71</v>
      </c>
      <c r="R1054" s="18"/>
      <c r="S1054" s="18"/>
      <c r="T1054" s="18"/>
      <c r="U1054" s="18"/>
      <c r="V1054" s="18"/>
      <c r="W10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4" s="17">
        <f>SUM(T_MAIN_ACCESSSW[[#This Row],[(Y)
TOTAL Excluding VAT - Y1
((A*J)*Q)+((A*R)*12))]:[(AC)
TOTAL Excluding VAT - Y5
((E*N*Q)+((E*V)*12))]])</f>
        <v>0</v>
      </c>
      <c r="AC1054" s="21"/>
    </row>
    <row r="1055" spans="1:29" x14ac:dyDescent="0.3">
      <c r="A1055" t="s">
        <v>67</v>
      </c>
      <c r="B1055" t="s">
        <v>1509</v>
      </c>
      <c r="C1055" t="s">
        <v>1867</v>
      </c>
      <c r="D1055" t="s">
        <v>1583</v>
      </c>
      <c r="E1055" s="77">
        <v>1</v>
      </c>
      <c r="F1055" s="77">
        <v>1</v>
      </c>
      <c r="G1055" s="77">
        <v>1</v>
      </c>
      <c r="H1055" s="77">
        <v>0</v>
      </c>
      <c r="I1055" s="77">
        <v>0</v>
      </c>
      <c r="J1055" t="s">
        <v>646</v>
      </c>
      <c r="K1055" t="s">
        <v>286</v>
      </c>
      <c r="L1055" s="20"/>
      <c r="M1055" s="20"/>
      <c r="N1055" s="20"/>
      <c r="O1055" s="20"/>
      <c r="P1055" s="20"/>
      <c r="Q1055" s="28">
        <f t="shared" si="16"/>
        <v>17.71</v>
      </c>
      <c r="R1055" s="18"/>
      <c r="S1055" s="18"/>
      <c r="T1055" s="18"/>
      <c r="U1055" s="18"/>
      <c r="V1055" s="18"/>
      <c r="W10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5" s="17">
        <f>SUM(T_MAIN_ACCESSSW[[#This Row],[(Y)
TOTAL Excluding VAT - Y1
((A*J)*Q)+((A*R)*12))]:[(AC)
TOTAL Excluding VAT - Y5
((E*N*Q)+((E*V)*12))]])</f>
        <v>0</v>
      </c>
      <c r="AC1055" s="21"/>
    </row>
    <row r="1056" spans="1:29" x14ac:dyDescent="0.3">
      <c r="A1056" t="s">
        <v>67</v>
      </c>
      <c r="B1056" t="s">
        <v>1868</v>
      </c>
      <c r="C1056" t="s">
        <v>1869</v>
      </c>
      <c r="D1056" t="s">
        <v>1583</v>
      </c>
      <c r="E1056" s="77">
        <v>1</v>
      </c>
      <c r="F1056" s="77">
        <v>1</v>
      </c>
      <c r="G1056" s="77">
        <v>1</v>
      </c>
      <c r="H1056" s="77">
        <v>0</v>
      </c>
      <c r="I1056" s="77">
        <v>0</v>
      </c>
      <c r="J1056" t="s">
        <v>646</v>
      </c>
      <c r="K1056" t="s">
        <v>286</v>
      </c>
      <c r="L1056" s="20"/>
      <c r="M1056" s="20"/>
      <c r="N1056" s="20"/>
      <c r="O1056" s="20"/>
      <c r="P1056" s="20"/>
      <c r="Q1056" s="28">
        <f t="shared" si="16"/>
        <v>17.71</v>
      </c>
      <c r="R1056" s="18"/>
      <c r="S1056" s="18"/>
      <c r="T1056" s="18"/>
      <c r="U1056" s="18"/>
      <c r="V1056" s="18"/>
      <c r="W10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6" s="17">
        <f>SUM(T_MAIN_ACCESSSW[[#This Row],[(Y)
TOTAL Excluding VAT - Y1
((A*J)*Q)+((A*R)*12))]:[(AC)
TOTAL Excluding VAT - Y5
((E*N*Q)+((E*V)*12))]])</f>
        <v>0</v>
      </c>
      <c r="AC1056" s="21"/>
    </row>
    <row r="1057" spans="1:29" x14ac:dyDescent="0.3">
      <c r="A1057" t="s">
        <v>67</v>
      </c>
      <c r="B1057" t="s">
        <v>1868</v>
      </c>
      <c r="C1057" t="s">
        <v>1870</v>
      </c>
      <c r="D1057" t="s">
        <v>1583</v>
      </c>
      <c r="E1057" s="77">
        <v>1</v>
      </c>
      <c r="F1057" s="77">
        <v>1</v>
      </c>
      <c r="G1057" s="77">
        <v>1</v>
      </c>
      <c r="H1057" s="77">
        <v>0</v>
      </c>
      <c r="I1057" s="77">
        <v>0</v>
      </c>
      <c r="J1057" t="s">
        <v>646</v>
      </c>
      <c r="K1057" t="s">
        <v>286</v>
      </c>
      <c r="L1057" s="20"/>
      <c r="M1057" s="20"/>
      <c r="N1057" s="20"/>
      <c r="O1057" s="20"/>
      <c r="P1057" s="20"/>
      <c r="Q1057" s="28">
        <f t="shared" si="16"/>
        <v>17.71</v>
      </c>
      <c r="R1057" s="18"/>
      <c r="S1057" s="18"/>
      <c r="T1057" s="18"/>
      <c r="U1057" s="18"/>
      <c r="V1057" s="18"/>
      <c r="W10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7" s="17">
        <f>SUM(T_MAIN_ACCESSSW[[#This Row],[(Y)
TOTAL Excluding VAT - Y1
((A*J)*Q)+((A*R)*12))]:[(AC)
TOTAL Excluding VAT - Y5
((E*N*Q)+((E*V)*12))]])</f>
        <v>0</v>
      </c>
      <c r="AC1057" s="21"/>
    </row>
    <row r="1058" spans="1:29" x14ac:dyDescent="0.3">
      <c r="A1058" t="s">
        <v>67</v>
      </c>
      <c r="B1058" t="s">
        <v>1871</v>
      </c>
      <c r="C1058" t="s">
        <v>1872</v>
      </c>
      <c r="D1058" t="s">
        <v>1583</v>
      </c>
      <c r="E1058" s="77">
        <v>1</v>
      </c>
      <c r="F1058" s="77">
        <v>1</v>
      </c>
      <c r="G1058" s="77">
        <v>1</v>
      </c>
      <c r="H1058" s="77">
        <v>0</v>
      </c>
      <c r="I1058" s="77">
        <v>0</v>
      </c>
      <c r="J1058" t="s">
        <v>646</v>
      </c>
      <c r="K1058" t="s">
        <v>286</v>
      </c>
      <c r="L1058" s="20"/>
      <c r="M1058" s="20"/>
      <c r="N1058" s="20"/>
      <c r="O1058" s="20"/>
      <c r="P1058" s="20"/>
      <c r="Q1058" s="28">
        <f t="shared" si="16"/>
        <v>17.71</v>
      </c>
      <c r="R1058" s="18"/>
      <c r="S1058" s="18"/>
      <c r="T1058" s="18"/>
      <c r="U1058" s="18"/>
      <c r="V1058" s="18"/>
      <c r="W10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8" s="17">
        <f>SUM(T_MAIN_ACCESSSW[[#This Row],[(Y)
TOTAL Excluding VAT - Y1
((A*J)*Q)+((A*R)*12))]:[(AC)
TOTAL Excluding VAT - Y5
((E*N*Q)+((E*V)*12))]])</f>
        <v>0</v>
      </c>
      <c r="AC1058" s="21"/>
    </row>
    <row r="1059" spans="1:29" x14ac:dyDescent="0.3">
      <c r="A1059" t="s">
        <v>67</v>
      </c>
      <c r="B1059" t="s">
        <v>1871</v>
      </c>
      <c r="C1059" t="s">
        <v>1873</v>
      </c>
      <c r="D1059" t="s">
        <v>1583</v>
      </c>
      <c r="E1059" s="77">
        <v>1</v>
      </c>
      <c r="F1059" s="77">
        <v>1</v>
      </c>
      <c r="G1059" s="77">
        <v>1</v>
      </c>
      <c r="H1059" s="77">
        <v>0</v>
      </c>
      <c r="I1059" s="77">
        <v>0</v>
      </c>
      <c r="J1059" t="s">
        <v>646</v>
      </c>
      <c r="K1059" t="s">
        <v>286</v>
      </c>
      <c r="L1059" s="20"/>
      <c r="M1059" s="20"/>
      <c r="N1059" s="20"/>
      <c r="O1059" s="20"/>
      <c r="P1059" s="20"/>
      <c r="Q1059" s="28">
        <f t="shared" si="16"/>
        <v>17.71</v>
      </c>
      <c r="R1059" s="18"/>
      <c r="S1059" s="18"/>
      <c r="T1059" s="18"/>
      <c r="U1059" s="18"/>
      <c r="V1059" s="18"/>
      <c r="W10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59" s="17">
        <f>SUM(T_MAIN_ACCESSSW[[#This Row],[(Y)
TOTAL Excluding VAT - Y1
((A*J)*Q)+((A*R)*12))]:[(AC)
TOTAL Excluding VAT - Y5
((E*N*Q)+((E*V)*12))]])</f>
        <v>0</v>
      </c>
      <c r="AC1059" s="21"/>
    </row>
    <row r="1060" spans="1:29" x14ac:dyDescent="0.3">
      <c r="A1060" t="s">
        <v>67</v>
      </c>
      <c r="B1060" t="s">
        <v>1874</v>
      </c>
      <c r="C1060" t="s">
        <v>1875</v>
      </c>
      <c r="D1060" t="s">
        <v>1583</v>
      </c>
      <c r="E1060" s="77">
        <v>1</v>
      </c>
      <c r="F1060" s="77">
        <v>1</v>
      </c>
      <c r="G1060" s="77">
        <v>1</v>
      </c>
      <c r="H1060" s="77">
        <v>0</v>
      </c>
      <c r="I1060" s="77">
        <v>0</v>
      </c>
      <c r="J1060" t="s">
        <v>646</v>
      </c>
      <c r="K1060" t="s">
        <v>286</v>
      </c>
      <c r="L1060" s="20"/>
      <c r="M1060" s="20"/>
      <c r="N1060" s="20"/>
      <c r="O1060" s="20"/>
      <c r="P1060" s="20"/>
      <c r="Q1060" s="28">
        <f t="shared" si="16"/>
        <v>17.71</v>
      </c>
      <c r="R1060" s="18"/>
      <c r="S1060" s="18"/>
      <c r="T1060" s="18"/>
      <c r="U1060" s="18"/>
      <c r="V1060" s="18"/>
      <c r="W10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0" s="17">
        <f>SUM(T_MAIN_ACCESSSW[[#This Row],[(Y)
TOTAL Excluding VAT - Y1
((A*J)*Q)+((A*R)*12))]:[(AC)
TOTAL Excluding VAT - Y5
((E*N*Q)+((E*V)*12))]])</f>
        <v>0</v>
      </c>
      <c r="AC1060" s="21"/>
    </row>
    <row r="1061" spans="1:29" x14ac:dyDescent="0.3">
      <c r="A1061" t="s">
        <v>67</v>
      </c>
      <c r="B1061" t="s">
        <v>1876</v>
      </c>
      <c r="C1061" t="s">
        <v>1877</v>
      </c>
      <c r="D1061" t="s">
        <v>1583</v>
      </c>
      <c r="E1061" s="77">
        <v>1</v>
      </c>
      <c r="F1061" s="77">
        <v>1</v>
      </c>
      <c r="G1061" s="77">
        <v>1</v>
      </c>
      <c r="H1061" s="77">
        <v>0</v>
      </c>
      <c r="I1061" s="77">
        <v>0</v>
      </c>
      <c r="J1061" t="s">
        <v>646</v>
      </c>
      <c r="K1061" t="s">
        <v>286</v>
      </c>
      <c r="L1061" s="20"/>
      <c r="M1061" s="20"/>
      <c r="N1061" s="20"/>
      <c r="O1061" s="20"/>
      <c r="P1061" s="20"/>
      <c r="Q1061" s="28">
        <f t="shared" si="16"/>
        <v>17.71</v>
      </c>
      <c r="R1061" s="18"/>
      <c r="S1061" s="18"/>
      <c r="T1061" s="18"/>
      <c r="U1061" s="18"/>
      <c r="V1061" s="18"/>
      <c r="W10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1" s="17">
        <f>SUM(T_MAIN_ACCESSSW[[#This Row],[(Y)
TOTAL Excluding VAT - Y1
((A*J)*Q)+((A*R)*12))]:[(AC)
TOTAL Excluding VAT - Y5
((E*N*Q)+((E*V)*12))]])</f>
        <v>0</v>
      </c>
      <c r="AC1061" s="21"/>
    </row>
    <row r="1062" spans="1:29" x14ac:dyDescent="0.3">
      <c r="A1062" t="s">
        <v>67</v>
      </c>
      <c r="B1062" t="s">
        <v>1878</v>
      </c>
      <c r="C1062" t="s">
        <v>1879</v>
      </c>
      <c r="D1062" t="s">
        <v>1583</v>
      </c>
      <c r="E1062" s="77">
        <v>1</v>
      </c>
      <c r="F1062" s="77">
        <v>1</v>
      </c>
      <c r="G1062" s="77">
        <v>1</v>
      </c>
      <c r="H1062" s="77">
        <v>0</v>
      </c>
      <c r="I1062" s="77">
        <v>0</v>
      </c>
      <c r="J1062" t="s">
        <v>646</v>
      </c>
      <c r="K1062" t="s">
        <v>286</v>
      </c>
      <c r="L1062" s="20"/>
      <c r="M1062" s="20"/>
      <c r="N1062" s="20"/>
      <c r="O1062" s="20"/>
      <c r="P1062" s="20"/>
      <c r="Q1062" s="28">
        <f t="shared" si="16"/>
        <v>17.71</v>
      </c>
      <c r="R1062" s="18"/>
      <c r="S1062" s="18"/>
      <c r="T1062" s="18"/>
      <c r="U1062" s="18"/>
      <c r="V1062" s="18"/>
      <c r="W10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2" s="17">
        <f>SUM(T_MAIN_ACCESSSW[[#This Row],[(Y)
TOTAL Excluding VAT - Y1
((A*J)*Q)+((A*R)*12))]:[(AC)
TOTAL Excluding VAT - Y5
((E*N*Q)+((E*V)*12))]])</f>
        <v>0</v>
      </c>
      <c r="AC1062" s="21"/>
    </row>
    <row r="1063" spans="1:29" x14ac:dyDescent="0.3">
      <c r="A1063" t="s">
        <v>67</v>
      </c>
      <c r="B1063" t="s">
        <v>1880</v>
      </c>
      <c r="C1063" t="s">
        <v>1881</v>
      </c>
      <c r="D1063" t="s">
        <v>1583</v>
      </c>
      <c r="E1063" s="77">
        <v>1</v>
      </c>
      <c r="F1063" s="77">
        <v>1</v>
      </c>
      <c r="G1063" s="77">
        <v>1</v>
      </c>
      <c r="H1063" s="77">
        <v>0</v>
      </c>
      <c r="I1063" s="77">
        <v>0</v>
      </c>
      <c r="J1063" t="s">
        <v>646</v>
      </c>
      <c r="K1063" t="s">
        <v>286</v>
      </c>
      <c r="L1063" s="20"/>
      <c r="M1063" s="20"/>
      <c r="N1063" s="20"/>
      <c r="O1063" s="20"/>
      <c r="P1063" s="20"/>
      <c r="Q1063" s="28">
        <f t="shared" si="16"/>
        <v>17.71</v>
      </c>
      <c r="R1063" s="18"/>
      <c r="S1063" s="18"/>
      <c r="T1063" s="18"/>
      <c r="U1063" s="18"/>
      <c r="V1063" s="18"/>
      <c r="W10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3" s="17">
        <f>SUM(T_MAIN_ACCESSSW[[#This Row],[(Y)
TOTAL Excluding VAT - Y1
((A*J)*Q)+((A*R)*12))]:[(AC)
TOTAL Excluding VAT - Y5
((E*N*Q)+((E*V)*12))]])</f>
        <v>0</v>
      </c>
      <c r="AC1063" s="21"/>
    </row>
    <row r="1064" spans="1:29" x14ac:dyDescent="0.3">
      <c r="A1064" t="s">
        <v>67</v>
      </c>
      <c r="B1064" t="s">
        <v>1882</v>
      </c>
      <c r="C1064" t="s">
        <v>1883</v>
      </c>
      <c r="D1064" t="s">
        <v>1583</v>
      </c>
      <c r="E1064" s="77">
        <v>1</v>
      </c>
      <c r="F1064" s="77">
        <v>1</v>
      </c>
      <c r="G1064" s="77">
        <v>1</v>
      </c>
      <c r="H1064" s="77">
        <v>0</v>
      </c>
      <c r="I1064" s="77">
        <v>0</v>
      </c>
      <c r="J1064" t="s">
        <v>646</v>
      </c>
      <c r="K1064" t="s">
        <v>286</v>
      </c>
      <c r="L1064" s="20"/>
      <c r="M1064" s="20"/>
      <c r="N1064" s="20"/>
      <c r="O1064" s="20"/>
      <c r="P1064" s="20"/>
      <c r="Q1064" s="28">
        <f t="shared" si="16"/>
        <v>17.71</v>
      </c>
      <c r="R1064" s="18"/>
      <c r="S1064" s="18"/>
      <c r="T1064" s="18"/>
      <c r="U1064" s="18"/>
      <c r="V1064" s="18"/>
      <c r="W10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4" s="17">
        <f>SUM(T_MAIN_ACCESSSW[[#This Row],[(Y)
TOTAL Excluding VAT - Y1
((A*J)*Q)+((A*R)*12))]:[(AC)
TOTAL Excluding VAT - Y5
((E*N*Q)+((E*V)*12))]])</f>
        <v>0</v>
      </c>
      <c r="AC1064" s="21"/>
    </row>
    <row r="1065" spans="1:29" x14ac:dyDescent="0.3">
      <c r="A1065" t="s">
        <v>67</v>
      </c>
      <c r="B1065" t="s">
        <v>1884</v>
      </c>
      <c r="C1065" t="s">
        <v>1885</v>
      </c>
      <c r="D1065" t="s">
        <v>1583</v>
      </c>
      <c r="E1065" s="77">
        <v>1</v>
      </c>
      <c r="F1065" s="77">
        <v>1</v>
      </c>
      <c r="G1065" s="77">
        <v>1</v>
      </c>
      <c r="H1065" s="77">
        <v>0</v>
      </c>
      <c r="I1065" s="77">
        <v>0</v>
      </c>
      <c r="J1065" t="s">
        <v>646</v>
      </c>
      <c r="K1065" t="s">
        <v>286</v>
      </c>
      <c r="L1065" s="20"/>
      <c r="M1065" s="20"/>
      <c r="N1065" s="20"/>
      <c r="O1065" s="20"/>
      <c r="P1065" s="20"/>
      <c r="Q1065" s="28">
        <f t="shared" si="16"/>
        <v>17.71</v>
      </c>
      <c r="R1065" s="18"/>
      <c r="S1065" s="18"/>
      <c r="T1065" s="18"/>
      <c r="U1065" s="18"/>
      <c r="V1065" s="18"/>
      <c r="W10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5" s="17">
        <f>SUM(T_MAIN_ACCESSSW[[#This Row],[(Y)
TOTAL Excluding VAT - Y1
((A*J)*Q)+((A*R)*12))]:[(AC)
TOTAL Excluding VAT - Y5
((E*N*Q)+((E*V)*12))]])</f>
        <v>0</v>
      </c>
      <c r="AC1065" s="21"/>
    </row>
    <row r="1066" spans="1:29" x14ac:dyDescent="0.3">
      <c r="A1066" t="s">
        <v>67</v>
      </c>
      <c r="B1066" t="s">
        <v>1886</v>
      </c>
      <c r="C1066" t="s">
        <v>1887</v>
      </c>
      <c r="D1066" t="s">
        <v>1583</v>
      </c>
      <c r="E1066" s="77">
        <v>1</v>
      </c>
      <c r="F1066" s="77">
        <v>1</v>
      </c>
      <c r="G1066" s="77">
        <v>1</v>
      </c>
      <c r="H1066" s="77">
        <v>0</v>
      </c>
      <c r="I1066" s="77">
        <v>0</v>
      </c>
      <c r="J1066" t="s">
        <v>646</v>
      </c>
      <c r="K1066" t="s">
        <v>286</v>
      </c>
      <c r="L1066" s="20"/>
      <c r="M1066" s="20"/>
      <c r="N1066" s="20"/>
      <c r="O1066" s="20"/>
      <c r="P1066" s="20"/>
      <c r="Q1066" s="28">
        <f t="shared" si="16"/>
        <v>17.71</v>
      </c>
      <c r="R1066" s="18"/>
      <c r="S1066" s="18"/>
      <c r="T1066" s="18"/>
      <c r="U1066" s="18"/>
      <c r="V1066" s="18"/>
      <c r="W10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6" s="17">
        <f>SUM(T_MAIN_ACCESSSW[[#This Row],[(Y)
TOTAL Excluding VAT - Y1
((A*J)*Q)+((A*R)*12))]:[(AC)
TOTAL Excluding VAT - Y5
((E*N*Q)+((E*V)*12))]])</f>
        <v>0</v>
      </c>
      <c r="AC1066" s="21"/>
    </row>
    <row r="1067" spans="1:29" x14ac:dyDescent="0.3">
      <c r="A1067" t="s">
        <v>67</v>
      </c>
      <c r="B1067" t="s">
        <v>1888</v>
      </c>
      <c r="C1067" t="s">
        <v>1889</v>
      </c>
      <c r="D1067" t="s">
        <v>1583</v>
      </c>
      <c r="E1067" s="77">
        <v>1</v>
      </c>
      <c r="F1067" s="77">
        <v>1</v>
      </c>
      <c r="G1067" s="77">
        <v>1</v>
      </c>
      <c r="H1067" s="77">
        <v>0</v>
      </c>
      <c r="I1067" s="77">
        <v>0</v>
      </c>
      <c r="J1067" t="s">
        <v>646</v>
      </c>
      <c r="K1067" t="s">
        <v>286</v>
      </c>
      <c r="L1067" s="20"/>
      <c r="M1067" s="20"/>
      <c r="N1067" s="20"/>
      <c r="O1067" s="20"/>
      <c r="P1067" s="20"/>
      <c r="Q1067" s="28">
        <f t="shared" si="16"/>
        <v>17.71</v>
      </c>
      <c r="R1067" s="18"/>
      <c r="S1067" s="18"/>
      <c r="T1067" s="18"/>
      <c r="U1067" s="18"/>
      <c r="V1067" s="18"/>
      <c r="W10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7" s="17">
        <f>SUM(T_MAIN_ACCESSSW[[#This Row],[(Y)
TOTAL Excluding VAT - Y1
((A*J)*Q)+((A*R)*12))]:[(AC)
TOTAL Excluding VAT - Y5
((E*N*Q)+((E*V)*12))]])</f>
        <v>0</v>
      </c>
      <c r="AC1067" s="21"/>
    </row>
    <row r="1068" spans="1:29" x14ac:dyDescent="0.3">
      <c r="A1068" t="s">
        <v>67</v>
      </c>
      <c r="B1068" t="s">
        <v>1890</v>
      </c>
      <c r="C1068" t="s">
        <v>1891</v>
      </c>
      <c r="D1068" t="s">
        <v>1583</v>
      </c>
      <c r="E1068" s="77">
        <v>1</v>
      </c>
      <c r="F1068" s="77">
        <v>1</v>
      </c>
      <c r="G1068" s="77">
        <v>1</v>
      </c>
      <c r="H1068" s="77">
        <v>0</v>
      </c>
      <c r="I1068" s="77">
        <v>0</v>
      </c>
      <c r="J1068" t="s">
        <v>646</v>
      </c>
      <c r="K1068" t="s">
        <v>286</v>
      </c>
      <c r="L1068" s="20"/>
      <c r="M1068" s="20"/>
      <c r="N1068" s="20"/>
      <c r="O1068" s="20"/>
      <c r="P1068" s="20"/>
      <c r="Q1068" s="28">
        <f t="shared" si="16"/>
        <v>17.71</v>
      </c>
      <c r="R1068" s="18"/>
      <c r="S1068" s="18"/>
      <c r="T1068" s="18"/>
      <c r="U1068" s="18"/>
      <c r="V1068" s="18"/>
      <c r="W10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8" s="17">
        <f>SUM(T_MAIN_ACCESSSW[[#This Row],[(Y)
TOTAL Excluding VAT - Y1
((A*J)*Q)+((A*R)*12))]:[(AC)
TOTAL Excluding VAT - Y5
((E*N*Q)+((E*V)*12))]])</f>
        <v>0</v>
      </c>
      <c r="AC1068" s="21"/>
    </row>
    <row r="1069" spans="1:29" x14ac:dyDescent="0.3">
      <c r="A1069" t="s">
        <v>67</v>
      </c>
      <c r="B1069" t="s">
        <v>1892</v>
      </c>
      <c r="C1069" t="s">
        <v>1893</v>
      </c>
      <c r="D1069" t="s">
        <v>1583</v>
      </c>
      <c r="E1069" s="77">
        <v>1</v>
      </c>
      <c r="F1069" s="77">
        <v>1</v>
      </c>
      <c r="G1069" s="77">
        <v>1</v>
      </c>
      <c r="H1069" s="77">
        <v>0</v>
      </c>
      <c r="I1069" s="77">
        <v>0</v>
      </c>
      <c r="J1069" t="s">
        <v>646</v>
      </c>
      <c r="K1069" t="s">
        <v>286</v>
      </c>
      <c r="L1069" s="20"/>
      <c r="M1069" s="20"/>
      <c r="N1069" s="20"/>
      <c r="O1069" s="20"/>
      <c r="P1069" s="20"/>
      <c r="Q1069" s="28">
        <f t="shared" si="16"/>
        <v>17.71</v>
      </c>
      <c r="R1069" s="18"/>
      <c r="S1069" s="18"/>
      <c r="T1069" s="18"/>
      <c r="U1069" s="18"/>
      <c r="V1069" s="18"/>
      <c r="W10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69" s="17">
        <f>SUM(T_MAIN_ACCESSSW[[#This Row],[(Y)
TOTAL Excluding VAT - Y1
((A*J)*Q)+((A*R)*12))]:[(AC)
TOTAL Excluding VAT - Y5
((E*N*Q)+((E*V)*12))]])</f>
        <v>0</v>
      </c>
      <c r="AC1069" s="21"/>
    </row>
    <row r="1070" spans="1:29" x14ac:dyDescent="0.3">
      <c r="A1070" t="s">
        <v>67</v>
      </c>
      <c r="B1070" t="s">
        <v>1894</v>
      </c>
      <c r="C1070" t="s">
        <v>1895</v>
      </c>
      <c r="D1070" t="s">
        <v>1583</v>
      </c>
      <c r="E1070" s="77">
        <v>1</v>
      </c>
      <c r="F1070" s="77">
        <v>1</v>
      </c>
      <c r="G1070" s="77">
        <v>1</v>
      </c>
      <c r="H1070" s="77">
        <v>0</v>
      </c>
      <c r="I1070" s="77">
        <v>0</v>
      </c>
      <c r="J1070" t="s">
        <v>646</v>
      </c>
      <c r="K1070" t="s">
        <v>286</v>
      </c>
      <c r="L1070" s="20"/>
      <c r="M1070" s="20"/>
      <c r="N1070" s="20"/>
      <c r="O1070" s="20"/>
      <c r="P1070" s="20"/>
      <c r="Q1070" s="28">
        <f t="shared" si="16"/>
        <v>17.71</v>
      </c>
      <c r="R1070" s="18"/>
      <c r="S1070" s="18"/>
      <c r="T1070" s="18"/>
      <c r="U1070" s="18"/>
      <c r="V1070" s="18"/>
      <c r="W10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0" s="17">
        <f>SUM(T_MAIN_ACCESSSW[[#This Row],[(Y)
TOTAL Excluding VAT - Y1
((A*J)*Q)+((A*R)*12))]:[(AC)
TOTAL Excluding VAT - Y5
((E*N*Q)+((E*V)*12))]])</f>
        <v>0</v>
      </c>
      <c r="AC1070" s="21"/>
    </row>
    <row r="1071" spans="1:29" x14ac:dyDescent="0.3">
      <c r="A1071" t="s">
        <v>67</v>
      </c>
      <c r="B1071" t="s">
        <v>1896</v>
      </c>
      <c r="C1071" t="s">
        <v>1897</v>
      </c>
      <c r="D1071" t="s">
        <v>1583</v>
      </c>
      <c r="E1071" s="77">
        <v>1</v>
      </c>
      <c r="F1071" s="77">
        <v>1</v>
      </c>
      <c r="G1071" s="77">
        <v>1</v>
      </c>
      <c r="H1071" s="77">
        <v>0</v>
      </c>
      <c r="I1071" s="77">
        <v>0</v>
      </c>
      <c r="J1071" t="s">
        <v>646</v>
      </c>
      <c r="K1071" t="s">
        <v>286</v>
      </c>
      <c r="L1071" s="20"/>
      <c r="M1071" s="20"/>
      <c r="N1071" s="20"/>
      <c r="O1071" s="20"/>
      <c r="P1071" s="20"/>
      <c r="Q1071" s="28">
        <f t="shared" si="16"/>
        <v>17.71</v>
      </c>
      <c r="R1071" s="18"/>
      <c r="S1071" s="18"/>
      <c r="T1071" s="18"/>
      <c r="U1071" s="18"/>
      <c r="V1071" s="18"/>
      <c r="W10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1" s="17">
        <f>SUM(T_MAIN_ACCESSSW[[#This Row],[(Y)
TOTAL Excluding VAT - Y1
((A*J)*Q)+((A*R)*12))]:[(AC)
TOTAL Excluding VAT - Y5
((E*N*Q)+((E*V)*12))]])</f>
        <v>0</v>
      </c>
      <c r="AC1071" s="21"/>
    </row>
    <row r="1072" spans="1:29" x14ac:dyDescent="0.3">
      <c r="A1072" t="s">
        <v>67</v>
      </c>
      <c r="B1072" t="s">
        <v>1898</v>
      </c>
      <c r="C1072" t="s">
        <v>1899</v>
      </c>
      <c r="D1072" t="s">
        <v>1583</v>
      </c>
      <c r="E1072" s="77">
        <v>1</v>
      </c>
      <c r="F1072" s="77">
        <v>1</v>
      </c>
      <c r="G1072" s="77">
        <v>1</v>
      </c>
      <c r="H1072" s="77">
        <v>0</v>
      </c>
      <c r="I1072" s="77">
        <v>0</v>
      </c>
      <c r="J1072" t="s">
        <v>646</v>
      </c>
      <c r="K1072" t="s">
        <v>286</v>
      </c>
      <c r="L1072" s="20"/>
      <c r="M1072" s="20"/>
      <c r="N1072" s="20"/>
      <c r="O1072" s="20"/>
      <c r="P1072" s="20"/>
      <c r="Q1072" s="28">
        <f t="shared" si="16"/>
        <v>17.71</v>
      </c>
      <c r="R1072" s="18"/>
      <c r="S1072" s="18"/>
      <c r="T1072" s="18"/>
      <c r="U1072" s="18"/>
      <c r="V1072" s="18"/>
      <c r="W10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2" s="17">
        <f>SUM(T_MAIN_ACCESSSW[[#This Row],[(Y)
TOTAL Excluding VAT - Y1
((A*J)*Q)+((A*R)*12))]:[(AC)
TOTAL Excluding VAT - Y5
((E*N*Q)+((E*V)*12))]])</f>
        <v>0</v>
      </c>
      <c r="AC1072" s="21"/>
    </row>
    <row r="1073" spans="1:29" x14ac:dyDescent="0.3">
      <c r="A1073" t="s">
        <v>67</v>
      </c>
      <c r="B1073" t="s">
        <v>1538</v>
      </c>
      <c r="C1073" t="s">
        <v>1900</v>
      </c>
      <c r="D1073" t="s">
        <v>1583</v>
      </c>
      <c r="E1073" s="77">
        <v>1</v>
      </c>
      <c r="F1073" s="77">
        <v>1</v>
      </c>
      <c r="G1073" s="77">
        <v>1</v>
      </c>
      <c r="H1073" s="77">
        <v>0</v>
      </c>
      <c r="I1073" s="77">
        <v>0</v>
      </c>
      <c r="J1073" t="s">
        <v>646</v>
      </c>
      <c r="K1073" t="s">
        <v>286</v>
      </c>
      <c r="L1073" s="20"/>
      <c r="M1073" s="20"/>
      <c r="N1073" s="20"/>
      <c r="O1073" s="20"/>
      <c r="P1073" s="20"/>
      <c r="Q1073" s="28">
        <f t="shared" si="16"/>
        <v>17.71</v>
      </c>
      <c r="R1073" s="18"/>
      <c r="S1073" s="18"/>
      <c r="T1073" s="18"/>
      <c r="U1073" s="18"/>
      <c r="V1073" s="18"/>
      <c r="W10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3" s="17">
        <f>SUM(T_MAIN_ACCESSSW[[#This Row],[(Y)
TOTAL Excluding VAT - Y1
((A*J)*Q)+((A*R)*12))]:[(AC)
TOTAL Excluding VAT - Y5
((E*N*Q)+((E*V)*12))]])</f>
        <v>0</v>
      </c>
      <c r="AC1073" s="21"/>
    </row>
    <row r="1074" spans="1:29" x14ac:dyDescent="0.3">
      <c r="A1074" t="s">
        <v>67</v>
      </c>
      <c r="B1074" t="s">
        <v>1901</v>
      </c>
      <c r="C1074" t="s">
        <v>1902</v>
      </c>
      <c r="D1074" t="s">
        <v>1583</v>
      </c>
      <c r="E1074" s="77">
        <v>1</v>
      </c>
      <c r="F1074" s="77">
        <v>1</v>
      </c>
      <c r="G1074" s="77">
        <v>1</v>
      </c>
      <c r="H1074" s="77">
        <v>0</v>
      </c>
      <c r="I1074" s="77">
        <v>0</v>
      </c>
      <c r="J1074" t="s">
        <v>646</v>
      </c>
      <c r="K1074" t="s">
        <v>286</v>
      </c>
      <c r="L1074" s="20"/>
      <c r="M1074" s="20"/>
      <c r="N1074" s="20"/>
      <c r="O1074" s="20"/>
      <c r="P1074" s="20"/>
      <c r="Q1074" s="28">
        <f t="shared" si="16"/>
        <v>17.71</v>
      </c>
      <c r="R1074" s="18"/>
      <c r="S1074" s="18"/>
      <c r="T1074" s="18"/>
      <c r="U1074" s="18"/>
      <c r="V1074" s="18"/>
      <c r="W10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4" s="17">
        <f>SUM(T_MAIN_ACCESSSW[[#This Row],[(Y)
TOTAL Excluding VAT - Y1
((A*J)*Q)+((A*R)*12))]:[(AC)
TOTAL Excluding VAT - Y5
((E*N*Q)+((E*V)*12))]])</f>
        <v>0</v>
      </c>
      <c r="AC1074" s="21"/>
    </row>
    <row r="1075" spans="1:29" x14ac:dyDescent="0.3">
      <c r="A1075" t="s">
        <v>67</v>
      </c>
      <c r="B1075" t="s">
        <v>1903</v>
      </c>
      <c r="C1075" t="s">
        <v>1904</v>
      </c>
      <c r="D1075" t="s">
        <v>1583</v>
      </c>
      <c r="E1075" s="77">
        <v>1</v>
      </c>
      <c r="F1075" s="77">
        <v>1</v>
      </c>
      <c r="G1075" s="77">
        <v>1</v>
      </c>
      <c r="H1075" s="77">
        <v>0</v>
      </c>
      <c r="I1075" s="77">
        <v>0</v>
      </c>
      <c r="J1075" t="s">
        <v>646</v>
      </c>
      <c r="K1075" t="s">
        <v>286</v>
      </c>
      <c r="L1075" s="20"/>
      <c r="M1075" s="20"/>
      <c r="N1075" s="20"/>
      <c r="O1075" s="20"/>
      <c r="P1075" s="20"/>
      <c r="Q1075" s="28">
        <f t="shared" si="16"/>
        <v>17.71</v>
      </c>
      <c r="R1075" s="18"/>
      <c r="S1075" s="18"/>
      <c r="T1075" s="18"/>
      <c r="U1075" s="18"/>
      <c r="V1075" s="18"/>
      <c r="W10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5" s="17">
        <f>SUM(T_MAIN_ACCESSSW[[#This Row],[(Y)
TOTAL Excluding VAT - Y1
((A*J)*Q)+((A*R)*12))]:[(AC)
TOTAL Excluding VAT - Y5
((E*N*Q)+((E*V)*12))]])</f>
        <v>0</v>
      </c>
      <c r="AC1075" s="21"/>
    </row>
    <row r="1076" spans="1:29" x14ac:dyDescent="0.3">
      <c r="A1076" t="s">
        <v>67</v>
      </c>
      <c r="B1076" t="s">
        <v>1903</v>
      </c>
      <c r="C1076" t="s">
        <v>1905</v>
      </c>
      <c r="D1076" t="s">
        <v>1583</v>
      </c>
      <c r="E1076" s="77">
        <v>1</v>
      </c>
      <c r="F1076" s="77">
        <v>1</v>
      </c>
      <c r="G1076" s="77">
        <v>1</v>
      </c>
      <c r="H1076" s="77">
        <v>0</v>
      </c>
      <c r="I1076" s="77">
        <v>0</v>
      </c>
      <c r="J1076" t="s">
        <v>646</v>
      </c>
      <c r="K1076" t="s">
        <v>286</v>
      </c>
      <c r="L1076" s="20"/>
      <c r="M1076" s="20"/>
      <c r="N1076" s="20"/>
      <c r="O1076" s="20"/>
      <c r="P1076" s="20"/>
      <c r="Q1076" s="28">
        <f t="shared" si="16"/>
        <v>17.71</v>
      </c>
      <c r="R1076" s="18"/>
      <c r="S1076" s="18"/>
      <c r="T1076" s="18"/>
      <c r="U1076" s="18"/>
      <c r="V1076" s="18"/>
      <c r="W10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6" s="17">
        <f>SUM(T_MAIN_ACCESSSW[[#This Row],[(Y)
TOTAL Excluding VAT - Y1
((A*J)*Q)+((A*R)*12))]:[(AC)
TOTAL Excluding VAT - Y5
((E*N*Q)+((E*V)*12))]])</f>
        <v>0</v>
      </c>
      <c r="AC1076" s="21"/>
    </row>
    <row r="1077" spans="1:29" x14ac:dyDescent="0.3">
      <c r="A1077" t="s">
        <v>67</v>
      </c>
      <c r="B1077" t="s">
        <v>1906</v>
      </c>
      <c r="C1077" t="s">
        <v>1907</v>
      </c>
      <c r="D1077" t="s">
        <v>1583</v>
      </c>
      <c r="E1077" s="77">
        <v>1</v>
      </c>
      <c r="F1077" s="77">
        <v>1</v>
      </c>
      <c r="G1077" s="77">
        <v>1</v>
      </c>
      <c r="H1077" s="77">
        <v>0</v>
      </c>
      <c r="I1077" s="77">
        <v>0</v>
      </c>
      <c r="J1077" t="s">
        <v>646</v>
      </c>
      <c r="K1077" t="s">
        <v>286</v>
      </c>
      <c r="L1077" s="20"/>
      <c r="M1077" s="20"/>
      <c r="N1077" s="20"/>
      <c r="O1077" s="20"/>
      <c r="P1077" s="20"/>
      <c r="Q1077" s="28">
        <f t="shared" si="16"/>
        <v>17.71</v>
      </c>
      <c r="R1077" s="18"/>
      <c r="S1077" s="18"/>
      <c r="T1077" s="18"/>
      <c r="U1077" s="18"/>
      <c r="V1077" s="18"/>
      <c r="W10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7" s="17">
        <f>SUM(T_MAIN_ACCESSSW[[#This Row],[(Y)
TOTAL Excluding VAT - Y1
((A*J)*Q)+((A*R)*12))]:[(AC)
TOTAL Excluding VAT - Y5
((E*N*Q)+((E*V)*12))]])</f>
        <v>0</v>
      </c>
      <c r="AC1077" s="21"/>
    </row>
    <row r="1078" spans="1:29" x14ac:dyDescent="0.3">
      <c r="A1078" t="s">
        <v>67</v>
      </c>
      <c r="B1078" t="s">
        <v>1908</v>
      </c>
      <c r="C1078" t="s">
        <v>1909</v>
      </c>
      <c r="D1078" t="s">
        <v>1583</v>
      </c>
      <c r="E1078" s="77">
        <v>1</v>
      </c>
      <c r="F1078" s="77">
        <v>1</v>
      </c>
      <c r="G1078" s="77">
        <v>1</v>
      </c>
      <c r="H1078" s="77">
        <v>0</v>
      </c>
      <c r="I1078" s="77">
        <v>0</v>
      </c>
      <c r="J1078" t="s">
        <v>646</v>
      </c>
      <c r="K1078" t="s">
        <v>286</v>
      </c>
      <c r="L1078" s="20"/>
      <c r="M1078" s="20"/>
      <c r="N1078" s="20"/>
      <c r="O1078" s="20"/>
      <c r="P1078" s="20"/>
      <c r="Q1078" s="28">
        <f t="shared" si="16"/>
        <v>17.71</v>
      </c>
      <c r="R1078" s="18"/>
      <c r="S1078" s="18"/>
      <c r="T1078" s="18"/>
      <c r="U1078" s="18"/>
      <c r="V1078" s="18"/>
      <c r="W10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8" s="17">
        <f>SUM(T_MAIN_ACCESSSW[[#This Row],[(Y)
TOTAL Excluding VAT - Y1
((A*J)*Q)+((A*R)*12))]:[(AC)
TOTAL Excluding VAT - Y5
((E*N*Q)+((E*V)*12))]])</f>
        <v>0</v>
      </c>
      <c r="AC1078" s="21"/>
    </row>
    <row r="1079" spans="1:29" x14ac:dyDescent="0.3">
      <c r="A1079" t="s">
        <v>67</v>
      </c>
      <c r="B1079" t="s">
        <v>1910</v>
      </c>
      <c r="C1079" t="s">
        <v>1911</v>
      </c>
      <c r="D1079" t="s">
        <v>1583</v>
      </c>
      <c r="E1079" s="77">
        <v>1</v>
      </c>
      <c r="F1079" s="77">
        <v>1</v>
      </c>
      <c r="G1079" s="77">
        <v>1</v>
      </c>
      <c r="H1079" s="77">
        <v>0</v>
      </c>
      <c r="I1079" s="77">
        <v>0</v>
      </c>
      <c r="J1079" t="s">
        <v>646</v>
      </c>
      <c r="K1079" t="s">
        <v>286</v>
      </c>
      <c r="L1079" s="20"/>
      <c r="M1079" s="20"/>
      <c r="N1079" s="20"/>
      <c r="O1079" s="20"/>
      <c r="P1079" s="20"/>
      <c r="Q1079" s="28">
        <f t="shared" si="16"/>
        <v>17.71</v>
      </c>
      <c r="R1079" s="18"/>
      <c r="S1079" s="18"/>
      <c r="T1079" s="18"/>
      <c r="U1079" s="18"/>
      <c r="V1079" s="18"/>
      <c r="W10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79" s="17">
        <f>SUM(T_MAIN_ACCESSSW[[#This Row],[(Y)
TOTAL Excluding VAT - Y1
((A*J)*Q)+((A*R)*12))]:[(AC)
TOTAL Excluding VAT - Y5
((E*N*Q)+((E*V)*12))]])</f>
        <v>0</v>
      </c>
      <c r="AC1079" s="21"/>
    </row>
    <row r="1080" spans="1:29" x14ac:dyDescent="0.3">
      <c r="A1080" t="s">
        <v>67</v>
      </c>
      <c r="B1080" t="s">
        <v>1912</v>
      </c>
      <c r="C1080" t="s">
        <v>1913</v>
      </c>
      <c r="D1080" t="s">
        <v>1583</v>
      </c>
      <c r="E1080" s="77">
        <v>1</v>
      </c>
      <c r="F1080" s="77">
        <v>1</v>
      </c>
      <c r="G1080" s="77">
        <v>1</v>
      </c>
      <c r="H1080" s="77">
        <v>0</v>
      </c>
      <c r="I1080" s="77">
        <v>0</v>
      </c>
      <c r="J1080" t="s">
        <v>646</v>
      </c>
      <c r="K1080" t="s">
        <v>286</v>
      </c>
      <c r="L1080" s="20"/>
      <c r="M1080" s="20"/>
      <c r="N1080" s="20"/>
      <c r="O1080" s="20"/>
      <c r="P1080" s="20"/>
      <c r="Q1080" s="28">
        <f t="shared" si="16"/>
        <v>17.71</v>
      </c>
      <c r="R1080" s="18"/>
      <c r="S1080" s="18"/>
      <c r="T1080" s="18"/>
      <c r="U1080" s="18"/>
      <c r="V1080" s="18"/>
      <c r="W10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0" s="17">
        <f>SUM(T_MAIN_ACCESSSW[[#This Row],[(Y)
TOTAL Excluding VAT - Y1
((A*J)*Q)+((A*R)*12))]:[(AC)
TOTAL Excluding VAT - Y5
((E*N*Q)+((E*V)*12))]])</f>
        <v>0</v>
      </c>
      <c r="AC1080" s="21"/>
    </row>
    <row r="1081" spans="1:29" x14ac:dyDescent="0.3">
      <c r="A1081" t="s">
        <v>67</v>
      </c>
      <c r="B1081" t="s">
        <v>1914</v>
      </c>
      <c r="C1081" t="s">
        <v>1915</v>
      </c>
      <c r="D1081" t="s">
        <v>1583</v>
      </c>
      <c r="E1081" s="77">
        <v>1</v>
      </c>
      <c r="F1081" s="77">
        <v>1</v>
      </c>
      <c r="G1081" s="77">
        <v>1</v>
      </c>
      <c r="H1081" s="77">
        <v>0</v>
      </c>
      <c r="I1081" s="77">
        <v>0</v>
      </c>
      <c r="J1081" t="s">
        <v>646</v>
      </c>
      <c r="K1081" t="s">
        <v>286</v>
      </c>
      <c r="L1081" s="20"/>
      <c r="M1081" s="20"/>
      <c r="N1081" s="20"/>
      <c r="O1081" s="20"/>
      <c r="P1081" s="20"/>
      <c r="Q1081" s="28">
        <f t="shared" si="16"/>
        <v>17.71</v>
      </c>
      <c r="R1081" s="18"/>
      <c r="S1081" s="18"/>
      <c r="T1081" s="18"/>
      <c r="U1081" s="18"/>
      <c r="V1081" s="18"/>
      <c r="W10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1" s="17">
        <f>SUM(T_MAIN_ACCESSSW[[#This Row],[(Y)
TOTAL Excluding VAT - Y1
((A*J)*Q)+((A*R)*12))]:[(AC)
TOTAL Excluding VAT - Y5
((E*N*Q)+((E*V)*12))]])</f>
        <v>0</v>
      </c>
      <c r="AC1081" s="21"/>
    </row>
    <row r="1082" spans="1:29" x14ac:dyDescent="0.3">
      <c r="A1082" t="s">
        <v>67</v>
      </c>
      <c r="B1082" t="s">
        <v>1916</v>
      </c>
      <c r="C1082" t="s">
        <v>1917</v>
      </c>
      <c r="D1082" t="s">
        <v>1583</v>
      </c>
      <c r="E1082" s="77">
        <v>1</v>
      </c>
      <c r="F1082" s="77">
        <v>1</v>
      </c>
      <c r="G1082" s="77">
        <v>1</v>
      </c>
      <c r="H1082" s="77">
        <v>0</v>
      </c>
      <c r="I1082" s="77">
        <v>0</v>
      </c>
      <c r="J1082" t="s">
        <v>646</v>
      </c>
      <c r="K1082" t="s">
        <v>286</v>
      </c>
      <c r="L1082" s="20"/>
      <c r="M1082" s="20"/>
      <c r="N1082" s="20"/>
      <c r="O1082" s="20"/>
      <c r="P1082" s="20"/>
      <c r="Q1082" s="28">
        <f t="shared" si="16"/>
        <v>17.71</v>
      </c>
      <c r="R1082" s="18"/>
      <c r="S1082" s="18"/>
      <c r="T1082" s="18"/>
      <c r="U1082" s="18"/>
      <c r="V1082" s="18"/>
      <c r="W10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2" s="17">
        <f>SUM(T_MAIN_ACCESSSW[[#This Row],[(Y)
TOTAL Excluding VAT - Y1
((A*J)*Q)+((A*R)*12))]:[(AC)
TOTAL Excluding VAT - Y5
((E*N*Q)+((E*V)*12))]])</f>
        <v>0</v>
      </c>
      <c r="AC1082" s="21"/>
    </row>
    <row r="1083" spans="1:29" x14ac:dyDescent="0.3">
      <c r="A1083" t="s">
        <v>67</v>
      </c>
      <c r="B1083" t="s">
        <v>1918</v>
      </c>
      <c r="C1083" t="s">
        <v>1919</v>
      </c>
      <c r="D1083" t="s">
        <v>1583</v>
      </c>
      <c r="E1083" s="77">
        <v>1</v>
      </c>
      <c r="F1083" s="77">
        <v>1</v>
      </c>
      <c r="G1083" s="77">
        <v>1</v>
      </c>
      <c r="H1083" s="77">
        <v>0</v>
      </c>
      <c r="I1083" s="77">
        <v>0</v>
      </c>
      <c r="J1083" t="s">
        <v>646</v>
      </c>
      <c r="K1083" t="s">
        <v>286</v>
      </c>
      <c r="L1083" s="20"/>
      <c r="M1083" s="20"/>
      <c r="N1083" s="20"/>
      <c r="O1083" s="20"/>
      <c r="P1083" s="20"/>
      <c r="Q1083" s="28">
        <f t="shared" si="16"/>
        <v>17.71</v>
      </c>
      <c r="R1083" s="18"/>
      <c r="S1083" s="18"/>
      <c r="T1083" s="18"/>
      <c r="U1083" s="18"/>
      <c r="V1083" s="18"/>
      <c r="W10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3" s="17">
        <f>SUM(T_MAIN_ACCESSSW[[#This Row],[(Y)
TOTAL Excluding VAT - Y1
((A*J)*Q)+((A*R)*12))]:[(AC)
TOTAL Excluding VAT - Y5
((E*N*Q)+((E*V)*12))]])</f>
        <v>0</v>
      </c>
      <c r="AC1083" s="21"/>
    </row>
    <row r="1084" spans="1:29" x14ac:dyDescent="0.3">
      <c r="A1084" t="s">
        <v>67</v>
      </c>
      <c r="B1084" t="s">
        <v>1918</v>
      </c>
      <c r="C1084" t="s">
        <v>1920</v>
      </c>
      <c r="D1084" t="s">
        <v>1583</v>
      </c>
      <c r="E1084" s="77">
        <v>1</v>
      </c>
      <c r="F1084" s="77">
        <v>1</v>
      </c>
      <c r="G1084" s="77">
        <v>1</v>
      </c>
      <c r="H1084" s="77">
        <v>0</v>
      </c>
      <c r="I1084" s="77">
        <v>0</v>
      </c>
      <c r="J1084" t="s">
        <v>646</v>
      </c>
      <c r="K1084" t="s">
        <v>286</v>
      </c>
      <c r="L1084" s="20"/>
      <c r="M1084" s="20"/>
      <c r="N1084" s="20"/>
      <c r="O1084" s="20"/>
      <c r="P1084" s="20"/>
      <c r="Q1084" s="28">
        <f t="shared" si="16"/>
        <v>17.71</v>
      </c>
      <c r="R1084" s="18"/>
      <c r="S1084" s="18"/>
      <c r="T1084" s="18"/>
      <c r="U1084" s="18"/>
      <c r="V1084" s="18"/>
      <c r="W10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4" s="17">
        <f>SUM(T_MAIN_ACCESSSW[[#This Row],[(Y)
TOTAL Excluding VAT - Y1
((A*J)*Q)+((A*R)*12))]:[(AC)
TOTAL Excluding VAT - Y5
((E*N*Q)+((E*V)*12))]])</f>
        <v>0</v>
      </c>
      <c r="AC1084" s="21"/>
    </row>
    <row r="1085" spans="1:29" x14ac:dyDescent="0.3">
      <c r="A1085" t="s">
        <v>67</v>
      </c>
      <c r="B1085" t="s">
        <v>1921</v>
      </c>
      <c r="C1085" t="s">
        <v>1922</v>
      </c>
      <c r="D1085" t="s">
        <v>1583</v>
      </c>
      <c r="E1085" s="77">
        <v>1</v>
      </c>
      <c r="F1085" s="77">
        <v>1</v>
      </c>
      <c r="G1085" s="77">
        <v>1</v>
      </c>
      <c r="H1085" s="77">
        <v>0</v>
      </c>
      <c r="I1085" s="77">
        <v>0</v>
      </c>
      <c r="J1085" t="s">
        <v>646</v>
      </c>
      <c r="K1085" t="s">
        <v>286</v>
      </c>
      <c r="L1085" s="20"/>
      <c r="M1085" s="20"/>
      <c r="N1085" s="20"/>
      <c r="O1085" s="20"/>
      <c r="P1085" s="20"/>
      <c r="Q1085" s="28">
        <f t="shared" si="16"/>
        <v>17.71</v>
      </c>
      <c r="R1085" s="18"/>
      <c r="S1085" s="18"/>
      <c r="T1085" s="18"/>
      <c r="U1085" s="18"/>
      <c r="V1085" s="18"/>
      <c r="W10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5" s="17">
        <f>SUM(T_MAIN_ACCESSSW[[#This Row],[(Y)
TOTAL Excluding VAT - Y1
((A*J)*Q)+((A*R)*12))]:[(AC)
TOTAL Excluding VAT - Y5
((E*N*Q)+((E*V)*12))]])</f>
        <v>0</v>
      </c>
      <c r="AC1085" s="21"/>
    </row>
    <row r="1086" spans="1:29" x14ac:dyDescent="0.3">
      <c r="A1086" t="s">
        <v>67</v>
      </c>
      <c r="B1086" t="s">
        <v>1923</v>
      </c>
      <c r="C1086" t="s">
        <v>1924</v>
      </c>
      <c r="D1086" t="s">
        <v>1583</v>
      </c>
      <c r="E1086" s="77">
        <v>1</v>
      </c>
      <c r="F1086" s="77">
        <v>1</v>
      </c>
      <c r="G1086" s="77">
        <v>1</v>
      </c>
      <c r="H1086" s="77">
        <v>0</v>
      </c>
      <c r="I1086" s="77">
        <v>0</v>
      </c>
      <c r="J1086" t="s">
        <v>646</v>
      </c>
      <c r="K1086" t="s">
        <v>286</v>
      </c>
      <c r="L1086" s="20"/>
      <c r="M1086" s="20"/>
      <c r="N1086" s="20"/>
      <c r="O1086" s="20"/>
      <c r="P1086" s="20"/>
      <c r="Q1086" s="28">
        <f t="shared" si="16"/>
        <v>17.71</v>
      </c>
      <c r="R1086" s="18"/>
      <c r="S1086" s="18"/>
      <c r="T1086" s="18"/>
      <c r="U1086" s="18"/>
      <c r="V1086" s="18"/>
      <c r="W10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6" s="17">
        <f>SUM(T_MAIN_ACCESSSW[[#This Row],[(Y)
TOTAL Excluding VAT - Y1
((A*J)*Q)+((A*R)*12))]:[(AC)
TOTAL Excluding VAT - Y5
((E*N*Q)+((E*V)*12))]])</f>
        <v>0</v>
      </c>
      <c r="AC1086" s="21"/>
    </row>
    <row r="1087" spans="1:29" x14ac:dyDescent="0.3">
      <c r="A1087" t="s">
        <v>67</v>
      </c>
      <c r="B1087" t="s">
        <v>1925</v>
      </c>
      <c r="C1087" t="s">
        <v>1926</v>
      </c>
      <c r="D1087" t="s">
        <v>1583</v>
      </c>
      <c r="E1087" s="77">
        <v>1</v>
      </c>
      <c r="F1087" s="77">
        <v>1</v>
      </c>
      <c r="G1087" s="77">
        <v>1</v>
      </c>
      <c r="H1087" s="77">
        <v>0</v>
      </c>
      <c r="I1087" s="77">
        <v>0</v>
      </c>
      <c r="J1087" t="s">
        <v>646</v>
      </c>
      <c r="K1087" t="s">
        <v>286</v>
      </c>
      <c r="L1087" s="20"/>
      <c r="M1087" s="20"/>
      <c r="N1087" s="20"/>
      <c r="O1087" s="20"/>
      <c r="P1087" s="20"/>
      <c r="Q1087" s="28">
        <f t="shared" si="16"/>
        <v>17.71</v>
      </c>
      <c r="R1087" s="18"/>
      <c r="S1087" s="18"/>
      <c r="T1087" s="18"/>
      <c r="U1087" s="18"/>
      <c r="V1087" s="18"/>
      <c r="W10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7" s="17">
        <f>SUM(T_MAIN_ACCESSSW[[#This Row],[(Y)
TOTAL Excluding VAT - Y1
((A*J)*Q)+((A*R)*12))]:[(AC)
TOTAL Excluding VAT - Y5
((E*N*Q)+((E*V)*12))]])</f>
        <v>0</v>
      </c>
      <c r="AC1087" s="21"/>
    </row>
    <row r="1088" spans="1:29" x14ac:dyDescent="0.3">
      <c r="A1088" t="s">
        <v>67</v>
      </c>
      <c r="B1088" t="s">
        <v>1927</v>
      </c>
      <c r="C1088" t="s">
        <v>1928</v>
      </c>
      <c r="D1088" t="s">
        <v>1583</v>
      </c>
      <c r="E1088" s="77">
        <v>1</v>
      </c>
      <c r="F1088" s="77">
        <v>1</v>
      </c>
      <c r="G1088" s="77">
        <v>1</v>
      </c>
      <c r="H1088" s="77">
        <v>0</v>
      </c>
      <c r="I1088" s="77">
        <v>0</v>
      </c>
      <c r="J1088" t="s">
        <v>646</v>
      </c>
      <c r="K1088" t="s">
        <v>286</v>
      </c>
      <c r="L1088" s="20"/>
      <c r="M1088" s="20"/>
      <c r="N1088" s="20"/>
      <c r="O1088" s="20"/>
      <c r="P1088" s="20"/>
      <c r="Q1088" s="28">
        <f t="shared" si="16"/>
        <v>17.71</v>
      </c>
      <c r="R1088" s="18"/>
      <c r="S1088" s="18"/>
      <c r="T1088" s="18"/>
      <c r="U1088" s="18"/>
      <c r="V1088" s="18"/>
      <c r="W10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8" s="17">
        <f>SUM(T_MAIN_ACCESSSW[[#This Row],[(Y)
TOTAL Excluding VAT - Y1
((A*J)*Q)+((A*R)*12))]:[(AC)
TOTAL Excluding VAT - Y5
((E*N*Q)+((E*V)*12))]])</f>
        <v>0</v>
      </c>
      <c r="AC1088" s="21"/>
    </row>
    <row r="1089" spans="1:29" x14ac:dyDescent="0.3">
      <c r="A1089" t="s">
        <v>67</v>
      </c>
      <c r="B1089" t="s">
        <v>1929</v>
      </c>
      <c r="C1089" t="s">
        <v>1930</v>
      </c>
      <c r="D1089" t="s">
        <v>1583</v>
      </c>
      <c r="E1089" s="77">
        <v>1</v>
      </c>
      <c r="F1089" s="77">
        <v>1</v>
      </c>
      <c r="G1089" s="77">
        <v>1</v>
      </c>
      <c r="H1089" s="77">
        <v>0</v>
      </c>
      <c r="I1089" s="77">
        <v>0</v>
      </c>
      <c r="J1089" t="s">
        <v>646</v>
      </c>
      <c r="K1089" t="s">
        <v>286</v>
      </c>
      <c r="L1089" s="20"/>
      <c r="M1089" s="20"/>
      <c r="N1089" s="20"/>
      <c r="O1089" s="20"/>
      <c r="P1089" s="20"/>
      <c r="Q1089" s="28">
        <f t="shared" si="16"/>
        <v>17.71</v>
      </c>
      <c r="R1089" s="18"/>
      <c r="S1089" s="18"/>
      <c r="T1089" s="18"/>
      <c r="U1089" s="18"/>
      <c r="V1089" s="18"/>
      <c r="W10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89" s="17">
        <f>SUM(T_MAIN_ACCESSSW[[#This Row],[(Y)
TOTAL Excluding VAT - Y1
((A*J)*Q)+((A*R)*12))]:[(AC)
TOTAL Excluding VAT - Y5
((E*N*Q)+((E*V)*12))]])</f>
        <v>0</v>
      </c>
      <c r="AC1089" s="21"/>
    </row>
    <row r="1090" spans="1:29" x14ac:dyDescent="0.3">
      <c r="A1090" t="s">
        <v>67</v>
      </c>
      <c r="B1090" t="s">
        <v>1929</v>
      </c>
      <c r="C1090" t="s">
        <v>1931</v>
      </c>
      <c r="D1090" t="s">
        <v>1583</v>
      </c>
      <c r="E1090" s="77">
        <v>1</v>
      </c>
      <c r="F1090" s="77">
        <v>1</v>
      </c>
      <c r="G1090" s="77">
        <v>1</v>
      </c>
      <c r="H1090" s="77">
        <v>0</v>
      </c>
      <c r="I1090" s="77">
        <v>0</v>
      </c>
      <c r="J1090" t="s">
        <v>646</v>
      </c>
      <c r="K1090" t="s">
        <v>286</v>
      </c>
      <c r="L1090" s="20"/>
      <c r="M1090" s="20"/>
      <c r="N1090" s="20"/>
      <c r="O1090" s="20"/>
      <c r="P1090" s="20"/>
      <c r="Q1090" s="28">
        <f t="shared" si="16"/>
        <v>17.71</v>
      </c>
      <c r="R1090" s="18"/>
      <c r="S1090" s="18"/>
      <c r="T1090" s="18"/>
      <c r="U1090" s="18"/>
      <c r="V1090" s="18"/>
      <c r="W10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0" s="17">
        <f>SUM(T_MAIN_ACCESSSW[[#This Row],[(Y)
TOTAL Excluding VAT - Y1
((A*J)*Q)+((A*R)*12))]:[(AC)
TOTAL Excluding VAT - Y5
((E*N*Q)+((E*V)*12))]])</f>
        <v>0</v>
      </c>
      <c r="AC1090" s="21"/>
    </row>
    <row r="1091" spans="1:29" x14ac:dyDescent="0.3">
      <c r="A1091" t="s">
        <v>67</v>
      </c>
      <c r="B1091" t="s">
        <v>1932</v>
      </c>
      <c r="C1091" t="s">
        <v>1933</v>
      </c>
      <c r="D1091" t="s">
        <v>1583</v>
      </c>
      <c r="E1091" s="77">
        <v>1</v>
      </c>
      <c r="F1091" s="77">
        <v>1</v>
      </c>
      <c r="G1091" s="77">
        <v>1</v>
      </c>
      <c r="H1091" s="77">
        <v>0</v>
      </c>
      <c r="I1091" s="77">
        <v>0</v>
      </c>
      <c r="J1091" t="s">
        <v>646</v>
      </c>
      <c r="K1091" t="s">
        <v>286</v>
      </c>
      <c r="L1091" s="20"/>
      <c r="M1091" s="20"/>
      <c r="N1091" s="20"/>
      <c r="O1091" s="20"/>
      <c r="P1091" s="20"/>
      <c r="Q1091" s="28">
        <f t="shared" si="16"/>
        <v>17.71</v>
      </c>
      <c r="R1091" s="18"/>
      <c r="S1091" s="18"/>
      <c r="T1091" s="18"/>
      <c r="U1091" s="18"/>
      <c r="V1091" s="18"/>
      <c r="W10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1" s="17">
        <f>SUM(T_MAIN_ACCESSSW[[#This Row],[(Y)
TOTAL Excluding VAT - Y1
((A*J)*Q)+((A*R)*12))]:[(AC)
TOTAL Excluding VAT - Y5
((E*N*Q)+((E*V)*12))]])</f>
        <v>0</v>
      </c>
      <c r="AC1091" s="21"/>
    </row>
    <row r="1092" spans="1:29" x14ac:dyDescent="0.3">
      <c r="A1092" t="s">
        <v>67</v>
      </c>
      <c r="B1092" t="s">
        <v>1932</v>
      </c>
      <c r="C1092" t="s">
        <v>1934</v>
      </c>
      <c r="D1092" t="s">
        <v>1583</v>
      </c>
      <c r="E1092" s="77">
        <v>1</v>
      </c>
      <c r="F1092" s="77">
        <v>1</v>
      </c>
      <c r="G1092" s="77">
        <v>1</v>
      </c>
      <c r="H1092" s="77">
        <v>0</v>
      </c>
      <c r="I1092" s="77">
        <v>0</v>
      </c>
      <c r="J1092" t="s">
        <v>646</v>
      </c>
      <c r="K1092" t="s">
        <v>286</v>
      </c>
      <c r="L1092" s="20"/>
      <c r="M1092" s="20"/>
      <c r="N1092" s="20"/>
      <c r="O1092" s="20"/>
      <c r="P1092" s="20"/>
      <c r="Q1092" s="28">
        <f t="shared" si="16"/>
        <v>17.71</v>
      </c>
      <c r="R1092" s="18"/>
      <c r="S1092" s="18"/>
      <c r="T1092" s="18"/>
      <c r="U1092" s="18"/>
      <c r="V1092" s="18"/>
      <c r="W10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2" s="17">
        <f>SUM(T_MAIN_ACCESSSW[[#This Row],[(Y)
TOTAL Excluding VAT - Y1
((A*J)*Q)+((A*R)*12))]:[(AC)
TOTAL Excluding VAT - Y5
((E*N*Q)+((E*V)*12))]])</f>
        <v>0</v>
      </c>
      <c r="AC1092" s="21"/>
    </row>
    <row r="1093" spans="1:29" x14ac:dyDescent="0.3">
      <c r="A1093" t="s">
        <v>67</v>
      </c>
      <c r="B1093" t="s">
        <v>1935</v>
      </c>
      <c r="C1093" t="s">
        <v>1936</v>
      </c>
      <c r="D1093" t="s">
        <v>1583</v>
      </c>
      <c r="E1093" s="77">
        <v>1</v>
      </c>
      <c r="F1093" s="77">
        <v>1</v>
      </c>
      <c r="G1093" s="77">
        <v>1</v>
      </c>
      <c r="H1093" s="77">
        <v>0</v>
      </c>
      <c r="I1093" s="77">
        <v>0</v>
      </c>
      <c r="J1093" t="s">
        <v>646</v>
      </c>
      <c r="K1093" t="s">
        <v>286</v>
      </c>
      <c r="L1093" s="20"/>
      <c r="M1093" s="20"/>
      <c r="N1093" s="20"/>
      <c r="O1093" s="20"/>
      <c r="P1093" s="20"/>
      <c r="Q1093" s="28">
        <f t="shared" si="16"/>
        <v>17.71</v>
      </c>
      <c r="R1093" s="18"/>
      <c r="S1093" s="18"/>
      <c r="T1093" s="18"/>
      <c r="U1093" s="18"/>
      <c r="V1093" s="18"/>
      <c r="W10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3" s="17">
        <f>SUM(T_MAIN_ACCESSSW[[#This Row],[(Y)
TOTAL Excluding VAT - Y1
((A*J)*Q)+((A*R)*12))]:[(AC)
TOTAL Excluding VAT - Y5
((E*N*Q)+((E*V)*12))]])</f>
        <v>0</v>
      </c>
      <c r="AC1093" s="21"/>
    </row>
    <row r="1094" spans="1:29" x14ac:dyDescent="0.3">
      <c r="A1094" t="s">
        <v>67</v>
      </c>
      <c r="B1094" t="s">
        <v>1937</v>
      </c>
      <c r="C1094" t="s">
        <v>1938</v>
      </c>
      <c r="D1094" t="s">
        <v>1583</v>
      </c>
      <c r="E1094" s="77">
        <v>1</v>
      </c>
      <c r="F1094" s="77">
        <v>1</v>
      </c>
      <c r="G1094" s="77">
        <v>1</v>
      </c>
      <c r="H1094" s="77">
        <v>0</v>
      </c>
      <c r="I1094" s="77">
        <v>0</v>
      </c>
      <c r="J1094" t="s">
        <v>646</v>
      </c>
      <c r="K1094" t="s">
        <v>286</v>
      </c>
      <c r="L1094" s="20"/>
      <c r="M1094" s="20"/>
      <c r="N1094" s="20"/>
      <c r="O1094" s="20"/>
      <c r="P1094" s="20"/>
      <c r="Q1094" s="28">
        <f t="shared" si="16"/>
        <v>17.71</v>
      </c>
      <c r="R1094" s="18"/>
      <c r="S1094" s="18"/>
      <c r="T1094" s="18"/>
      <c r="U1094" s="18"/>
      <c r="V1094" s="18"/>
      <c r="W10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4" s="17">
        <f>SUM(T_MAIN_ACCESSSW[[#This Row],[(Y)
TOTAL Excluding VAT - Y1
((A*J)*Q)+((A*R)*12))]:[(AC)
TOTAL Excluding VAT - Y5
((E*N*Q)+((E*V)*12))]])</f>
        <v>0</v>
      </c>
      <c r="AC1094" s="21"/>
    </row>
    <row r="1095" spans="1:29" x14ac:dyDescent="0.3">
      <c r="A1095" t="s">
        <v>67</v>
      </c>
      <c r="B1095" t="s">
        <v>1939</v>
      </c>
      <c r="C1095" t="s">
        <v>1940</v>
      </c>
      <c r="D1095" t="s">
        <v>1583</v>
      </c>
      <c r="E1095" s="77">
        <v>1</v>
      </c>
      <c r="F1095" s="77">
        <v>1</v>
      </c>
      <c r="G1095" s="77">
        <v>1</v>
      </c>
      <c r="H1095" s="77">
        <v>0</v>
      </c>
      <c r="I1095" s="77">
        <v>0</v>
      </c>
      <c r="J1095" t="s">
        <v>646</v>
      </c>
      <c r="K1095" t="s">
        <v>286</v>
      </c>
      <c r="L1095" s="20"/>
      <c r="M1095" s="20"/>
      <c r="N1095" s="20"/>
      <c r="O1095" s="20"/>
      <c r="P1095" s="20"/>
      <c r="Q1095" s="28">
        <f t="shared" si="16"/>
        <v>17.71</v>
      </c>
      <c r="R1095" s="18"/>
      <c r="S1095" s="18"/>
      <c r="T1095" s="18"/>
      <c r="U1095" s="18"/>
      <c r="V1095" s="18"/>
      <c r="W10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5" s="17">
        <f>SUM(T_MAIN_ACCESSSW[[#This Row],[(Y)
TOTAL Excluding VAT - Y1
((A*J)*Q)+((A*R)*12))]:[(AC)
TOTAL Excluding VAT - Y5
((E*N*Q)+((E*V)*12))]])</f>
        <v>0</v>
      </c>
      <c r="AC1095" s="21"/>
    </row>
    <row r="1096" spans="1:29" x14ac:dyDescent="0.3">
      <c r="A1096" t="s">
        <v>67</v>
      </c>
      <c r="B1096" t="s">
        <v>1941</v>
      </c>
      <c r="C1096" t="s">
        <v>1942</v>
      </c>
      <c r="D1096" t="s">
        <v>1583</v>
      </c>
      <c r="E1096" s="77">
        <v>1</v>
      </c>
      <c r="F1096" s="77">
        <v>1</v>
      </c>
      <c r="G1096" s="77">
        <v>1</v>
      </c>
      <c r="H1096" s="77">
        <v>0</v>
      </c>
      <c r="I1096" s="77">
        <v>0</v>
      </c>
      <c r="J1096" t="s">
        <v>646</v>
      </c>
      <c r="K1096" t="s">
        <v>286</v>
      </c>
      <c r="L1096" s="20"/>
      <c r="M1096" s="20"/>
      <c r="N1096" s="20"/>
      <c r="O1096" s="20"/>
      <c r="P1096" s="20"/>
      <c r="Q1096" s="28">
        <f t="shared" si="16"/>
        <v>17.71</v>
      </c>
      <c r="R1096" s="18"/>
      <c r="S1096" s="18"/>
      <c r="T1096" s="18"/>
      <c r="U1096" s="18"/>
      <c r="V1096" s="18"/>
      <c r="W10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6" s="17">
        <f>SUM(T_MAIN_ACCESSSW[[#This Row],[(Y)
TOTAL Excluding VAT - Y1
((A*J)*Q)+((A*R)*12))]:[(AC)
TOTAL Excluding VAT - Y5
((E*N*Q)+((E*V)*12))]])</f>
        <v>0</v>
      </c>
      <c r="AC1096" s="21"/>
    </row>
    <row r="1097" spans="1:29" x14ac:dyDescent="0.3">
      <c r="A1097" t="s">
        <v>67</v>
      </c>
      <c r="B1097" t="s">
        <v>1943</v>
      </c>
      <c r="C1097" t="s">
        <v>1944</v>
      </c>
      <c r="D1097" t="s">
        <v>1583</v>
      </c>
      <c r="E1097" s="77">
        <v>1</v>
      </c>
      <c r="F1097" s="77">
        <v>1</v>
      </c>
      <c r="G1097" s="77">
        <v>1</v>
      </c>
      <c r="H1097" s="77">
        <v>0</v>
      </c>
      <c r="I1097" s="77">
        <v>0</v>
      </c>
      <c r="J1097" t="s">
        <v>646</v>
      </c>
      <c r="K1097" t="s">
        <v>286</v>
      </c>
      <c r="L1097" s="20"/>
      <c r="M1097" s="20"/>
      <c r="N1097" s="20"/>
      <c r="O1097" s="20"/>
      <c r="P1097" s="20"/>
      <c r="Q1097" s="28">
        <f t="shared" si="16"/>
        <v>17.71</v>
      </c>
      <c r="R1097" s="18"/>
      <c r="S1097" s="18"/>
      <c r="T1097" s="18"/>
      <c r="U1097" s="18"/>
      <c r="V1097" s="18"/>
      <c r="W10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7" s="17">
        <f>SUM(T_MAIN_ACCESSSW[[#This Row],[(Y)
TOTAL Excluding VAT - Y1
((A*J)*Q)+((A*R)*12))]:[(AC)
TOTAL Excluding VAT - Y5
((E*N*Q)+((E*V)*12))]])</f>
        <v>0</v>
      </c>
      <c r="AC1097" s="21"/>
    </row>
    <row r="1098" spans="1:29" x14ac:dyDescent="0.3">
      <c r="A1098" t="s">
        <v>67</v>
      </c>
      <c r="B1098" t="s">
        <v>1557</v>
      </c>
      <c r="C1098" t="s">
        <v>1945</v>
      </c>
      <c r="D1098" t="s">
        <v>1583</v>
      </c>
      <c r="E1098" s="77">
        <v>1</v>
      </c>
      <c r="F1098" s="77">
        <v>1</v>
      </c>
      <c r="G1098" s="77">
        <v>1</v>
      </c>
      <c r="H1098" s="77">
        <v>0</v>
      </c>
      <c r="I1098" s="77">
        <v>0</v>
      </c>
      <c r="J1098" t="s">
        <v>646</v>
      </c>
      <c r="K1098" t="s">
        <v>286</v>
      </c>
      <c r="L1098" s="20"/>
      <c r="M1098" s="20"/>
      <c r="N1098" s="20"/>
      <c r="O1098" s="20"/>
      <c r="P1098" s="20"/>
      <c r="Q1098" s="28">
        <f t="shared" si="16"/>
        <v>17.71</v>
      </c>
      <c r="R1098" s="18"/>
      <c r="S1098" s="18"/>
      <c r="T1098" s="18"/>
      <c r="U1098" s="18"/>
      <c r="V1098" s="18"/>
      <c r="W10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8" s="17">
        <f>SUM(T_MAIN_ACCESSSW[[#This Row],[(Y)
TOTAL Excluding VAT - Y1
((A*J)*Q)+((A*R)*12))]:[(AC)
TOTAL Excluding VAT - Y5
((E*N*Q)+((E*V)*12))]])</f>
        <v>0</v>
      </c>
      <c r="AC1098" s="21"/>
    </row>
    <row r="1099" spans="1:29" x14ac:dyDescent="0.3">
      <c r="A1099" t="s">
        <v>67</v>
      </c>
      <c r="B1099" t="s">
        <v>1557</v>
      </c>
      <c r="C1099" t="s">
        <v>1946</v>
      </c>
      <c r="D1099" t="s">
        <v>1583</v>
      </c>
      <c r="E1099" s="77">
        <v>1</v>
      </c>
      <c r="F1099" s="77">
        <v>1</v>
      </c>
      <c r="G1099" s="77">
        <v>1</v>
      </c>
      <c r="H1099" s="77">
        <v>0</v>
      </c>
      <c r="I1099" s="77">
        <v>0</v>
      </c>
      <c r="J1099" t="s">
        <v>646</v>
      </c>
      <c r="K1099" t="s">
        <v>286</v>
      </c>
      <c r="L1099" s="20"/>
      <c r="M1099" s="20"/>
      <c r="N1099" s="20"/>
      <c r="O1099" s="20"/>
      <c r="P1099" s="20"/>
      <c r="Q1099" s="28">
        <f t="shared" si="16"/>
        <v>17.71</v>
      </c>
      <c r="R1099" s="18"/>
      <c r="S1099" s="18"/>
      <c r="T1099" s="18"/>
      <c r="U1099" s="18"/>
      <c r="V1099" s="18"/>
      <c r="W10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0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0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0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0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099" s="17">
        <f>SUM(T_MAIN_ACCESSSW[[#This Row],[(Y)
TOTAL Excluding VAT - Y1
((A*J)*Q)+((A*R)*12))]:[(AC)
TOTAL Excluding VAT - Y5
((E*N*Q)+((E*V)*12))]])</f>
        <v>0</v>
      </c>
      <c r="AC1099" s="21"/>
    </row>
    <row r="1100" spans="1:29" x14ac:dyDescent="0.3">
      <c r="A1100" t="s">
        <v>67</v>
      </c>
      <c r="B1100" t="s">
        <v>1947</v>
      </c>
      <c r="C1100" t="s">
        <v>1948</v>
      </c>
      <c r="D1100" t="s">
        <v>1583</v>
      </c>
      <c r="E1100" s="77">
        <v>1</v>
      </c>
      <c r="F1100" s="77">
        <v>1</v>
      </c>
      <c r="G1100" s="77">
        <v>1</v>
      </c>
      <c r="H1100" s="77">
        <v>0</v>
      </c>
      <c r="I1100" s="77">
        <v>0</v>
      </c>
      <c r="J1100" t="s">
        <v>646</v>
      </c>
      <c r="K1100" t="s">
        <v>286</v>
      </c>
      <c r="L1100" s="20"/>
      <c r="M1100" s="20"/>
      <c r="N1100" s="20"/>
      <c r="O1100" s="20"/>
      <c r="P1100" s="20"/>
      <c r="Q1100" s="28">
        <f t="shared" ref="Q1100:Q1163" si="17">Exchange_Rate</f>
        <v>17.71</v>
      </c>
      <c r="R1100" s="18"/>
      <c r="S1100" s="18"/>
      <c r="T1100" s="18"/>
      <c r="U1100" s="18"/>
      <c r="V1100" s="18"/>
      <c r="W11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0" s="17">
        <f>SUM(T_MAIN_ACCESSSW[[#This Row],[(Y)
TOTAL Excluding VAT - Y1
((A*J)*Q)+((A*R)*12))]:[(AC)
TOTAL Excluding VAT - Y5
((E*N*Q)+((E*V)*12))]])</f>
        <v>0</v>
      </c>
      <c r="AC1100" s="21"/>
    </row>
    <row r="1101" spans="1:29" x14ac:dyDescent="0.3">
      <c r="A1101" t="s">
        <v>67</v>
      </c>
      <c r="B1101" t="s">
        <v>1949</v>
      </c>
      <c r="C1101" t="s">
        <v>1950</v>
      </c>
      <c r="D1101" t="s">
        <v>1583</v>
      </c>
      <c r="E1101" s="77">
        <v>1</v>
      </c>
      <c r="F1101" s="77">
        <v>1</v>
      </c>
      <c r="G1101" s="77">
        <v>1</v>
      </c>
      <c r="H1101" s="77">
        <v>0</v>
      </c>
      <c r="I1101" s="77">
        <v>0</v>
      </c>
      <c r="J1101" t="s">
        <v>646</v>
      </c>
      <c r="K1101" t="s">
        <v>286</v>
      </c>
      <c r="L1101" s="20"/>
      <c r="M1101" s="20"/>
      <c r="N1101" s="20"/>
      <c r="O1101" s="20"/>
      <c r="P1101" s="20"/>
      <c r="Q1101" s="28">
        <f t="shared" si="17"/>
        <v>17.71</v>
      </c>
      <c r="R1101" s="18"/>
      <c r="S1101" s="18"/>
      <c r="T1101" s="18"/>
      <c r="U1101" s="18"/>
      <c r="V1101" s="18"/>
      <c r="W11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1" s="17">
        <f>SUM(T_MAIN_ACCESSSW[[#This Row],[(Y)
TOTAL Excluding VAT - Y1
((A*J)*Q)+((A*R)*12))]:[(AC)
TOTAL Excluding VAT - Y5
((E*N*Q)+((E*V)*12))]])</f>
        <v>0</v>
      </c>
      <c r="AC1101" s="21"/>
    </row>
    <row r="1102" spans="1:29" x14ac:dyDescent="0.3">
      <c r="A1102" t="s">
        <v>67</v>
      </c>
      <c r="B1102" t="s">
        <v>1951</v>
      </c>
      <c r="C1102" t="s">
        <v>1952</v>
      </c>
      <c r="D1102" t="s">
        <v>1583</v>
      </c>
      <c r="E1102" s="77">
        <v>1</v>
      </c>
      <c r="F1102" s="77">
        <v>1</v>
      </c>
      <c r="G1102" s="77">
        <v>1</v>
      </c>
      <c r="H1102" s="77">
        <v>0</v>
      </c>
      <c r="I1102" s="77">
        <v>0</v>
      </c>
      <c r="J1102" t="s">
        <v>646</v>
      </c>
      <c r="K1102" t="s">
        <v>286</v>
      </c>
      <c r="L1102" s="20"/>
      <c r="M1102" s="20"/>
      <c r="N1102" s="20"/>
      <c r="O1102" s="20"/>
      <c r="P1102" s="20"/>
      <c r="Q1102" s="28">
        <f t="shared" si="17"/>
        <v>17.71</v>
      </c>
      <c r="R1102" s="18"/>
      <c r="S1102" s="18"/>
      <c r="T1102" s="18"/>
      <c r="U1102" s="18"/>
      <c r="V1102" s="18"/>
      <c r="W11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2" s="17">
        <f>SUM(T_MAIN_ACCESSSW[[#This Row],[(Y)
TOTAL Excluding VAT - Y1
((A*J)*Q)+((A*R)*12))]:[(AC)
TOTAL Excluding VAT - Y5
((E*N*Q)+((E*V)*12))]])</f>
        <v>0</v>
      </c>
      <c r="AC1102" s="21"/>
    </row>
    <row r="1103" spans="1:29" x14ac:dyDescent="0.3">
      <c r="A1103" t="s">
        <v>67</v>
      </c>
      <c r="B1103" t="s">
        <v>1951</v>
      </c>
      <c r="C1103" t="s">
        <v>1953</v>
      </c>
      <c r="D1103" t="s">
        <v>1583</v>
      </c>
      <c r="E1103" s="77">
        <v>1</v>
      </c>
      <c r="F1103" s="77">
        <v>1</v>
      </c>
      <c r="G1103" s="77">
        <v>1</v>
      </c>
      <c r="H1103" s="77">
        <v>0</v>
      </c>
      <c r="I1103" s="77">
        <v>0</v>
      </c>
      <c r="J1103" t="s">
        <v>646</v>
      </c>
      <c r="K1103" t="s">
        <v>286</v>
      </c>
      <c r="L1103" s="20"/>
      <c r="M1103" s="20"/>
      <c r="N1103" s="20"/>
      <c r="O1103" s="20"/>
      <c r="P1103" s="20"/>
      <c r="Q1103" s="28">
        <f t="shared" si="17"/>
        <v>17.71</v>
      </c>
      <c r="R1103" s="18"/>
      <c r="S1103" s="18"/>
      <c r="T1103" s="18"/>
      <c r="U1103" s="18"/>
      <c r="V1103" s="18"/>
      <c r="W11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3" s="17">
        <f>SUM(T_MAIN_ACCESSSW[[#This Row],[(Y)
TOTAL Excluding VAT - Y1
((A*J)*Q)+((A*R)*12))]:[(AC)
TOTAL Excluding VAT - Y5
((E*N*Q)+((E*V)*12))]])</f>
        <v>0</v>
      </c>
      <c r="AC1103" s="21"/>
    </row>
    <row r="1104" spans="1:29" x14ac:dyDescent="0.3">
      <c r="A1104" t="s">
        <v>67</v>
      </c>
      <c r="B1104" t="s">
        <v>1954</v>
      </c>
      <c r="C1104" t="s">
        <v>1955</v>
      </c>
      <c r="D1104" t="s">
        <v>1583</v>
      </c>
      <c r="E1104" s="77">
        <v>1</v>
      </c>
      <c r="F1104" s="77">
        <v>1</v>
      </c>
      <c r="G1104" s="77">
        <v>1</v>
      </c>
      <c r="H1104" s="77">
        <v>0</v>
      </c>
      <c r="I1104" s="77">
        <v>0</v>
      </c>
      <c r="J1104" t="s">
        <v>646</v>
      </c>
      <c r="K1104" t="s">
        <v>286</v>
      </c>
      <c r="L1104" s="20"/>
      <c r="M1104" s="20"/>
      <c r="N1104" s="20"/>
      <c r="O1104" s="20"/>
      <c r="P1104" s="20"/>
      <c r="Q1104" s="28">
        <f t="shared" si="17"/>
        <v>17.71</v>
      </c>
      <c r="R1104" s="18"/>
      <c r="S1104" s="18"/>
      <c r="T1104" s="18"/>
      <c r="U1104" s="18"/>
      <c r="V1104" s="18"/>
      <c r="W11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4" s="17">
        <f>SUM(T_MAIN_ACCESSSW[[#This Row],[(Y)
TOTAL Excluding VAT - Y1
((A*J)*Q)+((A*R)*12))]:[(AC)
TOTAL Excluding VAT - Y5
((E*N*Q)+((E*V)*12))]])</f>
        <v>0</v>
      </c>
      <c r="AC1104" s="21"/>
    </row>
    <row r="1105" spans="1:29" x14ac:dyDescent="0.3">
      <c r="A1105" t="s">
        <v>67</v>
      </c>
      <c r="B1105" t="s">
        <v>1954</v>
      </c>
      <c r="C1105" t="s">
        <v>1956</v>
      </c>
      <c r="D1105" t="s">
        <v>1583</v>
      </c>
      <c r="E1105" s="77">
        <v>1</v>
      </c>
      <c r="F1105" s="77">
        <v>1</v>
      </c>
      <c r="G1105" s="77">
        <v>1</v>
      </c>
      <c r="H1105" s="77">
        <v>0</v>
      </c>
      <c r="I1105" s="77">
        <v>0</v>
      </c>
      <c r="J1105" t="s">
        <v>646</v>
      </c>
      <c r="K1105" t="s">
        <v>286</v>
      </c>
      <c r="L1105" s="20"/>
      <c r="M1105" s="20"/>
      <c r="N1105" s="20"/>
      <c r="O1105" s="20"/>
      <c r="P1105" s="20"/>
      <c r="Q1105" s="28">
        <f t="shared" si="17"/>
        <v>17.71</v>
      </c>
      <c r="R1105" s="18"/>
      <c r="S1105" s="18"/>
      <c r="T1105" s="18"/>
      <c r="U1105" s="18"/>
      <c r="V1105" s="18"/>
      <c r="W11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5" s="17">
        <f>SUM(T_MAIN_ACCESSSW[[#This Row],[(Y)
TOTAL Excluding VAT - Y1
((A*J)*Q)+((A*R)*12))]:[(AC)
TOTAL Excluding VAT - Y5
((E*N*Q)+((E*V)*12))]])</f>
        <v>0</v>
      </c>
      <c r="AC1105" s="21"/>
    </row>
    <row r="1106" spans="1:29" x14ac:dyDescent="0.3">
      <c r="A1106" t="s">
        <v>67</v>
      </c>
      <c r="B1106" t="s">
        <v>1957</v>
      </c>
      <c r="C1106" t="s">
        <v>1958</v>
      </c>
      <c r="D1106" t="s">
        <v>1583</v>
      </c>
      <c r="E1106" s="77">
        <v>1</v>
      </c>
      <c r="F1106" s="77">
        <v>1</v>
      </c>
      <c r="G1106" s="77">
        <v>1</v>
      </c>
      <c r="H1106" s="77">
        <v>0</v>
      </c>
      <c r="I1106" s="77">
        <v>0</v>
      </c>
      <c r="J1106" t="s">
        <v>646</v>
      </c>
      <c r="K1106" t="s">
        <v>286</v>
      </c>
      <c r="L1106" s="20"/>
      <c r="M1106" s="20"/>
      <c r="N1106" s="20"/>
      <c r="O1106" s="20"/>
      <c r="P1106" s="20"/>
      <c r="Q1106" s="28">
        <f t="shared" si="17"/>
        <v>17.71</v>
      </c>
      <c r="R1106" s="18"/>
      <c r="S1106" s="18"/>
      <c r="T1106" s="18"/>
      <c r="U1106" s="18"/>
      <c r="V1106" s="18"/>
      <c r="W11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6" s="17">
        <f>SUM(T_MAIN_ACCESSSW[[#This Row],[(Y)
TOTAL Excluding VAT - Y1
((A*J)*Q)+((A*R)*12))]:[(AC)
TOTAL Excluding VAT - Y5
((E*N*Q)+((E*V)*12))]])</f>
        <v>0</v>
      </c>
      <c r="AC1106" s="21"/>
    </row>
    <row r="1107" spans="1:29" x14ac:dyDescent="0.3">
      <c r="A1107" t="s">
        <v>67</v>
      </c>
      <c r="B1107" t="s">
        <v>1957</v>
      </c>
      <c r="C1107" t="s">
        <v>1959</v>
      </c>
      <c r="D1107" t="s">
        <v>1583</v>
      </c>
      <c r="E1107" s="77">
        <v>1</v>
      </c>
      <c r="F1107" s="77">
        <v>1</v>
      </c>
      <c r="G1107" s="77">
        <v>1</v>
      </c>
      <c r="H1107" s="77">
        <v>0</v>
      </c>
      <c r="I1107" s="77">
        <v>0</v>
      </c>
      <c r="J1107" t="s">
        <v>646</v>
      </c>
      <c r="K1107" t="s">
        <v>286</v>
      </c>
      <c r="L1107" s="20"/>
      <c r="M1107" s="20"/>
      <c r="N1107" s="20"/>
      <c r="O1107" s="20"/>
      <c r="P1107" s="20"/>
      <c r="Q1107" s="28">
        <f t="shared" si="17"/>
        <v>17.71</v>
      </c>
      <c r="R1107" s="18"/>
      <c r="S1107" s="18"/>
      <c r="T1107" s="18"/>
      <c r="U1107" s="18"/>
      <c r="V1107" s="18"/>
      <c r="W11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7" s="17">
        <f>SUM(T_MAIN_ACCESSSW[[#This Row],[(Y)
TOTAL Excluding VAT - Y1
((A*J)*Q)+((A*R)*12))]:[(AC)
TOTAL Excluding VAT - Y5
((E*N*Q)+((E*V)*12))]])</f>
        <v>0</v>
      </c>
      <c r="AC1107" s="21"/>
    </row>
    <row r="1108" spans="1:29" x14ac:dyDescent="0.3">
      <c r="A1108" t="s">
        <v>67</v>
      </c>
      <c r="B1108" t="s">
        <v>1960</v>
      </c>
      <c r="C1108" t="s">
        <v>1961</v>
      </c>
      <c r="D1108" t="s">
        <v>1583</v>
      </c>
      <c r="E1108" s="77">
        <v>1</v>
      </c>
      <c r="F1108" s="77">
        <v>1</v>
      </c>
      <c r="G1108" s="77">
        <v>1</v>
      </c>
      <c r="H1108" s="77">
        <v>0</v>
      </c>
      <c r="I1108" s="77">
        <v>0</v>
      </c>
      <c r="J1108" t="s">
        <v>646</v>
      </c>
      <c r="K1108" t="s">
        <v>286</v>
      </c>
      <c r="L1108" s="20"/>
      <c r="M1108" s="20"/>
      <c r="N1108" s="20"/>
      <c r="O1108" s="20"/>
      <c r="P1108" s="20"/>
      <c r="Q1108" s="28">
        <f t="shared" si="17"/>
        <v>17.71</v>
      </c>
      <c r="R1108" s="18"/>
      <c r="S1108" s="18"/>
      <c r="T1108" s="18"/>
      <c r="U1108" s="18"/>
      <c r="V1108" s="18"/>
      <c r="W11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8" s="17">
        <f>SUM(T_MAIN_ACCESSSW[[#This Row],[(Y)
TOTAL Excluding VAT - Y1
((A*J)*Q)+((A*R)*12))]:[(AC)
TOTAL Excluding VAT - Y5
((E*N*Q)+((E*V)*12))]])</f>
        <v>0</v>
      </c>
      <c r="AC1108" s="21"/>
    </row>
    <row r="1109" spans="1:29" x14ac:dyDescent="0.3">
      <c r="A1109" t="s">
        <v>67</v>
      </c>
      <c r="B1109" t="s">
        <v>1960</v>
      </c>
      <c r="C1109" t="s">
        <v>1962</v>
      </c>
      <c r="D1109" t="s">
        <v>1583</v>
      </c>
      <c r="E1109" s="77">
        <v>1</v>
      </c>
      <c r="F1109" s="77">
        <v>1</v>
      </c>
      <c r="G1109" s="77">
        <v>1</v>
      </c>
      <c r="H1109" s="77">
        <v>0</v>
      </c>
      <c r="I1109" s="77">
        <v>0</v>
      </c>
      <c r="J1109" t="s">
        <v>646</v>
      </c>
      <c r="K1109" t="s">
        <v>286</v>
      </c>
      <c r="L1109" s="20"/>
      <c r="M1109" s="20"/>
      <c r="N1109" s="20"/>
      <c r="O1109" s="20"/>
      <c r="P1109" s="20"/>
      <c r="Q1109" s="28">
        <f t="shared" si="17"/>
        <v>17.71</v>
      </c>
      <c r="R1109" s="18"/>
      <c r="S1109" s="18"/>
      <c r="T1109" s="18"/>
      <c r="U1109" s="18"/>
      <c r="V1109" s="18"/>
      <c r="W11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09" s="17">
        <f>SUM(T_MAIN_ACCESSSW[[#This Row],[(Y)
TOTAL Excluding VAT - Y1
((A*J)*Q)+((A*R)*12))]:[(AC)
TOTAL Excluding VAT - Y5
((E*N*Q)+((E*V)*12))]])</f>
        <v>0</v>
      </c>
      <c r="AC1109" s="21"/>
    </row>
    <row r="1110" spans="1:29" x14ac:dyDescent="0.3">
      <c r="A1110" t="s">
        <v>67</v>
      </c>
      <c r="B1110" t="s">
        <v>1569</v>
      </c>
      <c r="C1110" t="s">
        <v>1963</v>
      </c>
      <c r="D1110" t="s">
        <v>1583</v>
      </c>
      <c r="E1110" s="77">
        <v>1</v>
      </c>
      <c r="F1110" s="77">
        <v>1</v>
      </c>
      <c r="G1110" s="77">
        <v>1</v>
      </c>
      <c r="H1110" s="77">
        <v>0</v>
      </c>
      <c r="I1110" s="77">
        <v>0</v>
      </c>
      <c r="J1110" t="s">
        <v>646</v>
      </c>
      <c r="K1110" t="s">
        <v>286</v>
      </c>
      <c r="L1110" s="20"/>
      <c r="M1110" s="20"/>
      <c r="N1110" s="20"/>
      <c r="O1110" s="20"/>
      <c r="P1110" s="20"/>
      <c r="Q1110" s="28">
        <f t="shared" si="17"/>
        <v>17.71</v>
      </c>
      <c r="R1110" s="18"/>
      <c r="S1110" s="18"/>
      <c r="T1110" s="18"/>
      <c r="U1110" s="18"/>
      <c r="V1110" s="18"/>
      <c r="W11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0" s="17">
        <f>SUM(T_MAIN_ACCESSSW[[#This Row],[(Y)
TOTAL Excluding VAT - Y1
((A*J)*Q)+((A*R)*12))]:[(AC)
TOTAL Excluding VAT - Y5
((E*N*Q)+((E*V)*12))]])</f>
        <v>0</v>
      </c>
      <c r="AC1110" s="21"/>
    </row>
    <row r="1111" spans="1:29" x14ac:dyDescent="0.3">
      <c r="A1111" t="s">
        <v>67</v>
      </c>
      <c r="B1111" t="s">
        <v>1569</v>
      </c>
      <c r="C1111" t="s">
        <v>1964</v>
      </c>
      <c r="D1111" t="s">
        <v>1583</v>
      </c>
      <c r="E1111" s="77">
        <v>1</v>
      </c>
      <c r="F1111" s="77">
        <v>1</v>
      </c>
      <c r="G1111" s="77">
        <v>1</v>
      </c>
      <c r="H1111" s="77">
        <v>0</v>
      </c>
      <c r="I1111" s="77">
        <v>0</v>
      </c>
      <c r="J1111" t="s">
        <v>646</v>
      </c>
      <c r="K1111" t="s">
        <v>286</v>
      </c>
      <c r="L1111" s="20"/>
      <c r="M1111" s="20"/>
      <c r="N1111" s="20"/>
      <c r="O1111" s="20"/>
      <c r="P1111" s="20"/>
      <c r="Q1111" s="28">
        <f t="shared" si="17"/>
        <v>17.71</v>
      </c>
      <c r="R1111" s="18"/>
      <c r="S1111" s="18"/>
      <c r="T1111" s="18"/>
      <c r="U1111" s="18"/>
      <c r="V1111" s="18"/>
      <c r="W11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1" s="17">
        <f>SUM(T_MAIN_ACCESSSW[[#This Row],[(Y)
TOTAL Excluding VAT - Y1
((A*J)*Q)+((A*R)*12))]:[(AC)
TOTAL Excluding VAT - Y5
((E*N*Q)+((E*V)*12))]])</f>
        <v>0</v>
      </c>
      <c r="AC1111" s="21"/>
    </row>
    <row r="1112" spans="1:29" x14ac:dyDescent="0.3">
      <c r="A1112" t="s">
        <v>67</v>
      </c>
      <c r="B1112" t="s">
        <v>1965</v>
      </c>
      <c r="C1112" t="s">
        <v>1966</v>
      </c>
      <c r="D1112" t="s">
        <v>1583</v>
      </c>
      <c r="E1112" s="77">
        <v>1</v>
      </c>
      <c r="F1112" s="77">
        <v>1</v>
      </c>
      <c r="G1112" s="77">
        <v>1</v>
      </c>
      <c r="H1112" s="77">
        <v>0</v>
      </c>
      <c r="I1112" s="77">
        <v>0</v>
      </c>
      <c r="J1112" t="s">
        <v>646</v>
      </c>
      <c r="K1112" t="s">
        <v>286</v>
      </c>
      <c r="L1112" s="20"/>
      <c r="M1112" s="20"/>
      <c r="N1112" s="20"/>
      <c r="O1112" s="20"/>
      <c r="P1112" s="20"/>
      <c r="Q1112" s="28">
        <f t="shared" si="17"/>
        <v>17.71</v>
      </c>
      <c r="R1112" s="18"/>
      <c r="S1112" s="18"/>
      <c r="T1112" s="18"/>
      <c r="U1112" s="18"/>
      <c r="V1112" s="18"/>
      <c r="W11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2" s="17">
        <f>SUM(T_MAIN_ACCESSSW[[#This Row],[(Y)
TOTAL Excluding VAT - Y1
((A*J)*Q)+((A*R)*12))]:[(AC)
TOTAL Excluding VAT - Y5
((E*N*Q)+((E*V)*12))]])</f>
        <v>0</v>
      </c>
      <c r="AC1112" s="21"/>
    </row>
    <row r="1113" spans="1:29" x14ac:dyDescent="0.3">
      <c r="A1113" t="s">
        <v>67</v>
      </c>
      <c r="B1113" t="s">
        <v>1571</v>
      </c>
      <c r="C1113" t="s">
        <v>1967</v>
      </c>
      <c r="D1113" t="s">
        <v>1583</v>
      </c>
      <c r="E1113" s="77">
        <v>1</v>
      </c>
      <c r="F1113" s="77">
        <v>1</v>
      </c>
      <c r="G1113" s="77">
        <v>1</v>
      </c>
      <c r="H1113" s="77">
        <v>0</v>
      </c>
      <c r="I1113" s="77">
        <v>0</v>
      </c>
      <c r="J1113" t="s">
        <v>646</v>
      </c>
      <c r="K1113" t="s">
        <v>286</v>
      </c>
      <c r="L1113" s="20"/>
      <c r="M1113" s="20"/>
      <c r="N1113" s="20"/>
      <c r="O1113" s="20"/>
      <c r="P1113" s="20"/>
      <c r="Q1113" s="28">
        <f t="shared" si="17"/>
        <v>17.71</v>
      </c>
      <c r="R1113" s="18"/>
      <c r="S1113" s="18"/>
      <c r="T1113" s="18"/>
      <c r="U1113" s="18"/>
      <c r="V1113" s="18"/>
      <c r="W11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3" s="17">
        <f>SUM(T_MAIN_ACCESSSW[[#This Row],[(Y)
TOTAL Excluding VAT - Y1
((A*J)*Q)+((A*R)*12))]:[(AC)
TOTAL Excluding VAT - Y5
((E*N*Q)+((E*V)*12))]])</f>
        <v>0</v>
      </c>
      <c r="AC1113" s="21"/>
    </row>
    <row r="1114" spans="1:29" x14ac:dyDescent="0.3">
      <c r="A1114" t="s">
        <v>67</v>
      </c>
      <c r="B1114" t="s">
        <v>1574</v>
      </c>
      <c r="C1114" t="s">
        <v>1968</v>
      </c>
      <c r="D1114" t="s">
        <v>1583</v>
      </c>
      <c r="E1114" s="77">
        <v>1</v>
      </c>
      <c r="F1114" s="77">
        <v>1</v>
      </c>
      <c r="G1114" s="77">
        <v>1</v>
      </c>
      <c r="H1114" s="77">
        <v>0</v>
      </c>
      <c r="I1114" s="77">
        <v>0</v>
      </c>
      <c r="J1114" t="s">
        <v>646</v>
      </c>
      <c r="K1114" t="s">
        <v>286</v>
      </c>
      <c r="L1114" s="20"/>
      <c r="M1114" s="20"/>
      <c r="N1114" s="20"/>
      <c r="O1114" s="20"/>
      <c r="P1114" s="20"/>
      <c r="Q1114" s="28">
        <f t="shared" si="17"/>
        <v>17.71</v>
      </c>
      <c r="R1114" s="18"/>
      <c r="S1114" s="18"/>
      <c r="T1114" s="18"/>
      <c r="U1114" s="18"/>
      <c r="V1114" s="18"/>
      <c r="W11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4" s="17">
        <f>SUM(T_MAIN_ACCESSSW[[#This Row],[(Y)
TOTAL Excluding VAT - Y1
((A*J)*Q)+((A*R)*12))]:[(AC)
TOTAL Excluding VAT - Y5
((E*N*Q)+((E*V)*12))]])</f>
        <v>0</v>
      </c>
      <c r="AC1114" s="21"/>
    </row>
    <row r="1115" spans="1:29" x14ac:dyDescent="0.3">
      <c r="A1115" t="s">
        <v>67</v>
      </c>
      <c r="B1115" t="s">
        <v>1969</v>
      </c>
      <c r="C1115" t="s">
        <v>1970</v>
      </c>
      <c r="D1115" t="s">
        <v>1583</v>
      </c>
      <c r="E1115" s="77">
        <v>1</v>
      </c>
      <c r="F1115" s="77">
        <v>1</v>
      </c>
      <c r="G1115" s="77">
        <v>1</v>
      </c>
      <c r="H1115" s="77">
        <v>0</v>
      </c>
      <c r="I1115" s="77">
        <v>0</v>
      </c>
      <c r="J1115" t="s">
        <v>646</v>
      </c>
      <c r="K1115" t="s">
        <v>286</v>
      </c>
      <c r="L1115" s="20"/>
      <c r="M1115" s="20"/>
      <c r="N1115" s="20"/>
      <c r="O1115" s="20"/>
      <c r="P1115" s="20"/>
      <c r="Q1115" s="28">
        <f t="shared" si="17"/>
        <v>17.71</v>
      </c>
      <c r="R1115" s="18"/>
      <c r="S1115" s="18"/>
      <c r="T1115" s="18"/>
      <c r="U1115" s="18"/>
      <c r="V1115" s="18"/>
      <c r="W11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5" s="17">
        <f>SUM(T_MAIN_ACCESSSW[[#This Row],[(Y)
TOTAL Excluding VAT - Y1
((A*J)*Q)+((A*R)*12))]:[(AC)
TOTAL Excluding VAT - Y5
((E*N*Q)+((E*V)*12))]])</f>
        <v>0</v>
      </c>
      <c r="AC1115" s="21"/>
    </row>
    <row r="1116" spans="1:29" x14ac:dyDescent="0.3">
      <c r="A1116" t="s">
        <v>67</v>
      </c>
      <c r="B1116" t="s">
        <v>1969</v>
      </c>
      <c r="C1116" t="s">
        <v>1971</v>
      </c>
      <c r="D1116" t="s">
        <v>1583</v>
      </c>
      <c r="E1116" s="77">
        <v>1</v>
      </c>
      <c r="F1116" s="77">
        <v>1</v>
      </c>
      <c r="G1116" s="77">
        <v>1</v>
      </c>
      <c r="H1116" s="77">
        <v>0</v>
      </c>
      <c r="I1116" s="77">
        <v>0</v>
      </c>
      <c r="J1116" t="s">
        <v>646</v>
      </c>
      <c r="K1116" t="s">
        <v>286</v>
      </c>
      <c r="L1116" s="20"/>
      <c r="M1116" s="20"/>
      <c r="N1116" s="20"/>
      <c r="O1116" s="20"/>
      <c r="P1116" s="20"/>
      <c r="Q1116" s="28">
        <f t="shared" si="17"/>
        <v>17.71</v>
      </c>
      <c r="R1116" s="18"/>
      <c r="S1116" s="18"/>
      <c r="T1116" s="18"/>
      <c r="U1116" s="18"/>
      <c r="V1116" s="18"/>
      <c r="W11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6" s="17">
        <f>SUM(T_MAIN_ACCESSSW[[#This Row],[(Y)
TOTAL Excluding VAT - Y1
((A*J)*Q)+((A*R)*12))]:[(AC)
TOTAL Excluding VAT - Y5
((E*N*Q)+((E*V)*12))]])</f>
        <v>0</v>
      </c>
      <c r="AC1116" s="21"/>
    </row>
    <row r="1117" spans="1:29" x14ac:dyDescent="0.3">
      <c r="A1117" t="s">
        <v>78</v>
      </c>
      <c r="B1117" t="s">
        <v>1972</v>
      </c>
      <c r="C1117" t="s">
        <v>1973</v>
      </c>
      <c r="D1117" t="s">
        <v>1583</v>
      </c>
      <c r="E1117" s="77">
        <v>1</v>
      </c>
      <c r="F1117" s="77">
        <v>1</v>
      </c>
      <c r="G1117" s="77">
        <v>0</v>
      </c>
      <c r="H1117" s="77">
        <v>0</v>
      </c>
      <c r="I1117" s="77">
        <v>0</v>
      </c>
      <c r="J1117" t="s">
        <v>285</v>
      </c>
      <c r="K1117" t="s">
        <v>286</v>
      </c>
      <c r="L1117" s="20"/>
      <c r="M1117" s="20"/>
      <c r="N1117" s="20"/>
      <c r="O1117" s="20"/>
      <c r="P1117" s="20"/>
      <c r="Q1117" s="28">
        <f t="shared" si="17"/>
        <v>17.71</v>
      </c>
      <c r="R1117" s="18"/>
      <c r="S1117" s="18"/>
      <c r="T1117" s="18"/>
      <c r="U1117" s="18"/>
      <c r="V1117" s="18"/>
      <c r="W11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7" s="17">
        <f>SUM(T_MAIN_ACCESSSW[[#This Row],[(Y)
TOTAL Excluding VAT - Y1
((A*J)*Q)+((A*R)*12))]:[(AC)
TOTAL Excluding VAT - Y5
((E*N*Q)+((E*V)*12))]])</f>
        <v>0</v>
      </c>
      <c r="AC1117" s="21"/>
    </row>
    <row r="1118" spans="1:29" x14ac:dyDescent="0.3">
      <c r="A1118" t="s">
        <v>78</v>
      </c>
      <c r="B1118" t="s">
        <v>1974</v>
      </c>
      <c r="C1118" t="s">
        <v>1975</v>
      </c>
      <c r="D1118" t="s">
        <v>1583</v>
      </c>
      <c r="E1118" s="77">
        <v>1</v>
      </c>
      <c r="F1118" s="77">
        <v>1</v>
      </c>
      <c r="G1118" s="77">
        <v>0</v>
      </c>
      <c r="H1118" s="77">
        <v>0</v>
      </c>
      <c r="I1118" s="77">
        <v>0</v>
      </c>
      <c r="J1118" t="s">
        <v>285</v>
      </c>
      <c r="K1118" t="s">
        <v>286</v>
      </c>
      <c r="L1118" s="20"/>
      <c r="M1118" s="20"/>
      <c r="N1118" s="20"/>
      <c r="O1118" s="20"/>
      <c r="P1118" s="20"/>
      <c r="Q1118" s="28">
        <f t="shared" si="17"/>
        <v>17.71</v>
      </c>
      <c r="R1118" s="18"/>
      <c r="S1118" s="18"/>
      <c r="T1118" s="18"/>
      <c r="U1118" s="18"/>
      <c r="V1118" s="18"/>
      <c r="W11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8" s="17">
        <f>SUM(T_MAIN_ACCESSSW[[#This Row],[(Y)
TOTAL Excluding VAT - Y1
((A*J)*Q)+((A*R)*12))]:[(AC)
TOTAL Excluding VAT - Y5
((E*N*Q)+((E*V)*12))]])</f>
        <v>0</v>
      </c>
      <c r="AC1118" s="21"/>
    </row>
    <row r="1119" spans="1:29" x14ac:dyDescent="0.3">
      <c r="A1119" t="s">
        <v>78</v>
      </c>
      <c r="B1119" t="s">
        <v>1974</v>
      </c>
      <c r="C1119" t="s">
        <v>1976</v>
      </c>
      <c r="D1119" t="s">
        <v>1583</v>
      </c>
      <c r="E1119" s="77">
        <v>1</v>
      </c>
      <c r="F1119" s="77">
        <v>1</v>
      </c>
      <c r="G1119" s="77">
        <v>0</v>
      </c>
      <c r="H1119" s="77">
        <v>0</v>
      </c>
      <c r="I1119" s="77">
        <v>0</v>
      </c>
      <c r="J1119" t="s">
        <v>285</v>
      </c>
      <c r="K1119" t="s">
        <v>286</v>
      </c>
      <c r="L1119" s="20"/>
      <c r="M1119" s="20"/>
      <c r="N1119" s="20"/>
      <c r="O1119" s="20"/>
      <c r="P1119" s="20"/>
      <c r="Q1119" s="28">
        <f t="shared" si="17"/>
        <v>17.71</v>
      </c>
      <c r="R1119" s="18"/>
      <c r="S1119" s="18"/>
      <c r="T1119" s="18"/>
      <c r="U1119" s="18"/>
      <c r="V1119" s="18"/>
      <c r="W11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19" s="17">
        <f>SUM(T_MAIN_ACCESSSW[[#This Row],[(Y)
TOTAL Excluding VAT - Y1
((A*J)*Q)+((A*R)*12))]:[(AC)
TOTAL Excluding VAT - Y5
((E*N*Q)+((E*V)*12))]])</f>
        <v>0</v>
      </c>
      <c r="AC1119" s="21"/>
    </row>
    <row r="1120" spans="1:29" x14ac:dyDescent="0.3">
      <c r="A1120" t="s">
        <v>78</v>
      </c>
      <c r="B1120" t="s">
        <v>1974</v>
      </c>
      <c r="C1120" t="s">
        <v>1977</v>
      </c>
      <c r="D1120" t="s">
        <v>1583</v>
      </c>
      <c r="E1120" s="77">
        <v>1</v>
      </c>
      <c r="F1120" s="77">
        <v>1</v>
      </c>
      <c r="G1120" s="77">
        <v>0</v>
      </c>
      <c r="H1120" s="77">
        <v>0</v>
      </c>
      <c r="I1120" s="77">
        <v>0</v>
      </c>
      <c r="J1120" t="s">
        <v>285</v>
      </c>
      <c r="K1120" t="s">
        <v>286</v>
      </c>
      <c r="L1120" s="20"/>
      <c r="M1120" s="20"/>
      <c r="N1120" s="20"/>
      <c r="O1120" s="20"/>
      <c r="P1120" s="20"/>
      <c r="Q1120" s="28">
        <f t="shared" si="17"/>
        <v>17.71</v>
      </c>
      <c r="R1120" s="18"/>
      <c r="S1120" s="18"/>
      <c r="T1120" s="18"/>
      <c r="U1120" s="18"/>
      <c r="V1120" s="18"/>
      <c r="W11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0" s="17">
        <f>SUM(T_MAIN_ACCESSSW[[#This Row],[(Y)
TOTAL Excluding VAT - Y1
((A*J)*Q)+((A*R)*12))]:[(AC)
TOTAL Excluding VAT - Y5
((E*N*Q)+((E*V)*12))]])</f>
        <v>0</v>
      </c>
      <c r="AC1120" s="21"/>
    </row>
    <row r="1121" spans="1:29" x14ac:dyDescent="0.3">
      <c r="A1121" t="s">
        <v>73</v>
      </c>
      <c r="B1121" t="s">
        <v>1978</v>
      </c>
      <c r="C1121" t="s">
        <v>1979</v>
      </c>
      <c r="D1121" t="s">
        <v>1583</v>
      </c>
      <c r="E1121" s="77">
        <v>1</v>
      </c>
      <c r="F1121" s="77">
        <v>1</v>
      </c>
      <c r="G1121" s="77">
        <v>0</v>
      </c>
      <c r="H1121" s="77">
        <v>0</v>
      </c>
      <c r="I1121" s="77">
        <v>0</v>
      </c>
      <c r="J1121" t="s">
        <v>285</v>
      </c>
      <c r="K1121" t="s">
        <v>286</v>
      </c>
      <c r="L1121" s="20"/>
      <c r="M1121" s="20"/>
      <c r="N1121" s="20"/>
      <c r="O1121" s="20"/>
      <c r="P1121" s="20"/>
      <c r="Q1121" s="28">
        <f t="shared" si="17"/>
        <v>17.71</v>
      </c>
      <c r="R1121" s="18"/>
      <c r="S1121" s="18"/>
      <c r="T1121" s="18"/>
      <c r="U1121" s="18"/>
      <c r="V1121" s="18"/>
      <c r="W11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1" s="17">
        <f>SUM(T_MAIN_ACCESSSW[[#This Row],[(Y)
TOTAL Excluding VAT - Y1
((A*J)*Q)+((A*R)*12))]:[(AC)
TOTAL Excluding VAT - Y5
((E*N*Q)+((E*V)*12))]])</f>
        <v>0</v>
      </c>
      <c r="AC1121" s="21"/>
    </row>
    <row r="1122" spans="1:29" x14ac:dyDescent="0.3">
      <c r="A1122" t="s">
        <v>73</v>
      </c>
      <c r="B1122" t="s">
        <v>1980</v>
      </c>
      <c r="C1122" t="s">
        <v>1981</v>
      </c>
      <c r="D1122" t="s">
        <v>1583</v>
      </c>
      <c r="E1122" s="77">
        <v>1</v>
      </c>
      <c r="F1122" s="77">
        <v>1</v>
      </c>
      <c r="G1122" s="77">
        <v>0</v>
      </c>
      <c r="H1122" s="77">
        <v>0</v>
      </c>
      <c r="I1122" s="77">
        <v>0</v>
      </c>
      <c r="J1122" t="s">
        <v>285</v>
      </c>
      <c r="K1122" t="s">
        <v>286</v>
      </c>
      <c r="L1122" s="20"/>
      <c r="M1122" s="20"/>
      <c r="N1122" s="20"/>
      <c r="O1122" s="20"/>
      <c r="P1122" s="20"/>
      <c r="Q1122" s="28">
        <f t="shared" si="17"/>
        <v>17.71</v>
      </c>
      <c r="R1122" s="18"/>
      <c r="S1122" s="18"/>
      <c r="T1122" s="18"/>
      <c r="U1122" s="18"/>
      <c r="V1122" s="18"/>
      <c r="W11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2" s="17">
        <f>SUM(T_MAIN_ACCESSSW[[#This Row],[(Y)
TOTAL Excluding VAT - Y1
((A*J)*Q)+((A*R)*12))]:[(AC)
TOTAL Excluding VAT - Y5
((E*N*Q)+((E*V)*12))]])</f>
        <v>0</v>
      </c>
      <c r="AC1122" s="21"/>
    </row>
    <row r="1123" spans="1:29" x14ac:dyDescent="0.3">
      <c r="A1123" t="s">
        <v>73</v>
      </c>
      <c r="B1123" t="s">
        <v>1982</v>
      </c>
      <c r="C1123" t="s">
        <v>1983</v>
      </c>
      <c r="D1123" t="s">
        <v>1583</v>
      </c>
      <c r="E1123" s="77">
        <v>1</v>
      </c>
      <c r="F1123" s="77">
        <v>1</v>
      </c>
      <c r="G1123" s="77">
        <v>0</v>
      </c>
      <c r="H1123" s="77">
        <v>0</v>
      </c>
      <c r="I1123" s="77">
        <v>0</v>
      </c>
      <c r="J1123" t="s">
        <v>285</v>
      </c>
      <c r="K1123" t="s">
        <v>286</v>
      </c>
      <c r="L1123" s="20"/>
      <c r="M1123" s="20"/>
      <c r="N1123" s="20"/>
      <c r="O1123" s="20"/>
      <c r="P1123" s="20"/>
      <c r="Q1123" s="28">
        <f t="shared" si="17"/>
        <v>17.71</v>
      </c>
      <c r="R1123" s="18"/>
      <c r="S1123" s="18"/>
      <c r="T1123" s="18"/>
      <c r="U1123" s="18"/>
      <c r="V1123" s="18"/>
      <c r="W11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3" s="17">
        <f>SUM(T_MAIN_ACCESSSW[[#This Row],[(Y)
TOTAL Excluding VAT - Y1
((A*J)*Q)+((A*R)*12))]:[(AC)
TOTAL Excluding VAT - Y5
((E*N*Q)+((E*V)*12))]])</f>
        <v>0</v>
      </c>
      <c r="AC1123" s="21"/>
    </row>
    <row r="1124" spans="1:29" x14ac:dyDescent="0.3">
      <c r="A1124" t="s">
        <v>73</v>
      </c>
      <c r="B1124" t="s">
        <v>1984</v>
      </c>
      <c r="C1124" t="s">
        <v>1985</v>
      </c>
      <c r="D1124" t="s">
        <v>1583</v>
      </c>
      <c r="E1124" s="77">
        <v>1</v>
      </c>
      <c r="F1124" s="77">
        <v>1</v>
      </c>
      <c r="G1124" s="77">
        <v>0</v>
      </c>
      <c r="H1124" s="77">
        <v>0</v>
      </c>
      <c r="I1124" s="77">
        <v>0</v>
      </c>
      <c r="J1124" t="s">
        <v>285</v>
      </c>
      <c r="K1124" t="s">
        <v>286</v>
      </c>
      <c r="L1124" s="20"/>
      <c r="M1124" s="20"/>
      <c r="N1124" s="20"/>
      <c r="O1124" s="20"/>
      <c r="P1124" s="20"/>
      <c r="Q1124" s="28">
        <f t="shared" si="17"/>
        <v>17.71</v>
      </c>
      <c r="R1124" s="18"/>
      <c r="S1124" s="18"/>
      <c r="T1124" s="18"/>
      <c r="U1124" s="18"/>
      <c r="V1124" s="18"/>
      <c r="W11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4" s="17">
        <f>SUM(T_MAIN_ACCESSSW[[#This Row],[(Y)
TOTAL Excluding VAT - Y1
((A*J)*Q)+((A*R)*12))]:[(AC)
TOTAL Excluding VAT - Y5
((E*N*Q)+((E*V)*12))]])</f>
        <v>0</v>
      </c>
      <c r="AC1124" s="21"/>
    </row>
    <row r="1125" spans="1:29" x14ac:dyDescent="0.3">
      <c r="A1125" t="s">
        <v>73</v>
      </c>
      <c r="B1125" t="s">
        <v>1986</v>
      </c>
      <c r="C1125" t="s">
        <v>1987</v>
      </c>
      <c r="D1125" t="s">
        <v>1583</v>
      </c>
      <c r="E1125" s="77">
        <v>1</v>
      </c>
      <c r="F1125" s="77">
        <v>1</v>
      </c>
      <c r="G1125" s="77">
        <v>0</v>
      </c>
      <c r="H1125" s="77">
        <v>0</v>
      </c>
      <c r="I1125" s="77">
        <v>0</v>
      </c>
      <c r="J1125" t="s">
        <v>285</v>
      </c>
      <c r="K1125" t="s">
        <v>286</v>
      </c>
      <c r="L1125" s="20"/>
      <c r="M1125" s="20"/>
      <c r="N1125" s="20"/>
      <c r="O1125" s="20"/>
      <c r="P1125" s="20"/>
      <c r="Q1125" s="28">
        <f t="shared" si="17"/>
        <v>17.71</v>
      </c>
      <c r="R1125" s="18"/>
      <c r="S1125" s="18"/>
      <c r="T1125" s="18"/>
      <c r="U1125" s="18"/>
      <c r="V1125" s="18"/>
      <c r="W11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5" s="17">
        <f>SUM(T_MAIN_ACCESSSW[[#This Row],[(Y)
TOTAL Excluding VAT - Y1
((A*J)*Q)+((A*R)*12))]:[(AC)
TOTAL Excluding VAT - Y5
((E*N*Q)+((E*V)*12))]])</f>
        <v>0</v>
      </c>
      <c r="AC1125" s="21"/>
    </row>
    <row r="1126" spans="1:29" x14ac:dyDescent="0.3">
      <c r="A1126" t="s">
        <v>73</v>
      </c>
      <c r="B1126" t="s">
        <v>1988</v>
      </c>
      <c r="C1126" t="s">
        <v>1989</v>
      </c>
      <c r="D1126" t="s">
        <v>1583</v>
      </c>
      <c r="E1126" s="77">
        <v>1</v>
      </c>
      <c r="F1126" s="77">
        <v>1</v>
      </c>
      <c r="G1126" s="77">
        <v>0</v>
      </c>
      <c r="H1126" s="77">
        <v>0</v>
      </c>
      <c r="I1126" s="77">
        <v>0</v>
      </c>
      <c r="J1126" t="s">
        <v>285</v>
      </c>
      <c r="K1126" t="s">
        <v>286</v>
      </c>
      <c r="L1126" s="20"/>
      <c r="M1126" s="20"/>
      <c r="N1126" s="20"/>
      <c r="O1126" s="20"/>
      <c r="P1126" s="20"/>
      <c r="Q1126" s="28">
        <f t="shared" si="17"/>
        <v>17.71</v>
      </c>
      <c r="R1126" s="18"/>
      <c r="S1126" s="18"/>
      <c r="T1126" s="18"/>
      <c r="U1126" s="18"/>
      <c r="V1126" s="18"/>
      <c r="W11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6" s="17">
        <f>SUM(T_MAIN_ACCESSSW[[#This Row],[(Y)
TOTAL Excluding VAT - Y1
((A*J)*Q)+((A*R)*12))]:[(AC)
TOTAL Excluding VAT - Y5
((E*N*Q)+((E*V)*12))]])</f>
        <v>0</v>
      </c>
      <c r="AC1126" s="21"/>
    </row>
    <row r="1127" spans="1:29" x14ac:dyDescent="0.3">
      <c r="A1127" t="s">
        <v>73</v>
      </c>
      <c r="B1127" t="s">
        <v>1990</v>
      </c>
      <c r="C1127" t="s">
        <v>1991</v>
      </c>
      <c r="D1127" t="s">
        <v>1583</v>
      </c>
      <c r="E1127" s="77">
        <v>1</v>
      </c>
      <c r="F1127" s="77">
        <v>1</v>
      </c>
      <c r="G1127" s="77">
        <v>0</v>
      </c>
      <c r="H1127" s="77">
        <v>0</v>
      </c>
      <c r="I1127" s="77">
        <v>0</v>
      </c>
      <c r="J1127" t="s">
        <v>285</v>
      </c>
      <c r="K1127" t="s">
        <v>286</v>
      </c>
      <c r="L1127" s="20"/>
      <c r="M1127" s="20"/>
      <c r="N1127" s="20"/>
      <c r="O1127" s="20"/>
      <c r="P1127" s="20"/>
      <c r="Q1127" s="28">
        <f t="shared" si="17"/>
        <v>17.71</v>
      </c>
      <c r="R1127" s="18"/>
      <c r="S1127" s="18"/>
      <c r="T1127" s="18"/>
      <c r="U1127" s="18"/>
      <c r="V1127" s="18"/>
      <c r="W11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7" s="17">
        <f>SUM(T_MAIN_ACCESSSW[[#This Row],[(Y)
TOTAL Excluding VAT - Y1
((A*J)*Q)+((A*R)*12))]:[(AC)
TOTAL Excluding VAT - Y5
((E*N*Q)+((E*V)*12))]])</f>
        <v>0</v>
      </c>
      <c r="AC1127" s="21"/>
    </row>
    <row r="1128" spans="1:29" x14ac:dyDescent="0.3">
      <c r="A1128" t="s">
        <v>73</v>
      </c>
      <c r="B1128" t="s">
        <v>1992</v>
      </c>
      <c r="C1128" t="s">
        <v>1993</v>
      </c>
      <c r="D1128" t="s">
        <v>1583</v>
      </c>
      <c r="E1128" s="77">
        <v>1</v>
      </c>
      <c r="F1128" s="77">
        <v>1</v>
      </c>
      <c r="G1128" s="77">
        <v>0</v>
      </c>
      <c r="H1128" s="77">
        <v>0</v>
      </c>
      <c r="I1128" s="77">
        <v>0</v>
      </c>
      <c r="J1128" t="s">
        <v>285</v>
      </c>
      <c r="K1128" t="s">
        <v>286</v>
      </c>
      <c r="L1128" s="20"/>
      <c r="M1128" s="20"/>
      <c r="N1128" s="20"/>
      <c r="O1128" s="20"/>
      <c r="P1128" s="20"/>
      <c r="Q1128" s="28">
        <f t="shared" si="17"/>
        <v>17.71</v>
      </c>
      <c r="R1128" s="18"/>
      <c r="S1128" s="18"/>
      <c r="T1128" s="18"/>
      <c r="U1128" s="18"/>
      <c r="V1128" s="18"/>
      <c r="W11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8" s="17">
        <f>SUM(T_MAIN_ACCESSSW[[#This Row],[(Y)
TOTAL Excluding VAT - Y1
((A*J)*Q)+((A*R)*12))]:[(AC)
TOTAL Excluding VAT - Y5
((E*N*Q)+((E*V)*12))]])</f>
        <v>0</v>
      </c>
      <c r="AC1128" s="21"/>
    </row>
    <row r="1129" spans="1:29" x14ac:dyDescent="0.3">
      <c r="A1129" t="s">
        <v>73</v>
      </c>
      <c r="B1129" t="s">
        <v>1994</v>
      </c>
      <c r="C1129" t="s">
        <v>1995</v>
      </c>
      <c r="D1129" t="s">
        <v>1583</v>
      </c>
      <c r="E1129" s="77">
        <v>1</v>
      </c>
      <c r="F1129" s="77">
        <v>1</v>
      </c>
      <c r="G1129" s="77">
        <v>0</v>
      </c>
      <c r="H1129" s="77">
        <v>0</v>
      </c>
      <c r="I1129" s="77">
        <v>0</v>
      </c>
      <c r="J1129" t="s">
        <v>285</v>
      </c>
      <c r="K1129" t="s">
        <v>286</v>
      </c>
      <c r="L1129" s="20"/>
      <c r="M1129" s="20"/>
      <c r="N1129" s="20"/>
      <c r="O1129" s="20"/>
      <c r="P1129" s="20"/>
      <c r="Q1129" s="28">
        <f t="shared" si="17"/>
        <v>17.71</v>
      </c>
      <c r="R1129" s="18"/>
      <c r="S1129" s="18"/>
      <c r="T1129" s="18"/>
      <c r="U1129" s="18"/>
      <c r="V1129" s="18"/>
      <c r="W11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29" s="17">
        <f>SUM(T_MAIN_ACCESSSW[[#This Row],[(Y)
TOTAL Excluding VAT - Y1
((A*J)*Q)+((A*R)*12))]:[(AC)
TOTAL Excluding VAT - Y5
((E*N*Q)+((E*V)*12))]])</f>
        <v>0</v>
      </c>
      <c r="AC1129" s="21"/>
    </row>
    <row r="1130" spans="1:29" x14ac:dyDescent="0.3">
      <c r="A1130" t="s">
        <v>73</v>
      </c>
      <c r="B1130" t="s">
        <v>1996</v>
      </c>
      <c r="C1130" t="s">
        <v>1997</v>
      </c>
      <c r="D1130" t="s">
        <v>1583</v>
      </c>
      <c r="E1130" s="77">
        <v>1</v>
      </c>
      <c r="F1130" s="77">
        <v>1</v>
      </c>
      <c r="G1130" s="77">
        <v>0</v>
      </c>
      <c r="H1130" s="77">
        <v>0</v>
      </c>
      <c r="I1130" s="77">
        <v>0</v>
      </c>
      <c r="J1130" t="s">
        <v>285</v>
      </c>
      <c r="K1130" t="s">
        <v>286</v>
      </c>
      <c r="L1130" s="20"/>
      <c r="M1130" s="20"/>
      <c r="N1130" s="20"/>
      <c r="O1130" s="20"/>
      <c r="P1130" s="20"/>
      <c r="Q1130" s="28">
        <f t="shared" si="17"/>
        <v>17.71</v>
      </c>
      <c r="R1130" s="18"/>
      <c r="S1130" s="18"/>
      <c r="T1130" s="18"/>
      <c r="U1130" s="18"/>
      <c r="V1130" s="18"/>
      <c r="W11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0" s="17">
        <f>SUM(T_MAIN_ACCESSSW[[#This Row],[(Y)
TOTAL Excluding VAT - Y1
((A*J)*Q)+((A*R)*12))]:[(AC)
TOTAL Excluding VAT - Y5
((E*N*Q)+((E*V)*12))]])</f>
        <v>0</v>
      </c>
      <c r="AC1130" s="21"/>
    </row>
    <row r="1131" spans="1:29" x14ac:dyDescent="0.3">
      <c r="A1131" t="s">
        <v>73</v>
      </c>
      <c r="B1131" t="s">
        <v>1998</v>
      </c>
      <c r="C1131" t="s">
        <v>1999</v>
      </c>
      <c r="D1131" t="s">
        <v>1583</v>
      </c>
      <c r="E1131" s="77">
        <v>1</v>
      </c>
      <c r="F1131" s="77">
        <v>1</v>
      </c>
      <c r="G1131" s="77">
        <v>0</v>
      </c>
      <c r="H1131" s="77">
        <v>0</v>
      </c>
      <c r="I1131" s="77">
        <v>0</v>
      </c>
      <c r="J1131" t="s">
        <v>285</v>
      </c>
      <c r="K1131" t="s">
        <v>286</v>
      </c>
      <c r="L1131" s="20"/>
      <c r="M1131" s="20"/>
      <c r="N1131" s="20"/>
      <c r="O1131" s="20"/>
      <c r="P1131" s="20"/>
      <c r="Q1131" s="28">
        <f t="shared" si="17"/>
        <v>17.71</v>
      </c>
      <c r="R1131" s="18"/>
      <c r="S1131" s="18"/>
      <c r="T1131" s="18"/>
      <c r="U1131" s="18"/>
      <c r="V1131" s="18"/>
      <c r="W11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1" s="17">
        <f>SUM(T_MAIN_ACCESSSW[[#This Row],[(Y)
TOTAL Excluding VAT - Y1
((A*J)*Q)+((A*R)*12))]:[(AC)
TOTAL Excluding VAT - Y5
((E*N*Q)+((E*V)*12))]])</f>
        <v>0</v>
      </c>
      <c r="AC1131" s="21"/>
    </row>
    <row r="1132" spans="1:29" x14ac:dyDescent="0.3">
      <c r="A1132" t="s">
        <v>73</v>
      </c>
      <c r="B1132" t="s">
        <v>2000</v>
      </c>
      <c r="C1132" t="s">
        <v>2001</v>
      </c>
      <c r="D1132" t="s">
        <v>1583</v>
      </c>
      <c r="E1132" s="77">
        <v>1</v>
      </c>
      <c r="F1132" s="77">
        <v>1</v>
      </c>
      <c r="G1132" s="77">
        <v>0</v>
      </c>
      <c r="H1132" s="77">
        <v>0</v>
      </c>
      <c r="I1132" s="77">
        <v>0</v>
      </c>
      <c r="J1132" t="s">
        <v>285</v>
      </c>
      <c r="K1132" t="s">
        <v>286</v>
      </c>
      <c r="L1132" s="20"/>
      <c r="M1132" s="20"/>
      <c r="N1132" s="20"/>
      <c r="O1132" s="20"/>
      <c r="P1132" s="20"/>
      <c r="Q1132" s="28">
        <f t="shared" si="17"/>
        <v>17.71</v>
      </c>
      <c r="R1132" s="18"/>
      <c r="S1132" s="18"/>
      <c r="T1132" s="18"/>
      <c r="U1132" s="18"/>
      <c r="V1132" s="18"/>
      <c r="W11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2" s="17">
        <f>SUM(T_MAIN_ACCESSSW[[#This Row],[(Y)
TOTAL Excluding VAT - Y1
((A*J)*Q)+((A*R)*12))]:[(AC)
TOTAL Excluding VAT - Y5
((E*N*Q)+((E*V)*12))]])</f>
        <v>0</v>
      </c>
      <c r="AC1132" s="21"/>
    </row>
    <row r="1133" spans="1:29" x14ac:dyDescent="0.3">
      <c r="A1133" t="s">
        <v>73</v>
      </c>
      <c r="B1133" t="s">
        <v>2002</v>
      </c>
      <c r="C1133" t="s">
        <v>2003</v>
      </c>
      <c r="D1133" t="s">
        <v>1583</v>
      </c>
      <c r="E1133" s="77">
        <v>1</v>
      </c>
      <c r="F1133" s="77">
        <v>1</v>
      </c>
      <c r="G1133" s="77">
        <v>0</v>
      </c>
      <c r="H1133" s="77">
        <v>0</v>
      </c>
      <c r="I1133" s="77">
        <v>0</v>
      </c>
      <c r="J1133" t="s">
        <v>285</v>
      </c>
      <c r="K1133" t="s">
        <v>286</v>
      </c>
      <c r="L1133" s="20"/>
      <c r="M1133" s="20"/>
      <c r="N1133" s="20"/>
      <c r="O1133" s="20"/>
      <c r="P1133" s="20"/>
      <c r="Q1133" s="28">
        <f t="shared" si="17"/>
        <v>17.71</v>
      </c>
      <c r="R1133" s="18"/>
      <c r="S1133" s="18"/>
      <c r="T1133" s="18"/>
      <c r="U1133" s="18"/>
      <c r="V1133" s="18"/>
      <c r="W11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3" s="17">
        <f>SUM(T_MAIN_ACCESSSW[[#This Row],[(Y)
TOTAL Excluding VAT - Y1
((A*J)*Q)+((A*R)*12))]:[(AC)
TOTAL Excluding VAT - Y5
((E*N*Q)+((E*V)*12))]])</f>
        <v>0</v>
      </c>
      <c r="AC1133" s="21"/>
    </row>
    <row r="1134" spans="1:29" x14ac:dyDescent="0.3">
      <c r="A1134" t="s">
        <v>73</v>
      </c>
      <c r="B1134" t="s">
        <v>2004</v>
      </c>
      <c r="C1134" t="s">
        <v>2005</v>
      </c>
      <c r="D1134" t="s">
        <v>1583</v>
      </c>
      <c r="E1134" s="77">
        <v>1</v>
      </c>
      <c r="F1134" s="77">
        <v>1</v>
      </c>
      <c r="G1134" s="77">
        <v>0</v>
      </c>
      <c r="H1134" s="77">
        <v>0</v>
      </c>
      <c r="I1134" s="77">
        <v>0</v>
      </c>
      <c r="J1134" t="s">
        <v>285</v>
      </c>
      <c r="K1134" t="s">
        <v>286</v>
      </c>
      <c r="L1134" s="20"/>
      <c r="M1134" s="20"/>
      <c r="N1134" s="20"/>
      <c r="O1134" s="20"/>
      <c r="P1134" s="20"/>
      <c r="Q1134" s="28">
        <f t="shared" si="17"/>
        <v>17.71</v>
      </c>
      <c r="R1134" s="18"/>
      <c r="S1134" s="18"/>
      <c r="T1134" s="18"/>
      <c r="U1134" s="18"/>
      <c r="V1134" s="18"/>
      <c r="W11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4" s="17">
        <f>SUM(T_MAIN_ACCESSSW[[#This Row],[(Y)
TOTAL Excluding VAT - Y1
((A*J)*Q)+((A*R)*12))]:[(AC)
TOTAL Excluding VAT - Y5
((E*N*Q)+((E*V)*12))]])</f>
        <v>0</v>
      </c>
      <c r="AC1134" s="21"/>
    </row>
    <row r="1135" spans="1:29" x14ac:dyDescent="0.3">
      <c r="A1135" t="s">
        <v>73</v>
      </c>
      <c r="B1135" t="s">
        <v>2006</v>
      </c>
      <c r="C1135" t="s">
        <v>2007</v>
      </c>
      <c r="D1135" t="s">
        <v>1583</v>
      </c>
      <c r="E1135" s="77">
        <v>1</v>
      </c>
      <c r="F1135" s="77">
        <v>1</v>
      </c>
      <c r="G1135" s="77">
        <v>0</v>
      </c>
      <c r="H1135" s="77">
        <v>0</v>
      </c>
      <c r="I1135" s="77">
        <v>0</v>
      </c>
      <c r="J1135" t="s">
        <v>285</v>
      </c>
      <c r="K1135" t="s">
        <v>286</v>
      </c>
      <c r="L1135" s="20"/>
      <c r="M1135" s="20"/>
      <c r="N1135" s="20"/>
      <c r="O1135" s="20"/>
      <c r="P1135" s="20"/>
      <c r="Q1135" s="28">
        <f t="shared" si="17"/>
        <v>17.71</v>
      </c>
      <c r="R1135" s="18"/>
      <c r="S1135" s="18"/>
      <c r="T1135" s="18"/>
      <c r="U1135" s="18"/>
      <c r="V1135" s="18"/>
      <c r="W11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5" s="17">
        <f>SUM(T_MAIN_ACCESSSW[[#This Row],[(Y)
TOTAL Excluding VAT - Y1
((A*J)*Q)+((A*R)*12))]:[(AC)
TOTAL Excluding VAT - Y5
((E*N*Q)+((E*V)*12))]])</f>
        <v>0</v>
      </c>
      <c r="AC1135" s="21"/>
    </row>
    <row r="1136" spans="1:29" x14ac:dyDescent="0.3">
      <c r="A1136" t="s">
        <v>73</v>
      </c>
      <c r="B1136" t="s">
        <v>2008</v>
      </c>
      <c r="C1136" t="s">
        <v>2009</v>
      </c>
      <c r="D1136" t="s">
        <v>1583</v>
      </c>
      <c r="E1136" s="77">
        <v>1</v>
      </c>
      <c r="F1136" s="77">
        <v>1</v>
      </c>
      <c r="G1136" s="77">
        <v>0</v>
      </c>
      <c r="H1136" s="77">
        <v>0</v>
      </c>
      <c r="I1136" s="77">
        <v>0</v>
      </c>
      <c r="J1136" t="s">
        <v>285</v>
      </c>
      <c r="K1136" t="s">
        <v>286</v>
      </c>
      <c r="L1136" s="20"/>
      <c r="M1136" s="20"/>
      <c r="N1136" s="20"/>
      <c r="O1136" s="20"/>
      <c r="P1136" s="20"/>
      <c r="Q1136" s="28">
        <f t="shared" si="17"/>
        <v>17.71</v>
      </c>
      <c r="R1136" s="18"/>
      <c r="S1136" s="18"/>
      <c r="T1136" s="18"/>
      <c r="U1136" s="18"/>
      <c r="V1136" s="18"/>
      <c r="W11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6" s="17">
        <f>SUM(T_MAIN_ACCESSSW[[#This Row],[(Y)
TOTAL Excluding VAT - Y1
((A*J)*Q)+((A*R)*12))]:[(AC)
TOTAL Excluding VAT - Y5
((E*N*Q)+((E*V)*12))]])</f>
        <v>0</v>
      </c>
      <c r="AC1136" s="21"/>
    </row>
    <row r="1137" spans="1:29" x14ac:dyDescent="0.3">
      <c r="A1137" t="s">
        <v>73</v>
      </c>
      <c r="B1137" t="s">
        <v>2010</v>
      </c>
      <c r="C1137" t="s">
        <v>2011</v>
      </c>
      <c r="D1137" t="s">
        <v>1583</v>
      </c>
      <c r="E1137" s="77">
        <v>1</v>
      </c>
      <c r="F1137" s="77">
        <v>1</v>
      </c>
      <c r="G1137" s="77">
        <v>0</v>
      </c>
      <c r="H1137" s="77">
        <v>0</v>
      </c>
      <c r="I1137" s="77">
        <v>0</v>
      </c>
      <c r="J1137" t="s">
        <v>285</v>
      </c>
      <c r="K1137" t="s">
        <v>286</v>
      </c>
      <c r="L1137" s="20"/>
      <c r="M1137" s="20"/>
      <c r="N1137" s="20"/>
      <c r="O1137" s="20"/>
      <c r="P1137" s="20"/>
      <c r="Q1137" s="28">
        <f t="shared" si="17"/>
        <v>17.71</v>
      </c>
      <c r="R1137" s="18"/>
      <c r="S1137" s="18"/>
      <c r="T1137" s="18"/>
      <c r="U1137" s="18"/>
      <c r="V1137" s="18"/>
      <c r="W11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7" s="17">
        <f>SUM(T_MAIN_ACCESSSW[[#This Row],[(Y)
TOTAL Excluding VAT - Y1
((A*J)*Q)+((A*R)*12))]:[(AC)
TOTAL Excluding VAT - Y5
((E*N*Q)+((E*V)*12))]])</f>
        <v>0</v>
      </c>
      <c r="AC1137" s="21"/>
    </row>
    <row r="1138" spans="1:29" x14ac:dyDescent="0.3">
      <c r="A1138" t="s">
        <v>73</v>
      </c>
      <c r="B1138" t="s">
        <v>2012</v>
      </c>
      <c r="C1138" t="s">
        <v>2013</v>
      </c>
      <c r="D1138" t="s">
        <v>1583</v>
      </c>
      <c r="E1138" s="77">
        <v>1</v>
      </c>
      <c r="F1138" s="77">
        <v>1</v>
      </c>
      <c r="G1138" s="77">
        <v>0</v>
      </c>
      <c r="H1138" s="77">
        <v>0</v>
      </c>
      <c r="I1138" s="77">
        <v>0</v>
      </c>
      <c r="J1138" t="s">
        <v>285</v>
      </c>
      <c r="K1138" t="s">
        <v>286</v>
      </c>
      <c r="L1138" s="20"/>
      <c r="M1138" s="20"/>
      <c r="N1138" s="20"/>
      <c r="O1138" s="20"/>
      <c r="P1138" s="20"/>
      <c r="Q1138" s="28">
        <f t="shared" si="17"/>
        <v>17.71</v>
      </c>
      <c r="R1138" s="18"/>
      <c r="S1138" s="18"/>
      <c r="T1138" s="18"/>
      <c r="U1138" s="18"/>
      <c r="V1138" s="18"/>
      <c r="W11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8" s="17">
        <f>SUM(T_MAIN_ACCESSSW[[#This Row],[(Y)
TOTAL Excluding VAT - Y1
((A*J)*Q)+((A*R)*12))]:[(AC)
TOTAL Excluding VAT - Y5
((E*N*Q)+((E*V)*12))]])</f>
        <v>0</v>
      </c>
      <c r="AC1138" s="21"/>
    </row>
    <row r="1139" spans="1:29" x14ac:dyDescent="0.3">
      <c r="A1139" t="s">
        <v>73</v>
      </c>
      <c r="B1139" t="s">
        <v>2014</v>
      </c>
      <c r="C1139" t="s">
        <v>2015</v>
      </c>
      <c r="D1139" t="s">
        <v>1583</v>
      </c>
      <c r="E1139" s="77">
        <v>1</v>
      </c>
      <c r="F1139" s="77">
        <v>1</v>
      </c>
      <c r="G1139" s="77">
        <v>0</v>
      </c>
      <c r="H1139" s="77">
        <v>0</v>
      </c>
      <c r="I1139" s="77">
        <v>0</v>
      </c>
      <c r="J1139" t="s">
        <v>285</v>
      </c>
      <c r="K1139" t="s">
        <v>286</v>
      </c>
      <c r="L1139" s="20"/>
      <c r="M1139" s="20"/>
      <c r="N1139" s="20"/>
      <c r="O1139" s="20"/>
      <c r="P1139" s="20"/>
      <c r="Q1139" s="28">
        <f t="shared" si="17"/>
        <v>17.71</v>
      </c>
      <c r="R1139" s="18"/>
      <c r="S1139" s="18"/>
      <c r="T1139" s="18"/>
      <c r="U1139" s="18"/>
      <c r="V1139" s="18"/>
      <c r="W11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39" s="17">
        <f>SUM(T_MAIN_ACCESSSW[[#This Row],[(Y)
TOTAL Excluding VAT - Y1
((A*J)*Q)+((A*R)*12))]:[(AC)
TOTAL Excluding VAT - Y5
((E*N*Q)+((E*V)*12))]])</f>
        <v>0</v>
      </c>
      <c r="AC1139" s="21"/>
    </row>
    <row r="1140" spans="1:29" x14ac:dyDescent="0.3">
      <c r="A1140" t="s">
        <v>73</v>
      </c>
      <c r="B1140" t="s">
        <v>2016</v>
      </c>
      <c r="C1140" t="s">
        <v>2017</v>
      </c>
      <c r="D1140" t="s">
        <v>1583</v>
      </c>
      <c r="E1140" s="77">
        <v>1</v>
      </c>
      <c r="F1140" s="77">
        <v>1</v>
      </c>
      <c r="G1140" s="77">
        <v>0</v>
      </c>
      <c r="H1140" s="77">
        <v>0</v>
      </c>
      <c r="I1140" s="77">
        <v>0</v>
      </c>
      <c r="J1140" t="s">
        <v>285</v>
      </c>
      <c r="K1140" t="s">
        <v>286</v>
      </c>
      <c r="L1140" s="20"/>
      <c r="M1140" s="20"/>
      <c r="N1140" s="20"/>
      <c r="O1140" s="20"/>
      <c r="P1140" s="20"/>
      <c r="Q1140" s="28">
        <f t="shared" si="17"/>
        <v>17.71</v>
      </c>
      <c r="R1140" s="18"/>
      <c r="S1140" s="18"/>
      <c r="T1140" s="18"/>
      <c r="U1140" s="18"/>
      <c r="V1140" s="18"/>
      <c r="W11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0" s="17">
        <f>SUM(T_MAIN_ACCESSSW[[#This Row],[(Y)
TOTAL Excluding VAT - Y1
((A*J)*Q)+((A*R)*12))]:[(AC)
TOTAL Excluding VAT - Y5
((E*N*Q)+((E*V)*12))]])</f>
        <v>0</v>
      </c>
      <c r="AC1140" s="21"/>
    </row>
    <row r="1141" spans="1:29" x14ac:dyDescent="0.3">
      <c r="A1141" t="s">
        <v>73</v>
      </c>
      <c r="B1141" t="s">
        <v>2018</v>
      </c>
      <c r="C1141" t="s">
        <v>2019</v>
      </c>
      <c r="D1141" t="s">
        <v>1583</v>
      </c>
      <c r="E1141" s="77">
        <v>1</v>
      </c>
      <c r="F1141" s="77">
        <v>1</v>
      </c>
      <c r="G1141" s="77">
        <v>0</v>
      </c>
      <c r="H1141" s="77">
        <v>0</v>
      </c>
      <c r="I1141" s="77">
        <v>0</v>
      </c>
      <c r="J1141" t="s">
        <v>285</v>
      </c>
      <c r="K1141" t="s">
        <v>286</v>
      </c>
      <c r="L1141" s="20"/>
      <c r="M1141" s="20"/>
      <c r="N1141" s="20"/>
      <c r="O1141" s="20"/>
      <c r="P1141" s="20"/>
      <c r="Q1141" s="28">
        <f t="shared" si="17"/>
        <v>17.71</v>
      </c>
      <c r="R1141" s="18"/>
      <c r="S1141" s="18"/>
      <c r="T1141" s="18"/>
      <c r="U1141" s="18"/>
      <c r="V1141" s="18"/>
      <c r="W11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1" s="17">
        <f>SUM(T_MAIN_ACCESSSW[[#This Row],[(Y)
TOTAL Excluding VAT - Y1
((A*J)*Q)+((A*R)*12))]:[(AC)
TOTAL Excluding VAT - Y5
((E*N*Q)+((E*V)*12))]])</f>
        <v>0</v>
      </c>
      <c r="AC1141" s="21"/>
    </row>
    <row r="1142" spans="1:29" x14ac:dyDescent="0.3">
      <c r="A1142" t="s">
        <v>73</v>
      </c>
      <c r="B1142" t="s">
        <v>2020</v>
      </c>
      <c r="C1142" t="s">
        <v>2021</v>
      </c>
      <c r="D1142" t="s">
        <v>1583</v>
      </c>
      <c r="E1142" s="77">
        <v>1</v>
      </c>
      <c r="F1142" s="77">
        <v>1</v>
      </c>
      <c r="G1142" s="77">
        <v>0</v>
      </c>
      <c r="H1142" s="77">
        <v>0</v>
      </c>
      <c r="I1142" s="77">
        <v>0</v>
      </c>
      <c r="J1142" t="s">
        <v>285</v>
      </c>
      <c r="K1142" t="s">
        <v>286</v>
      </c>
      <c r="L1142" s="20"/>
      <c r="M1142" s="20"/>
      <c r="N1142" s="20"/>
      <c r="O1142" s="20"/>
      <c r="P1142" s="20"/>
      <c r="Q1142" s="28">
        <f t="shared" si="17"/>
        <v>17.71</v>
      </c>
      <c r="R1142" s="18"/>
      <c r="S1142" s="18"/>
      <c r="T1142" s="18"/>
      <c r="U1142" s="18"/>
      <c r="V1142" s="18"/>
      <c r="W11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2" s="17">
        <f>SUM(T_MAIN_ACCESSSW[[#This Row],[(Y)
TOTAL Excluding VAT - Y1
((A*J)*Q)+((A*R)*12))]:[(AC)
TOTAL Excluding VAT - Y5
((E*N*Q)+((E*V)*12))]])</f>
        <v>0</v>
      </c>
      <c r="AC1142" s="21"/>
    </row>
    <row r="1143" spans="1:29" x14ac:dyDescent="0.3">
      <c r="A1143" t="s">
        <v>73</v>
      </c>
      <c r="B1143" t="s">
        <v>2022</v>
      </c>
      <c r="C1143" t="s">
        <v>2023</v>
      </c>
      <c r="D1143" t="s">
        <v>1583</v>
      </c>
      <c r="E1143" s="77">
        <v>1</v>
      </c>
      <c r="F1143" s="77">
        <v>1</v>
      </c>
      <c r="G1143" s="77">
        <v>0</v>
      </c>
      <c r="H1143" s="77">
        <v>0</v>
      </c>
      <c r="I1143" s="77">
        <v>0</v>
      </c>
      <c r="J1143" t="s">
        <v>285</v>
      </c>
      <c r="K1143" t="s">
        <v>286</v>
      </c>
      <c r="L1143" s="20"/>
      <c r="M1143" s="20"/>
      <c r="N1143" s="20"/>
      <c r="O1143" s="20"/>
      <c r="P1143" s="20"/>
      <c r="Q1143" s="28">
        <f t="shared" si="17"/>
        <v>17.71</v>
      </c>
      <c r="R1143" s="18"/>
      <c r="S1143" s="18"/>
      <c r="T1143" s="18"/>
      <c r="U1143" s="18"/>
      <c r="V1143" s="18"/>
      <c r="W11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3" s="17">
        <f>SUM(T_MAIN_ACCESSSW[[#This Row],[(Y)
TOTAL Excluding VAT - Y1
((A*J)*Q)+((A*R)*12))]:[(AC)
TOTAL Excluding VAT - Y5
((E*N*Q)+((E*V)*12))]])</f>
        <v>0</v>
      </c>
      <c r="AC1143" s="21"/>
    </row>
    <row r="1144" spans="1:29" x14ac:dyDescent="0.3">
      <c r="A1144" t="s">
        <v>73</v>
      </c>
      <c r="B1144" t="s">
        <v>2024</v>
      </c>
      <c r="C1144" t="s">
        <v>2025</v>
      </c>
      <c r="D1144" t="s">
        <v>1583</v>
      </c>
      <c r="E1144" s="77">
        <v>1</v>
      </c>
      <c r="F1144" s="77">
        <v>1</v>
      </c>
      <c r="G1144" s="77">
        <v>0</v>
      </c>
      <c r="H1144" s="77">
        <v>0</v>
      </c>
      <c r="I1144" s="77">
        <v>0</v>
      </c>
      <c r="J1144" t="s">
        <v>285</v>
      </c>
      <c r="K1144" t="s">
        <v>286</v>
      </c>
      <c r="L1144" s="20"/>
      <c r="M1144" s="20"/>
      <c r="N1144" s="20"/>
      <c r="O1144" s="20"/>
      <c r="P1144" s="20"/>
      <c r="Q1144" s="28">
        <f t="shared" si="17"/>
        <v>17.71</v>
      </c>
      <c r="R1144" s="18"/>
      <c r="S1144" s="18"/>
      <c r="T1144" s="18"/>
      <c r="U1144" s="18"/>
      <c r="V1144" s="18"/>
      <c r="W11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4" s="17">
        <f>SUM(T_MAIN_ACCESSSW[[#This Row],[(Y)
TOTAL Excluding VAT - Y1
((A*J)*Q)+((A*R)*12))]:[(AC)
TOTAL Excluding VAT - Y5
((E*N*Q)+((E*V)*12))]])</f>
        <v>0</v>
      </c>
      <c r="AC1144" s="21"/>
    </row>
    <row r="1145" spans="1:29" x14ac:dyDescent="0.3">
      <c r="A1145" t="s">
        <v>73</v>
      </c>
      <c r="B1145" t="s">
        <v>2026</v>
      </c>
      <c r="C1145" t="s">
        <v>2027</v>
      </c>
      <c r="D1145" t="s">
        <v>1583</v>
      </c>
      <c r="E1145" s="77">
        <v>1</v>
      </c>
      <c r="F1145" s="77">
        <v>1</v>
      </c>
      <c r="G1145" s="77">
        <v>0</v>
      </c>
      <c r="H1145" s="77">
        <v>0</v>
      </c>
      <c r="I1145" s="77">
        <v>0</v>
      </c>
      <c r="J1145" t="s">
        <v>285</v>
      </c>
      <c r="K1145" t="s">
        <v>286</v>
      </c>
      <c r="L1145" s="20"/>
      <c r="M1145" s="20"/>
      <c r="N1145" s="20"/>
      <c r="O1145" s="20"/>
      <c r="P1145" s="20"/>
      <c r="Q1145" s="28">
        <f t="shared" si="17"/>
        <v>17.71</v>
      </c>
      <c r="R1145" s="18"/>
      <c r="S1145" s="18"/>
      <c r="T1145" s="18"/>
      <c r="U1145" s="18"/>
      <c r="V1145" s="18"/>
      <c r="W11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5" s="17">
        <f>SUM(T_MAIN_ACCESSSW[[#This Row],[(Y)
TOTAL Excluding VAT - Y1
((A*J)*Q)+((A*R)*12))]:[(AC)
TOTAL Excluding VAT - Y5
((E*N*Q)+((E*V)*12))]])</f>
        <v>0</v>
      </c>
      <c r="AC1145" s="21"/>
    </row>
    <row r="1146" spans="1:29" x14ac:dyDescent="0.3">
      <c r="A1146" t="s">
        <v>80</v>
      </c>
      <c r="B1146" t="s">
        <v>2028</v>
      </c>
      <c r="C1146" t="s">
        <v>2029</v>
      </c>
      <c r="D1146" t="s">
        <v>1583</v>
      </c>
      <c r="E1146" s="77">
        <v>1</v>
      </c>
      <c r="F1146" s="77">
        <v>1</v>
      </c>
      <c r="G1146" s="77">
        <v>0</v>
      </c>
      <c r="H1146" s="77">
        <v>0</v>
      </c>
      <c r="I1146" s="77">
        <v>0</v>
      </c>
      <c r="J1146" t="s">
        <v>285</v>
      </c>
      <c r="K1146" t="s">
        <v>286</v>
      </c>
      <c r="L1146" s="20"/>
      <c r="M1146" s="20"/>
      <c r="N1146" s="20"/>
      <c r="O1146" s="20"/>
      <c r="P1146" s="20"/>
      <c r="Q1146" s="28">
        <f t="shared" si="17"/>
        <v>17.71</v>
      </c>
      <c r="R1146" s="18"/>
      <c r="S1146" s="18"/>
      <c r="T1146" s="18"/>
      <c r="U1146" s="18"/>
      <c r="V1146" s="18"/>
      <c r="W11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6" s="17">
        <f>SUM(T_MAIN_ACCESSSW[[#This Row],[(Y)
TOTAL Excluding VAT - Y1
((A*J)*Q)+((A*R)*12))]:[(AC)
TOTAL Excluding VAT - Y5
((E*N*Q)+((E*V)*12))]])</f>
        <v>0</v>
      </c>
      <c r="AC1146" s="21"/>
    </row>
    <row r="1147" spans="1:29" x14ac:dyDescent="0.3">
      <c r="A1147" t="s">
        <v>80</v>
      </c>
      <c r="B1147" t="s">
        <v>2028</v>
      </c>
      <c r="C1147" s="75" t="s">
        <v>2030</v>
      </c>
      <c r="D1147" s="75" t="s">
        <v>1583</v>
      </c>
      <c r="E1147" s="77">
        <v>1</v>
      </c>
      <c r="F1147" s="77">
        <v>1</v>
      </c>
      <c r="G1147" s="77">
        <v>0</v>
      </c>
      <c r="H1147" s="77">
        <v>0</v>
      </c>
      <c r="I1147" s="77">
        <v>0</v>
      </c>
      <c r="J1147" t="s">
        <v>285</v>
      </c>
      <c r="K1147" t="s">
        <v>286</v>
      </c>
      <c r="L1147" s="20"/>
      <c r="M1147" s="20"/>
      <c r="N1147" s="20"/>
      <c r="O1147" s="20"/>
      <c r="P1147" s="20"/>
      <c r="Q1147" s="28">
        <f t="shared" si="17"/>
        <v>17.71</v>
      </c>
      <c r="R1147" s="18"/>
      <c r="S1147" s="18"/>
      <c r="T1147" s="18"/>
      <c r="U1147" s="18"/>
      <c r="V1147" s="18"/>
      <c r="W11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7" s="17">
        <f>SUM(T_MAIN_ACCESSSW[[#This Row],[(Y)
TOTAL Excluding VAT - Y1
((A*J)*Q)+((A*R)*12))]:[(AC)
TOTAL Excluding VAT - Y5
((E*N*Q)+((E*V)*12))]])</f>
        <v>0</v>
      </c>
      <c r="AC1147" s="65"/>
    </row>
    <row r="1148" spans="1:29" x14ac:dyDescent="0.3">
      <c r="A1148" t="s">
        <v>80</v>
      </c>
      <c r="B1148" t="s">
        <v>2031</v>
      </c>
      <c r="C1148" s="75" t="s">
        <v>2032</v>
      </c>
      <c r="D1148" s="75" t="s">
        <v>1583</v>
      </c>
      <c r="E1148" s="77">
        <v>1</v>
      </c>
      <c r="F1148" s="77">
        <v>1</v>
      </c>
      <c r="G1148" s="77">
        <v>0</v>
      </c>
      <c r="H1148" s="77">
        <v>0</v>
      </c>
      <c r="I1148" s="77">
        <v>0</v>
      </c>
      <c r="J1148" t="s">
        <v>285</v>
      </c>
      <c r="K1148" t="s">
        <v>286</v>
      </c>
      <c r="L1148" s="20"/>
      <c r="M1148" s="20"/>
      <c r="N1148" s="20"/>
      <c r="O1148" s="20"/>
      <c r="P1148" s="20"/>
      <c r="Q1148" s="28">
        <f t="shared" si="17"/>
        <v>17.71</v>
      </c>
      <c r="R1148" s="18"/>
      <c r="S1148" s="18"/>
      <c r="T1148" s="18"/>
      <c r="U1148" s="18"/>
      <c r="V1148" s="18"/>
      <c r="W11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8" s="17">
        <f>SUM(T_MAIN_ACCESSSW[[#This Row],[(Y)
TOTAL Excluding VAT - Y1
((A*J)*Q)+((A*R)*12))]:[(AC)
TOTAL Excluding VAT - Y5
((E*N*Q)+((E*V)*12))]])</f>
        <v>0</v>
      </c>
      <c r="AC1148" s="65"/>
    </row>
    <row r="1149" spans="1:29" x14ac:dyDescent="0.3">
      <c r="A1149" t="s">
        <v>80</v>
      </c>
      <c r="B1149" t="s">
        <v>2033</v>
      </c>
      <c r="C1149" s="75" t="s">
        <v>2034</v>
      </c>
      <c r="D1149" s="75" t="s">
        <v>1583</v>
      </c>
      <c r="E1149" s="77">
        <v>1</v>
      </c>
      <c r="F1149" s="77">
        <v>1</v>
      </c>
      <c r="G1149" s="77">
        <v>0</v>
      </c>
      <c r="H1149" s="77">
        <v>0</v>
      </c>
      <c r="I1149" s="77">
        <v>0</v>
      </c>
      <c r="J1149" t="s">
        <v>285</v>
      </c>
      <c r="K1149" t="s">
        <v>286</v>
      </c>
      <c r="L1149" s="20"/>
      <c r="M1149" s="20"/>
      <c r="N1149" s="20"/>
      <c r="O1149" s="20"/>
      <c r="P1149" s="20"/>
      <c r="Q1149" s="28">
        <f t="shared" si="17"/>
        <v>17.71</v>
      </c>
      <c r="R1149" s="18"/>
      <c r="S1149" s="18"/>
      <c r="T1149" s="18"/>
      <c r="U1149" s="18"/>
      <c r="V1149" s="18"/>
      <c r="W11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49" s="17">
        <f>SUM(T_MAIN_ACCESSSW[[#This Row],[(Y)
TOTAL Excluding VAT - Y1
((A*J)*Q)+((A*R)*12))]:[(AC)
TOTAL Excluding VAT - Y5
((E*N*Q)+((E*V)*12))]])</f>
        <v>0</v>
      </c>
      <c r="AC1149" s="65"/>
    </row>
    <row r="1150" spans="1:29" x14ac:dyDescent="0.3">
      <c r="A1150" t="s">
        <v>80</v>
      </c>
      <c r="B1150" t="s">
        <v>2035</v>
      </c>
      <c r="C1150" t="s">
        <v>2036</v>
      </c>
      <c r="D1150" t="s">
        <v>1583</v>
      </c>
      <c r="E1150" s="77">
        <v>1</v>
      </c>
      <c r="F1150" s="77">
        <v>1</v>
      </c>
      <c r="G1150" s="77">
        <v>0</v>
      </c>
      <c r="H1150" s="77">
        <v>0</v>
      </c>
      <c r="I1150" s="77">
        <v>0</v>
      </c>
      <c r="J1150" t="s">
        <v>285</v>
      </c>
      <c r="K1150" t="s">
        <v>286</v>
      </c>
      <c r="L1150" s="20"/>
      <c r="M1150" s="20"/>
      <c r="N1150" s="20"/>
      <c r="O1150" s="20"/>
      <c r="P1150" s="20"/>
      <c r="Q1150" s="28">
        <f t="shared" si="17"/>
        <v>17.71</v>
      </c>
      <c r="R1150" s="18"/>
      <c r="S1150" s="18"/>
      <c r="T1150" s="18"/>
      <c r="U1150" s="18"/>
      <c r="V1150" s="18"/>
      <c r="W11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0" s="17">
        <f>SUM(T_MAIN_ACCESSSW[[#This Row],[(Y)
TOTAL Excluding VAT - Y1
((A*J)*Q)+((A*R)*12))]:[(AC)
TOTAL Excluding VAT - Y5
((E*N*Q)+((E*V)*12))]])</f>
        <v>0</v>
      </c>
      <c r="AC1150" s="21"/>
    </row>
    <row r="1151" spans="1:29" x14ac:dyDescent="0.3">
      <c r="A1151" t="s">
        <v>79</v>
      </c>
      <c r="B1151" t="s">
        <v>2037</v>
      </c>
      <c r="C1151" t="s">
        <v>2038</v>
      </c>
      <c r="D1151" t="s">
        <v>2039</v>
      </c>
      <c r="E1151" s="77">
        <v>1</v>
      </c>
      <c r="F1151" s="77">
        <v>1</v>
      </c>
      <c r="G1151" s="77">
        <v>0</v>
      </c>
      <c r="H1151" s="77">
        <v>0</v>
      </c>
      <c r="I1151" s="77">
        <v>0</v>
      </c>
      <c r="J1151" t="s">
        <v>285</v>
      </c>
      <c r="K1151" t="s">
        <v>286</v>
      </c>
      <c r="L1151" s="20"/>
      <c r="M1151" s="20"/>
      <c r="N1151" s="20"/>
      <c r="O1151" s="20"/>
      <c r="P1151" s="20"/>
      <c r="Q1151" s="28">
        <f t="shared" si="17"/>
        <v>17.71</v>
      </c>
      <c r="R1151" s="18"/>
      <c r="S1151" s="18"/>
      <c r="T1151" s="18"/>
      <c r="U1151" s="18"/>
      <c r="V1151" s="18"/>
      <c r="W11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1" s="17">
        <f>SUM(T_MAIN_ACCESSSW[[#This Row],[(Y)
TOTAL Excluding VAT - Y1
((A*J)*Q)+((A*R)*12))]:[(AC)
TOTAL Excluding VAT - Y5
((E*N*Q)+((E*V)*12))]])</f>
        <v>0</v>
      </c>
      <c r="AC1151" s="21"/>
    </row>
    <row r="1152" spans="1:29" x14ac:dyDescent="0.3">
      <c r="A1152" t="s">
        <v>69</v>
      </c>
      <c r="B1152" t="s">
        <v>1083</v>
      </c>
      <c r="C1152" t="s">
        <v>2040</v>
      </c>
      <c r="D1152" t="s">
        <v>2039</v>
      </c>
      <c r="E1152" s="77">
        <v>1</v>
      </c>
      <c r="F1152" s="77">
        <v>1</v>
      </c>
      <c r="G1152" s="77">
        <v>1</v>
      </c>
      <c r="H1152" s="77">
        <v>0</v>
      </c>
      <c r="I1152" s="77">
        <v>0</v>
      </c>
      <c r="J1152" t="s">
        <v>646</v>
      </c>
      <c r="K1152" t="s">
        <v>286</v>
      </c>
      <c r="L1152" s="20"/>
      <c r="M1152" s="20"/>
      <c r="N1152" s="20"/>
      <c r="O1152" s="20"/>
      <c r="P1152" s="20"/>
      <c r="Q1152" s="28">
        <f t="shared" si="17"/>
        <v>17.71</v>
      </c>
      <c r="R1152" s="18"/>
      <c r="S1152" s="18"/>
      <c r="T1152" s="18"/>
      <c r="U1152" s="18"/>
      <c r="V1152" s="18"/>
      <c r="W11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2" s="17">
        <f>SUM(T_MAIN_ACCESSSW[[#This Row],[(Y)
TOTAL Excluding VAT - Y1
((A*J)*Q)+((A*R)*12))]:[(AC)
TOTAL Excluding VAT - Y5
((E*N*Q)+((E*V)*12))]])</f>
        <v>0</v>
      </c>
      <c r="AC1152" s="21"/>
    </row>
    <row r="1153" spans="1:29" x14ac:dyDescent="0.3">
      <c r="A1153" t="s">
        <v>69</v>
      </c>
      <c r="B1153" t="s">
        <v>1083</v>
      </c>
      <c r="C1153" t="s">
        <v>2041</v>
      </c>
      <c r="D1153" t="s">
        <v>2039</v>
      </c>
      <c r="E1153" s="77">
        <v>1</v>
      </c>
      <c r="F1153" s="77">
        <v>1</v>
      </c>
      <c r="G1153" s="77">
        <v>1</v>
      </c>
      <c r="H1153" s="77">
        <v>0</v>
      </c>
      <c r="I1153" s="77">
        <v>0</v>
      </c>
      <c r="J1153" t="s">
        <v>646</v>
      </c>
      <c r="K1153" t="s">
        <v>286</v>
      </c>
      <c r="L1153" s="20"/>
      <c r="M1153" s="20"/>
      <c r="N1153" s="20"/>
      <c r="O1153" s="20"/>
      <c r="P1153" s="20"/>
      <c r="Q1153" s="28">
        <f t="shared" si="17"/>
        <v>17.71</v>
      </c>
      <c r="R1153" s="18"/>
      <c r="S1153" s="18"/>
      <c r="T1153" s="18"/>
      <c r="U1153" s="18"/>
      <c r="V1153" s="18"/>
      <c r="W11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3" s="17">
        <f>SUM(T_MAIN_ACCESSSW[[#This Row],[(Y)
TOTAL Excluding VAT - Y1
((A*J)*Q)+((A*R)*12))]:[(AC)
TOTAL Excluding VAT - Y5
((E*N*Q)+((E*V)*12))]])</f>
        <v>0</v>
      </c>
      <c r="AC1153" s="21"/>
    </row>
    <row r="1154" spans="1:29" x14ac:dyDescent="0.3">
      <c r="A1154" t="s">
        <v>69</v>
      </c>
      <c r="B1154" t="s">
        <v>1085</v>
      </c>
      <c r="C1154" t="s">
        <v>2042</v>
      </c>
      <c r="D1154" t="s">
        <v>2039</v>
      </c>
      <c r="E1154" s="77">
        <v>1</v>
      </c>
      <c r="F1154" s="77">
        <v>1</v>
      </c>
      <c r="G1154" s="77">
        <v>1</v>
      </c>
      <c r="H1154" s="77">
        <v>0</v>
      </c>
      <c r="I1154" s="77">
        <v>0</v>
      </c>
      <c r="J1154" t="s">
        <v>646</v>
      </c>
      <c r="K1154" t="s">
        <v>286</v>
      </c>
      <c r="L1154" s="20"/>
      <c r="M1154" s="20"/>
      <c r="N1154" s="20"/>
      <c r="O1154" s="20"/>
      <c r="P1154" s="20"/>
      <c r="Q1154" s="28">
        <f t="shared" si="17"/>
        <v>17.71</v>
      </c>
      <c r="R1154" s="18"/>
      <c r="S1154" s="18"/>
      <c r="T1154" s="18"/>
      <c r="U1154" s="18"/>
      <c r="V1154" s="18"/>
      <c r="W11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4" s="17">
        <f>SUM(T_MAIN_ACCESSSW[[#This Row],[(Y)
TOTAL Excluding VAT - Y1
((A*J)*Q)+((A*R)*12))]:[(AC)
TOTAL Excluding VAT - Y5
((E*N*Q)+((E*V)*12))]])</f>
        <v>0</v>
      </c>
      <c r="AC1154" s="21"/>
    </row>
    <row r="1155" spans="1:29" x14ac:dyDescent="0.3">
      <c r="A1155" t="s">
        <v>69</v>
      </c>
      <c r="B1155" t="s">
        <v>1088</v>
      </c>
      <c r="C1155" t="s">
        <v>2043</v>
      </c>
      <c r="D1155" t="s">
        <v>2039</v>
      </c>
      <c r="E1155" s="77">
        <v>1</v>
      </c>
      <c r="F1155" s="77">
        <v>1</v>
      </c>
      <c r="G1155" s="77">
        <v>1</v>
      </c>
      <c r="H1155" s="77">
        <v>0</v>
      </c>
      <c r="I1155" s="77">
        <v>0</v>
      </c>
      <c r="J1155" t="s">
        <v>646</v>
      </c>
      <c r="K1155" t="s">
        <v>286</v>
      </c>
      <c r="L1155" s="20"/>
      <c r="M1155" s="20"/>
      <c r="N1155" s="20"/>
      <c r="O1155" s="20"/>
      <c r="P1155" s="20"/>
      <c r="Q1155" s="28">
        <f t="shared" si="17"/>
        <v>17.71</v>
      </c>
      <c r="R1155" s="18"/>
      <c r="S1155" s="18"/>
      <c r="T1155" s="18"/>
      <c r="U1155" s="18"/>
      <c r="V1155" s="18"/>
      <c r="W11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5" s="17">
        <f>SUM(T_MAIN_ACCESSSW[[#This Row],[(Y)
TOTAL Excluding VAT - Y1
((A*J)*Q)+((A*R)*12))]:[(AC)
TOTAL Excluding VAT - Y5
((E*N*Q)+((E*V)*12))]])</f>
        <v>0</v>
      </c>
      <c r="AC1155" s="21"/>
    </row>
    <row r="1156" spans="1:29" x14ac:dyDescent="0.3">
      <c r="A1156" t="s">
        <v>69</v>
      </c>
      <c r="B1156" t="s">
        <v>1090</v>
      </c>
      <c r="C1156" t="s">
        <v>2044</v>
      </c>
      <c r="D1156" t="s">
        <v>2039</v>
      </c>
      <c r="E1156" s="77">
        <v>1</v>
      </c>
      <c r="F1156" s="77">
        <v>1</v>
      </c>
      <c r="G1156" s="77">
        <v>1</v>
      </c>
      <c r="H1156" s="77">
        <v>0</v>
      </c>
      <c r="I1156" s="77">
        <v>0</v>
      </c>
      <c r="J1156" t="s">
        <v>646</v>
      </c>
      <c r="K1156" t="s">
        <v>286</v>
      </c>
      <c r="L1156" s="20"/>
      <c r="M1156" s="20"/>
      <c r="N1156" s="20"/>
      <c r="O1156" s="20"/>
      <c r="P1156" s="20"/>
      <c r="Q1156" s="28">
        <f t="shared" si="17"/>
        <v>17.71</v>
      </c>
      <c r="R1156" s="18"/>
      <c r="S1156" s="18"/>
      <c r="T1156" s="18"/>
      <c r="U1156" s="18"/>
      <c r="V1156" s="18"/>
      <c r="W11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6" s="17">
        <f>SUM(T_MAIN_ACCESSSW[[#This Row],[(Y)
TOTAL Excluding VAT - Y1
((A*J)*Q)+((A*R)*12))]:[(AC)
TOTAL Excluding VAT - Y5
((E*N*Q)+((E*V)*12))]])</f>
        <v>0</v>
      </c>
      <c r="AC1156" s="21"/>
    </row>
    <row r="1157" spans="1:29" x14ac:dyDescent="0.3">
      <c r="A1157" t="s">
        <v>69</v>
      </c>
      <c r="B1157" t="s">
        <v>1093</v>
      </c>
      <c r="C1157" t="s">
        <v>2045</v>
      </c>
      <c r="D1157" t="s">
        <v>2039</v>
      </c>
      <c r="E1157" s="77">
        <v>1</v>
      </c>
      <c r="F1157" s="77">
        <v>1</v>
      </c>
      <c r="G1157" s="77">
        <v>1</v>
      </c>
      <c r="H1157" s="77">
        <v>0</v>
      </c>
      <c r="I1157" s="77">
        <v>0</v>
      </c>
      <c r="J1157" t="s">
        <v>646</v>
      </c>
      <c r="K1157" t="s">
        <v>286</v>
      </c>
      <c r="L1157" s="20"/>
      <c r="M1157" s="20"/>
      <c r="N1157" s="20"/>
      <c r="O1157" s="20"/>
      <c r="P1157" s="20"/>
      <c r="Q1157" s="28">
        <f t="shared" si="17"/>
        <v>17.71</v>
      </c>
      <c r="R1157" s="18"/>
      <c r="S1157" s="18"/>
      <c r="T1157" s="18"/>
      <c r="U1157" s="18"/>
      <c r="V1157" s="18"/>
      <c r="W11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7" s="17">
        <f>SUM(T_MAIN_ACCESSSW[[#This Row],[(Y)
TOTAL Excluding VAT - Y1
((A*J)*Q)+((A*R)*12))]:[(AC)
TOTAL Excluding VAT - Y5
((E*N*Q)+((E*V)*12))]])</f>
        <v>0</v>
      </c>
      <c r="AC1157" s="21"/>
    </row>
    <row r="1158" spans="1:29" x14ac:dyDescent="0.3">
      <c r="A1158" t="s">
        <v>69</v>
      </c>
      <c r="B1158" t="s">
        <v>1095</v>
      </c>
      <c r="C1158" t="s">
        <v>2046</v>
      </c>
      <c r="D1158" t="s">
        <v>2039</v>
      </c>
      <c r="E1158" s="77">
        <v>1</v>
      </c>
      <c r="F1158" s="77">
        <v>1</v>
      </c>
      <c r="G1158" s="77">
        <v>1</v>
      </c>
      <c r="H1158" s="77">
        <v>0</v>
      </c>
      <c r="I1158" s="77">
        <v>0</v>
      </c>
      <c r="J1158" t="s">
        <v>646</v>
      </c>
      <c r="K1158" t="s">
        <v>286</v>
      </c>
      <c r="L1158" s="20"/>
      <c r="M1158" s="20"/>
      <c r="N1158" s="20"/>
      <c r="O1158" s="20"/>
      <c r="P1158" s="20"/>
      <c r="Q1158" s="28">
        <f t="shared" si="17"/>
        <v>17.71</v>
      </c>
      <c r="R1158" s="18"/>
      <c r="S1158" s="18"/>
      <c r="T1158" s="18"/>
      <c r="U1158" s="18"/>
      <c r="V1158" s="18"/>
      <c r="W11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8" s="17">
        <f>SUM(T_MAIN_ACCESSSW[[#This Row],[(Y)
TOTAL Excluding VAT - Y1
((A*J)*Q)+((A*R)*12))]:[(AC)
TOTAL Excluding VAT - Y5
((E*N*Q)+((E*V)*12))]])</f>
        <v>0</v>
      </c>
      <c r="AC1158" s="21"/>
    </row>
    <row r="1159" spans="1:29" x14ac:dyDescent="0.3">
      <c r="A1159" t="s">
        <v>69</v>
      </c>
      <c r="B1159" t="s">
        <v>1098</v>
      </c>
      <c r="C1159" t="s">
        <v>2047</v>
      </c>
      <c r="D1159" t="s">
        <v>2039</v>
      </c>
      <c r="E1159" s="77">
        <v>1</v>
      </c>
      <c r="F1159" s="77">
        <v>1</v>
      </c>
      <c r="G1159" s="77">
        <v>1</v>
      </c>
      <c r="H1159" s="77">
        <v>0</v>
      </c>
      <c r="I1159" s="77">
        <v>0</v>
      </c>
      <c r="J1159" t="s">
        <v>646</v>
      </c>
      <c r="K1159" t="s">
        <v>286</v>
      </c>
      <c r="L1159" s="20"/>
      <c r="M1159" s="20"/>
      <c r="N1159" s="20"/>
      <c r="O1159" s="20"/>
      <c r="P1159" s="20"/>
      <c r="Q1159" s="28">
        <f t="shared" si="17"/>
        <v>17.71</v>
      </c>
      <c r="R1159" s="18"/>
      <c r="S1159" s="18"/>
      <c r="T1159" s="18"/>
      <c r="U1159" s="18"/>
      <c r="V1159" s="18"/>
      <c r="W11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59" s="17">
        <f>SUM(T_MAIN_ACCESSSW[[#This Row],[(Y)
TOTAL Excluding VAT - Y1
((A*J)*Q)+((A*R)*12))]:[(AC)
TOTAL Excluding VAT - Y5
((E*N*Q)+((E*V)*12))]])</f>
        <v>0</v>
      </c>
      <c r="AC1159" s="21"/>
    </row>
    <row r="1160" spans="1:29" x14ac:dyDescent="0.3">
      <c r="A1160" t="s">
        <v>69</v>
      </c>
      <c r="B1160" t="s">
        <v>1101</v>
      </c>
      <c r="C1160" t="s">
        <v>2048</v>
      </c>
      <c r="D1160" t="s">
        <v>2039</v>
      </c>
      <c r="E1160" s="77">
        <v>1</v>
      </c>
      <c r="F1160" s="77">
        <v>1</v>
      </c>
      <c r="G1160" s="77">
        <v>1</v>
      </c>
      <c r="H1160" s="77">
        <v>0</v>
      </c>
      <c r="I1160" s="77">
        <v>0</v>
      </c>
      <c r="J1160" t="s">
        <v>646</v>
      </c>
      <c r="K1160" t="s">
        <v>286</v>
      </c>
      <c r="L1160" s="20"/>
      <c r="M1160" s="20"/>
      <c r="N1160" s="20"/>
      <c r="O1160" s="20"/>
      <c r="P1160" s="20"/>
      <c r="Q1160" s="28">
        <f t="shared" si="17"/>
        <v>17.71</v>
      </c>
      <c r="R1160" s="18"/>
      <c r="S1160" s="18"/>
      <c r="T1160" s="18"/>
      <c r="U1160" s="18"/>
      <c r="V1160" s="18"/>
      <c r="W11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0" s="17">
        <f>SUM(T_MAIN_ACCESSSW[[#This Row],[(Y)
TOTAL Excluding VAT - Y1
((A*J)*Q)+((A*R)*12))]:[(AC)
TOTAL Excluding VAT - Y5
((E*N*Q)+((E*V)*12))]])</f>
        <v>0</v>
      </c>
      <c r="AC1160" s="21"/>
    </row>
    <row r="1161" spans="1:29" x14ac:dyDescent="0.3">
      <c r="A1161" t="s">
        <v>69</v>
      </c>
      <c r="B1161" t="s">
        <v>1103</v>
      </c>
      <c r="C1161" t="s">
        <v>2049</v>
      </c>
      <c r="D1161" t="s">
        <v>2039</v>
      </c>
      <c r="E1161" s="77">
        <v>1</v>
      </c>
      <c r="F1161" s="77">
        <v>1</v>
      </c>
      <c r="G1161" s="77">
        <v>1</v>
      </c>
      <c r="H1161" s="77">
        <v>0</v>
      </c>
      <c r="I1161" s="77">
        <v>0</v>
      </c>
      <c r="J1161" t="s">
        <v>646</v>
      </c>
      <c r="K1161" t="s">
        <v>286</v>
      </c>
      <c r="L1161" s="20"/>
      <c r="M1161" s="20"/>
      <c r="N1161" s="20"/>
      <c r="O1161" s="20"/>
      <c r="P1161" s="20"/>
      <c r="Q1161" s="28">
        <f t="shared" si="17"/>
        <v>17.71</v>
      </c>
      <c r="R1161" s="18"/>
      <c r="S1161" s="18"/>
      <c r="T1161" s="18"/>
      <c r="U1161" s="18"/>
      <c r="V1161" s="18"/>
      <c r="W11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1" s="17">
        <f>SUM(T_MAIN_ACCESSSW[[#This Row],[(Y)
TOTAL Excluding VAT - Y1
((A*J)*Q)+((A*R)*12))]:[(AC)
TOTAL Excluding VAT - Y5
((E*N*Q)+((E*V)*12))]])</f>
        <v>0</v>
      </c>
      <c r="AC1161" s="21"/>
    </row>
    <row r="1162" spans="1:29" x14ac:dyDescent="0.3">
      <c r="A1162" t="s">
        <v>69</v>
      </c>
      <c r="B1162" t="s">
        <v>1106</v>
      </c>
      <c r="C1162" t="s">
        <v>2050</v>
      </c>
      <c r="D1162" t="s">
        <v>2039</v>
      </c>
      <c r="E1162" s="77">
        <v>1</v>
      </c>
      <c r="F1162" s="77">
        <v>1</v>
      </c>
      <c r="G1162" s="77">
        <v>1</v>
      </c>
      <c r="H1162" s="77">
        <v>0</v>
      </c>
      <c r="I1162" s="77">
        <v>0</v>
      </c>
      <c r="J1162" t="s">
        <v>646</v>
      </c>
      <c r="K1162" t="s">
        <v>286</v>
      </c>
      <c r="L1162" s="20"/>
      <c r="M1162" s="20"/>
      <c r="N1162" s="20"/>
      <c r="O1162" s="20"/>
      <c r="P1162" s="20"/>
      <c r="Q1162" s="28">
        <f t="shared" si="17"/>
        <v>17.71</v>
      </c>
      <c r="R1162" s="18"/>
      <c r="S1162" s="18"/>
      <c r="T1162" s="18"/>
      <c r="U1162" s="18"/>
      <c r="V1162" s="18"/>
      <c r="W11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2" s="17">
        <f>SUM(T_MAIN_ACCESSSW[[#This Row],[(Y)
TOTAL Excluding VAT - Y1
((A*J)*Q)+((A*R)*12))]:[(AC)
TOTAL Excluding VAT - Y5
((E*N*Q)+((E*V)*12))]])</f>
        <v>0</v>
      </c>
      <c r="AC1162" s="21"/>
    </row>
    <row r="1163" spans="1:29" x14ac:dyDescent="0.3">
      <c r="A1163" t="s">
        <v>69</v>
      </c>
      <c r="B1163" t="s">
        <v>1111</v>
      </c>
      <c r="C1163" t="s">
        <v>2051</v>
      </c>
      <c r="D1163" t="s">
        <v>2039</v>
      </c>
      <c r="E1163" s="77">
        <v>1</v>
      </c>
      <c r="F1163" s="77">
        <v>1</v>
      </c>
      <c r="G1163" s="77">
        <v>1</v>
      </c>
      <c r="H1163" s="77">
        <v>0</v>
      </c>
      <c r="I1163" s="77">
        <v>0</v>
      </c>
      <c r="J1163" t="s">
        <v>646</v>
      </c>
      <c r="K1163" t="s">
        <v>286</v>
      </c>
      <c r="L1163" s="20"/>
      <c r="M1163" s="20"/>
      <c r="N1163" s="20"/>
      <c r="O1163" s="20"/>
      <c r="P1163" s="20"/>
      <c r="Q1163" s="28">
        <f t="shared" si="17"/>
        <v>17.71</v>
      </c>
      <c r="R1163" s="18"/>
      <c r="S1163" s="18"/>
      <c r="T1163" s="18"/>
      <c r="U1163" s="18"/>
      <c r="V1163" s="18"/>
      <c r="W11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3" s="17">
        <f>SUM(T_MAIN_ACCESSSW[[#This Row],[(Y)
TOTAL Excluding VAT - Y1
((A*J)*Q)+((A*R)*12))]:[(AC)
TOTAL Excluding VAT - Y5
((E*N*Q)+((E*V)*12))]])</f>
        <v>0</v>
      </c>
      <c r="AC1163" s="21"/>
    </row>
    <row r="1164" spans="1:29" x14ac:dyDescent="0.3">
      <c r="A1164" t="s">
        <v>69</v>
      </c>
      <c r="B1164" t="s">
        <v>1118</v>
      </c>
      <c r="C1164" t="s">
        <v>2052</v>
      </c>
      <c r="D1164" t="s">
        <v>2039</v>
      </c>
      <c r="E1164" s="77">
        <v>1</v>
      </c>
      <c r="F1164" s="77">
        <v>1</v>
      </c>
      <c r="G1164" s="77">
        <v>1</v>
      </c>
      <c r="H1164" s="77">
        <v>0</v>
      </c>
      <c r="I1164" s="77">
        <v>0</v>
      </c>
      <c r="J1164" t="s">
        <v>646</v>
      </c>
      <c r="K1164" t="s">
        <v>286</v>
      </c>
      <c r="L1164" s="20"/>
      <c r="M1164" s="20"/>
      <c r="N1164" s="20"/>
      <c r="O1164" s="20"/>
      <c r="P1164" s="20"/>
      <c r="Q1164" s="28">
        <f t="shared" ref="Q1164:Q1227" si="18">Exchange_Rate</f>
        <v>17.71</v>
      </c>
      <c r="R1164" s="18"/>
      <c r="S1164" s="18"/>
      <c r="T1164" s="18"/>
      <c r="U1164" s="18"/>
      <c r="V1164" s="18"/>
      <c r="W11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4" s="17">
        <f>SUM(T_MAIN_ACCESSSW[[#This Row],[(Y)
TOTAL Excluding VAT - Y1
((A*J)*Q)+((A*R)*12))]:[(AC)
TOTAL Excluding VAT - Y5
((E*N*Q)+((E*V)*12))]])</f>
        <v>0</v>
      </c>
      <c r="AC1164" s="21"/>
    </row>
    <row r="1165" spans="1:29" x14ac:dyDescent="0.3">
      <c r="A1165" t="s">
        <v>69</v>
      </c>
      <c r="B1165" t="s">
        <v>1120</v>
      </c>
      <c r="C1165" t="s">
        <v>2053</v>
      </c>
      <c r="D1165" t="s">
        <v>2039</v>
      </c>
      <c r="E1165" s="77">
        <v>1</v>
      </c>
      <c r="F1165" s="77">
        <v>1</v>
      </c>
      <c r="G1165" s="77">
        <v>1</v>
      </c>
      <c r="H1165" s="77">
        <v>0</v>
      </c>
      <c r="I1165" s="77">
        <v>0</v>
      </c>
      <c r="J1165" t="s">
        <v>646</v>
      </c>
      <c r="K1165" t="s">
        <v>286</v>
      </c>
      <c r="L1165" s="20"/>
      <c r="M1165" s="20"/>
      <c r="N1165" s="20"/>
      <c r="O1165" s="20"/>
      <c r="P1165" s="20"/>
      <c r="Q1165" s="28">
        <f t="shared" si="18"/>
        <v>17.71</v>
      </c>
      <c r="R1165" s="18"/>
      <c r="S1165" s="18"/>
      <c r="T1165" s="18"/>
      <c r="U1165" s="18"/>
      <c r="V1165" s="18"/>
      <c r="W11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5" s="17">
        <f>SUM(T_MAIN_ACCESSSW[[#This Row],[(Y)
TOTAL Excluding VAT - Y1
((A*J)*Q)+((A*R)*12))]:[(AC)
TOTAL Excluding VAT - Y5
((E*N*Q)+((E*V)*12))]])</f>
        <v>0</v>
      </c>
      <c r="AC1165" s="21"/>
    </row>
    <row r="1166" spans="1:29" x14ac:dyDescent="0.3">
      <c r="A1166" t="s">
        <v>69</v>
      </c>
      <c r="B1166" t="s">
        <v>2054</v>
      </c>
      <c r="C1166" t="s">
        <v>2055</v>
      </c>
      <c r="D1166" t="s">
        <v>2039</v>
      </c>
      <c r="E1166" s="77">
        <v>1</v>
      </c>
      <c r="F1166" s="77">
        <v>1</v>
      </c>
      <c r="G1166" s="77">
        <v>1</v>
      </c>
      <c r="H1166" s="77">
        <v>0</v>
      </c>
      <c r="I1166" s="77">
        <v>0</v>
      </c>
      <c r="J1166" t="s">
        <v>646</v>
      </c>
      <c r="K1166" t="s">
        <v>286</v>
      </c>
      <c r="L1166" s="20"/>
      <c r="M1166" s="20"/>
      <c r="N1166" s="20"/>
      <c r="O1166" s="20"/>
      <c r="P1166" s="20"/>
      <c r="Q1166" s="28">
        <f t="shared" si="18"/>
        <v>17.71</v>
      </c>
      <c r="R1166" s="18"/>
      <c r="S1166" s="18"/>
      <c r="T1166" s="18"/>
      <c r="U1166" s="18"/>
      <c r="V1166" s="18"/>
      <c r="W11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6" s="17">
        <f>SUM(T_MAIN_ACCESSSW[[#This Row],[(Y)
TOTAL Excluding VAT - Y1
((A*J)*Q)+((A*R)*12))]:[(AC)
TOTAL Excluding VAT - Y5
((E*N*Q)+((E*V)*12))]])</f>
        <v>0</v>
      </c>
      <c r="AC1166" s="21"/>
    </row>
    <row r="1167" spans="1:29" x14ac:dyDescent="0.3">
      <c r="A1167" t="s">
        <v>69</v>
      </c>
      <c r="B1167" t="s">
        <v>2056</v>
      </c>
      <c r="C1167" t="s">
        <v>2057</v>
      </c>
      <c r="D1167" t="s">
        <v>2039</v>
      </c>
      <c r="E1167">
        <v>1</v>
      </c>
      <c r="F1167" s="77">
        <v>1</v>
      </c>
      <c r="G1167" s="77">
        <v>1</v>
      </c>
      <c r="H1167" s="77">
        <v>0</v>
      </c>
      <c r="I1167" s="77">
        <v>0</v>
      </c>
      <c r="J1167" t="s">
        <v>646</v>
      </c>
      <c r="K1167" t="s">
        <v>286</v>
      </c>
      <c r="L1167" s="20"/>
      <c r="M1167" s="20"/>
      <c r="N1167" s="20"/>
      <c r="O1167" s="20"/>
      <c r="P1167" s="20"/>
      <c r="Q1167" s="28">
        <f t="shared" si="18"/>
        <v>17.71</v>
      </c>
      <c r="R1167" s="18"/>
      <c r="S1167" s="18"/>
      <c r="T1167" s="18"/>
      <c r="U1167" s="18"/>
      <c r="V1167" s="18"/>
      <c r="W11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7" s="17">
        <f>SUM(T_MAIN_ACCESSSW[[#This Row],[(Y)
TOTAL Excluding VAT - Y1
((A*J)*Q)+((A*R)*12))]:[(AC)
TOTAL Excluding VAT - Y5
((E*N*Q)+((E*V)*12))]])</f>
        <v>0</v>
      </c>
      <c r="AC1167" s="21"/>
    </row>
    <row r="1168" spans="1:29" x14ac:dyDescent="0.3">
      <c r="A1168" t="s">
        <v>69</v>
      </c>
      <c r="B1168" t="s">
        <v>2058</v>
      </c>
      <c r="C1168" t="s">
        <v>2059</v>
      </c>
      <c r="D1168" t="s">
        <v>2039</v>
      </c>
      <c r="E1168" s="77">
        <v>1</v>
      </c>
      <c r="F1168" s="77">
        <v>1</v>
      </c>
      <c r="G1168" s="77">
        <v>1</v>
      </c>
      <c r="H1168" s="77">
        <v>0</v>
      </c>
      <c r="I1168" s="77">
        <v>0</v>
      </c>
      <c r="J1168" t="s">
        <v>646</v>
      </c>
      <c r="K1168" t="s">
        <v>286</v>
      </c>
      <c r="L1168" s="20"/>
      <c r="M1168" s="20"/>
      <c r="N1168" s="20"/>
      <c r="O1168" s="20"/>
      <c r="P1168" s="20"/>
      <c r="Q1168" s="28">
        <f t="shared" si="18"/>
        <v>17.71</v>
      </c>
      <c r="R1168" s="18"/>
      <c r="S1168" s="18"/>
      <c r="T1168" s="18"/>
      <c r="U1168" s="18"/>
      <c r="V1168" s="18"/>
      <c r="W11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8" s="17">
        <f>SUM(T_MAIN_ACCESSSW[[#This Row],[(Y)
TOTAL Excluding VAT - Y1
((A*J)*Q)+((A*R)*12))]:[(AC)
TOTAL Excluding VAT - Y5
((E*N*Q)+((E*V)*12))]])</f>
        <v>0</v>
      </c>
      <c r="AC1168" s="21"/>
    </row>
    <row r="1169" spans="1:29" x14ac:dyDescent="0.3">
      <c r="A1169" t="s">
        <v>69</v>
      </c>
      <c r="B1169" t="s">
        <v>2058</v>
      </c>
      <c r="C1169" t="s">
        <v>2060</v>
      </c>
      <c r="D1169" t="s">
        <v>2039</v>
      </c>
      <c r="E1169" s="77">
        <v>1</v>
      </c>
      <c r="F1169" s="77">
        <v>1</v>
      </c>
      <c r="G1169" s="77">
        <v>1</v>
      </c>
      <c r="H1169" s="77">
        <v>0</v>
      </c>
      <c r="I1169" s="77">
        <v>0</v>
      </c>
      <c r="J1169" t="s">
        <v>646</v>
      </c>
      <c r="K1169" t="s">
        <v>286</v>
      </c>
      <c r="L1169" s="20"/>
      <c r="M1169" s="20"/>
      <c r="N1169" s="20"/>
      <c r="O1169" s="20"/>
      <c r="P1169" s="20"/>
      <c r="Q1169" s="28">
        <f t="shared" si="18"/>
        <v>17.71</v>
      </c>
      <c r="R1169" s="18"/>
      <c r="S1169" s="18"/>
      <c r="T1169" s="18"/>
      <c r="U1169" s="18"/>
      <c r="V1169" s="18"/>
      <c r="W11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69" s="17">
        <f>SUM(T_MAIN_ACCESSSW[[#This Row],[(Y)
TOTAL Excluding VAT - Y1
((A*J)*Q)+((A*R)*12))]:[(AC)
TOTAL Excluding VAT - Y5
((E*N*Q)+((E*V)*12))]])</f>
        <v>0</v>
      </c>
      <c r="AC1169" s="21"/>
    </row>
    <row r="1170" spans="1:29" x14ac:dyDescent="0.3">
      <c r="A1170" t="s">
        <v>69</v>
      </c>
      <c r="B1170" t="s">
        <v>2058</v>
      </c>
      <c r="C1170" t="s">
        <v>2061</v>
      </c>
      <c r="D1170" t="s">
        <v>2039</v>
      </c>
      <c r="E1170" s="77">
        <v>1</v>
      </c>
      <c r="F1170" s="77">
        <v>1</v>
      </c>
      <c r="G1170" s="77">
        <v>1</v>
      </c>
      <c r="H1170" s="77">
        <v>0</v>
      </c>
      <c r="I1170" s="77">
        <v>0</v>
      </c>
      <c r="J1170" t="s">
        <v>646</v>
      </c>
      <c r="K1170" t="s">
        <v>286</v>
      </c>
      <c r="L1170" s="20"/>
      <c r="M1170" s="20"/>
      <c r="N1170" s="20"/>
      <c r="O1170" s="20"/>
      <c r="P1170" s="20"/>
      <c r="Q1170" s="28">
        <f t="shared" si="18"/>
        <v>17.71</v>
      </c>
      <c r="R1170" s="18"/>
      <c r="S1170" s="18"/>
      <c r="T1170" s="18"/>
      <c r="U1170" s="18"/>
      <c r="V1170" s="18"/>
      <c r="W11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0" s="17">
        <f>SUM(T_MAIN_ACCESSSW[[#This Row],[(Y)
TOTAL Excluding VAT - Y1
((A*J)*Q)+((A*R)*12))]:[(AC)
TOTAL Excluding VAT - Y5
((E*N*Q)+((E*V)*12))]])</f>
        <v>0</v>
      </c>
      <c r="AC1170" s="21"/>
    </row>
    <row r="1171" spans="1:29" x14ac:dyDescent="0.3">
      <c r="A1171" t="s">
        <v>69</v>
      </c>
      <c r="B1171" t="s">
        <v>2062</v>
      </c>
      <c r="C1171" t="s">
        <v>2063</v>
      </c>
      <c r="D1171" t="s">
        <v>2039</v>
      </c>
      <c r="E1171" s="77">
        <v>1</v>
      </c>
      <c r="F1171" s="77">
        <v>1</v>
      </c>
      <c r="G1171" s="77">
        <v>1</v>
      </c>
      <c r="H1171" s="77">
        <v>0</v>
      </c>
      <c r="I1171" s="77">
        <v>0</v>
      </c>
      <c r="J1171" t="s">
        <v>646</v>
      </c>
      <c r="K1171" t="s">
        <v>286</v>
      </c>
      <c r="L1171" s="20"/>
      <c r="M1171" s="20"/>
      <c r="N1171" s="20"/>
      <c r="O1171" s="20"/>
      <c r="P1171" s="20"/>
      <c r="Q1171" s="28">
        <f t="shared" si="18"/>
        <v>17.71</v>
      </c>
      <c r="R1171" s="18"/>
      <c r="S1171" s="18"/>
      <c r="T1171" s="18"/>
      <c r="U1171" s="18"/>
      <c r="V1171" s="18"/>
      <c r="W11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1" s="17">
        <f>SUM(T_MAIN_ACCESSSW[[#This Row],[(Y)
TOTAL Excluding VAT - Y1
((A*J)*Q)+((A*R)*12))]:[(AC)
TOTAL Excluding VAT - Y5
((E*N*Q)+((E*V)*12))]])</f>
        <v>0</v>
      </c>
      <c r="AC1171" s="21"/>
    </row>
    <row r="1172" spans="1:29" x14ac:dyDescent="0.3">
      <c r="A1172" t="s">
        <v>69</v>
      </c>
      <c r="B1172" t="s">
        <v>2062</v>
      </c>
      <c r="C1172" t="s">
        <v>2064</v>
      </c>
      <c r="D1172" t="s">
        <v>2039</v>
      </c>
      <c r="E1172" s="77">
        <v>1</v>
      </c>
      <c r="F1172" s="77">
        <v>1</v>
      </c>
      <c r="G1172" s="77">
        <v>1</v>
      </c>
      <c r="H1172" s="77">
        <v>0</v>
      </c>
      <c r="I1172" s="77">
        <v>0</v>
      </c>
      <c r="J1172" t="s">
        <v>646</v>
      </c>
      <c r="K1172" t="s">
        <v>286</v>
      </c>
      <c r="L1172" s="20"/>
      <c r="M1172" s="20"/>
      <c r="N1172" s="20"/>
      <c r="O1172" s="20"/>
      <c r="P1172" s="20"/>
      <c r="Q1172" s="28">
        <f t="shared" si="18"/>
        <v>17.71</v>
      </c>
      <c r="R1172" s="18"/>
      <c r="S1172" s="18"/>
      <c r="T1172" s="18"/>
      <c r="U1172" s="18"/>
      <c r="V1172" s="18"/>
      <c r="W11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2" s="17">
        <f>SUM(T_MAIN_ACCESSSW[[#This Row],[(Y)
TOTAL Excluding VAT - Y1
((A*J)*Q)+((A*R)*12))]:[(AC)
TOTAL Excluding VAT - Y5
((E*N*Q)+((E*V)*12))]])</f>
        <v>0</v>
      </c>
      <c r="AC1172" s="21"/>
    </row>
    <row r="1173" spans="1:29" x14ac:dyDescent="0.3">
      <c r="A1173" t="s">
        <v>71</v>
      </c>
      <c r="B1173" t="s">
        <v>2065</v>
      </c>
      <c r="C1173" t="s">
        <v>2066</v>
      </c>
      <c r="D1173" t="s">
        <v>2039</v>
      </c>
      <c r="E1173" s="77">
        <v>1</v>
      </c>
      <c r="F1173" s="77">
        <v>1</v>
      </c>
      <c r="G1173" s="77">
        <v>0</v>
      </c>
      <c r="H1173" s="77">
        <v>0</v>
      </c>
      <c r="I1173" s="77">
        <v>0</v>
      </c>
      <c r="J1173" t="s">
        <v>646</v>
      </c>
      <c r="K1173" t="s">
        <v>286</v>
      </c>
      <c r="L1173" s="20"/>
      <c r="M1173" s="20"/>
      <c r="N1173" s="20"/>
      <c r="O1173" s="20"/>
      <c r="P1173" s="20"/>
      <c r="Q1173" s="28">
        <f t="shared" si="18"/>
        <v>17.71</v>
      </c>
      <c r="R1173" s="18"/>
      <c r="S1173" s="18"/>
      <c r="T1173" s="18"/>
      <c r="U1173" s="18"/>
      <c r="V1173" s="18"/>
      <c r="W11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3" s="17">
        <f>SUM(T_MAIN_ACCESSSW[[#This Row],[(Y)
TOTAL Excluding VAT - Y1
((A*J)*Q)+((A*R)*12))]:[(AC)
TOTAL Excluding VAT - Y5
((E*N*Q)+((E*V)*12))]])</f>
        <v>0</v>
      </c>
      <c r="AC1173" s="21"/>
    </row>
    <row r="1174" spans="1:29" x14ac:dyDescent="0.3">
      <c r="A1174" t="s">
        <v>71</v>
      </c>
      <c r="B1174" t="s">
        <v>2065</v>
      </c>
      <c r="C1174" t="s">
        <v>2067</v>
      </c>
      <c r="D1174" t="s">
        <v>2039</v>
      </c>
      <c r="E1174" s="77">
        <v>1</v>
      </c>
      <c r="F1174" s="77">
        <v>1</v>
      </c>
      <c r="G1174" s="77">
        <v>0</v>
      </c>
      <c r="H1174" s="77">
        <v>0</v>
      </c>
      <c r="I1174" s="77">
        <v>0</v>
      </c>
      <c r="J1174" t="s">
        <v>646</v>
      </c>
      <c r="K1174" t="s">
        <v>286</v>
      </c>
      <c r="L1174" s="20"/>
      <c r="M1174" s="20"/>
      <c r="N1174" s="20"/>
      <c r="O1174" s="20"/>
      <c r="P1174" s="20"/>
      <c r="Q1174" s="28">
        <f t="shared" si="18"/>
        <v>17.71</v>
      </c>
      <c r="R1174" s="18"/>
      <c r="S1174" s="18"/>
      <c r="T1174" s="18"/>
      <c r="U1174" s="18"/>
      <c r="V1174" s="18"/>
      <c r="W11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4" s="17">
        <f>SUM(T_MAIN_ACCESSSW[[#This Row],[(Y)
TOTAL Excluding VAT - Y1
((A*J)*Q)+((A*R)*12))]:[(AC)
TOTAL Excluding VAT - Y5
((E*N*Q)+((E*V)*12))]])</f>
        <v>0</v>
      </c>
      <c r="AC1174" s="21"/>
    </row>
    <row r="1175" spans="1:29" x14ac:dyDescent="0.3">
      <c r="A1175" t="s">
        <v>71</v>
      </c>
      <c r="B1175" t="s">
        <v>2068</v>
      </c>
      <c r="C1175" t="s">
        <v>2069</v>
      </c>
      <c r="D1175" t="s">
        <v>2039</v>
      </c>
      <c r="E1175" s="77">
        <v>1</v>
      </c>
      <c r="F1175" s="77">
        <v>1</v>
      </c>
      <c r="G1175" s="77">
        <v>0</v>
      </c>
      <c r="H1175" s="77">
        <v>0</v>
      </c>
      <c r="I1175" s="77">
        <v>0</v>
      </c>
      <c r="J1175" t="s">
        <v>646</v>
      </c>
      <c r="K1175" t="s">
        <v>286</v>
      </c>
      <c r="L1175" s="20"/>
      <c r="M1175" s="20"/>
      <c r="N1175" s="20"/>
      <c r="O1175" s="20"/>
      <c r="P1175" s="20"/>
      <c r="Q1175" s="28">
        <f t="shared" si="18"/>
        <v>17.71</v>
      </c>
      <c r="R1175" s="18"/>
      <c r="S1175" s="18"/>
      <c r="T1175" s="18"/>
      <c r="U1175" s="18"/>
      <c r="V1175" s="18"/>
      <c r="W11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5" s="17">
        <f>SUM(T_MAIN_ACCESSSW[[#This Row],[(Y)
TOTAL Excluding VAT - Y1
((A*J)*Q)+((A*R)*12))]:[(AC)
TOTAL Excluding VAT - Y5
((E*N*Q)+((E*V)*12))]])</f>
        <v>0</v>
      </c>
      <c r="AC1175" s="21"/>
    </row>
    <row r="1176" spans="1:29" x14ac:dyDescent="0.3">
      <c r="A1176" t="s">
        <v>71</v>
      </c>
      <c r="B1176" t="s">
        <v>2068</v>
      </c>
      <c r="C1176" t="s">
        <v>2070</v>
      </c>
      <c r="D1176" t="s">
        <v>2039</v>
      </c>
      <c r="E1176" s="77">
        <v>1</v>
      </c>
      <c r="F1176" s="77">
        <v>1</v>
      </c>
      <c r="G1176" s="77">
        <v>0</v>
      </c>
      <c r="H1176" s="77">
        <v>0</v>
      </c>
      <c r="I1176" s="77">
        <v>0</v>
      </c>
      <c r="J1176" t="s">
        <v>646</v>
      </c>
      <c r="K1176" t="s">
        <v>286</v>
      </c>
      <c r="L1176" s="20"/>
      <c r="M1176" s="20"/>
      <c r="N1176" s="20"/>
      <c r="O1176" s="20"/>
      <c r="P1176" s="20"/>
      <c r="Q1176" s="28">
        <f t="shared" si="18"/>
        <v>17.71</v>
      </c>
      <c r="R1176" s="18"/>
      <c r="S1176" s="18"/>
      <c r="T1176" s="18"/>
      <c r="U1176" s="18"/>
      <c r="V1176" s="18"/>
      <c r="W11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6" s="17">
        <f>SUM(T_MAIN_ACCESSSW[[#This Row],[(Y)
TOTAL Excluding VAT - Y1
((A*J)*Q)+((A*R)*12))]:[(AC)
TOTAL Excluding VAT - Y5
((E*N*Q)+((E*V)*12))]])</f>
        <v>0</v>
      </c>
      <c r="AC1176" s="21"/>
    </row>
    <row r="1177" spans="1:29" x14ac:dyDescent="0.3">
      <c r="A1177" t="s">
        <v>71</v>
      </c>
      <c r="B1177" t="s">
        <v>2071</v>
      </c>
      <c r="C1177" t="s">
        <v>2072</v>
      </c>
      <c r="D1177" t="s">
        <v>2039</v>
      </c>
      <c r="E1177" s="77">
        <v>1</v>
      </c>
      <c r="F1177" s="77">
        <v>1</v>
      </c>
      <c r="G1177" s="77">
        <v>0</v>
      </c>
      <c r="H1177" s="77">
        <v>0</v>
      </c>
      <c r="I1177" s="77">
        <v>0</v>
      </c>
      <c r="J1177" t="s">
        <v>646</v>
      </c>
      <c r="K1177" t="s">
        <v>286</v>
      </c>
      <c r="L1177" s="20"/>
      <c r="M1177" s="20"/>
      <c r="N1177" s="20"/>
      <c r="O1177" s="20"/>
      <c r="P1177" s="20"/>
      <c r="Q1177" s="28">
        <f t="shared" si="18"/>
        <v>17.71</v>
      </c>
      <c r="R1177" s="18"/>
      <c r="S1177" s="18"/>
      <c r="T1177" s="18"/>
      <c r="U1177" s="18"/>
      <c r="V1177" s="18"/>
      <c r="W11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7" s="17">
        <f>SUM(T_MAIN_ACCESSSW[[#This Row],[(Y)
TOTAL Excluding VAT - Y1
((A*J)*Q)+((A*R)*12))]:[(AC)
TOTAL Excluding VAT - Y5
((E*N*Q)+((E*V)*12))]])</f>
        <v>0</v>
      </c>
      <c r="AC1177" s="21"/>
    </row>
    <row r="1178" spans="1:29" x14ac:dyDescent="0.3">
      <c r="A1178" t="s">
        <v>71</v>
      </c>
      <c r="B1178" t="s">
        <v>2071</v>
      </c>
      <c r="C1178" t="s">
        <v>2073</v>
      </c>
      <c r="D1178" t="s">
        <v>2039</v>
      </c>
      <c r="E1178" s="77">
        <v>1</v>
      </c>
      <c r="F1178" s="77">
        <v>1</v>
      </c>
      <c r="G1178" s="77">
        <v>0</v>
      </c>
      <c r="H1178" s="77">
        <v>0</v>
      </c>
      <c r="I1178" s="77">
        <v>0</v>
      </c>
      <c r="J1178" t="s">
        <v>646</v>
      </c>
      <c r="K1178" t="s">
        <v>286</v>
      </c>
      <c r="L1178" s="20"/>
      <c r="M1178" s="20"/>
      <c r="N1178" s="20"/>
      <c r="O1178" s="20"/>
      <c r="P1178" s="20"/>
      <c r="Q1178" s="28">
        <f t="shared" si="18"/>
        <v>17.71</v>
      </c>
      <c r="R1178" s="18"/>
      <c r="S1178" s="18"/>
      <c r="T1178" s="18"/>
      <c r="U1178" s="18"/>
      <c r="V1178" s="18"/>
      <c r="W11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8" s="17">
        <f>SUM(T_MAIN_ACCESSSW[[#This Row],[(Y)
TOTAL Excluding VAT - Y1
((A*J)*Q)+((A*R)*12))]:[(AC)
TOTAL Excluding VAT - Y5
((E*N*Q)+((E*V)*12))]])</f>
        <v>0</v>
      </c>
      <c r="AC1178" s="21"/>
    </row>
    <row r="1179" spans="1:29" x14ac:dyDescent="0.3">
      <c r="A1179" t="s">
        <v>71</v>
      </c>
      <c r="B1179" t="s">
        <v>2074</v>
      </c>
      <c r="C1179" t="s">
        <v>2075</v>
      </c>
      <c r="D1179" t="s">
        <v>2039</v>
      </c>
      <c r="E1179" s="77">
        <v>1</v>
      </c>
      <c r="F1179" s="77">
        <v>1</v>
      </c>
      <c r="G1179" s="77">
        <v>0</v>
      </c>
      <c r="H1179" s="77">
        <v>0</v>
      </c>
      <c r="I1179" s="77">
        <v>0</v>
      </c>
      <c r="J1179" t="s">
        <v>646</v>
      </c>
      <c r="K1179" t="s">
        <v>286</v>
      </c>
      <c r="L1179" s="20"/>
      <c r="M1179" s="20"/>
      <c r="N1179" s="20"/>
      <c r="O1179" s="20"/>
      <c r="P1179" s="20"/>
      <c r="Q1179" s="28">
        <f t="shared" si="18"/>
        <v>17.71</v>
      </c>
      <c r="R1179" s="18"/>
      <c r="S1179" s="18"/>
      <c r="T1179" s="18"/>
      <c r="U1179" s="18"/>
      <c r="V1179" s="18"/>
      <c r="W11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79" s="17">
        <f>SUM(T_MAIN_ACCESSSW[[#This Row],[(Y)
TOTAL Excluding VAT - Y1
((A*J)*Q)+((A*R)*12))]:[(AC)
TOTAL Excluding VAT - Y5
((E*N*Q)+((E*V)*12))]])</f>
        <v>0</v>
      </c>
      <c r="AC1179" s="21"/>
    </row>
    <row r="1180" spans="1:29" x14ac:dyDescent="0.3">
      <c r="A1180" t="s">
        <v>71</v>
      </c>
      <c r="B1180" t="s">
        <v>2074</v>
      </c>
      <c r="C1180" t="s">
        <v>2076</v>
      </c>
      <c r="D1180" t="s">
        <v>2039</v>
      </c>
      <c r="E1180" s="77">
        <v>1</v>
      </c>
      <c r="F1180" s="77">
        <v>1</v>
      </c>
      <c r="G1180" s="77">
        <v>0</v>
      </c>
      <c r="H1180" s="77">
        <v>0</v>
      </c>
      <c r="I1180" s="77">
        <v>0</v>
      </c>
      <c r="J1180" t="s">
        <v>646</v>
      </c>
      <c r="K1180" t="s">
        <v>286</v>
      </c>
      <c r="L1180" s="20"/>
      <c r="M1180" s="20"/>
      <c r="N1180" s="20"/>
      <c r="O1180" s="20"/>
      <c r="P1180" s="20"/>
      <c r="Q1180" s="28">
        <f t="shared" si="18"/>
        <v>17.71</v>
      </c>
      <c r="R1180" s="18"/>
      <c r="S1180" s="18"/>
      <c r="T1180" s="18"/>
      <c r="U1180" s="18"/>
      <c r="V1180" s="18"/>
      <c r="W11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0" s="17">
        <f>SUM(T_MAIN_ACCESSSW[[#This Row],[(Y)
TOTAL Excluding VAT - Y1
((A*J)*Q)+((A*R)*12))]:[(AC)
TOTAL Excluding VAT - Y5
((E*N*Q)+((E*V)*12))]])</f>
        <v>0</v>
      </c>
      <c r="AC1180" s="21"/>
    </row>
    <row r="1181" spans="1:29" x14ac:dyDescent="0.3">
      <c r="A1181" t="s">
        <v>71</v>
      </c>
      <c r="B1181" t="s">
        <v>2074</v>
      </c>
      <c r="C1181" t="s">
        <v>2077</v>
      </c>
      <c r="D1181" t="s">
        <v>2039</v>
      </c>
      <c r="E1181" s="77">
        <v>1</v>
      </c>
      <c r="F1181" s="77">
        <v>1</v>
      </c>
      <c r="G1181" s="77">
        <v>0</v>
      </c>
      <c r="H1181" s="77">
        <v>0</v>
      </c>
      <c r="I1181" s="77">
        <v>0</v>
      </c>
      <c r="J1181" t="s">
        <v>646</v>
      </c>
      <c r="K1181" t="s">
        <v>286</v>
      </c>
      <c r="L1181" s="20"/>
      <c r="M1181" s="20"/>
      <c r="N1181" s="20"/>
      <c r="O1181" s="20"/>
      <c r="P1181" s="20"/>
      <c r="Q1181" s="28">
        <f t="shared" si="18"/>
        <v>17.71</v>
      </c>
      <c r="R1181" s="18"/>
      <c r="S1181" s="18"/>
      <c r="T1181" s="18"/>
      <c r="U1181" s="18"/>
      <c r="V1181" s="18"/>
      <c r="W11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1" s="17">
        <f>SUM(T_MAIN_ACCESSSW[[#This Row],[(Y)
TOTAL Excluding VAT - Y1
((A*J)*Q)+((A*R)*12))]:[(AC)
TOTAL Excluding VAT - Y5
((E*N*Q)+((E*V)*12))]])</f>
        <v>0</v>
      </c>
      <c r="AC1181" s="21"/>
    </row>
    <row r="1182" spans="1:29" x14ac:dyDescent="0.3">
      <c r="A1182" t="s">
        <v>71</v>
      </c>
      <c r="B1182" t="s">
        <v>2078</v>
      </c>
      <c r="C1182" t="s">
        <v>2079</v>
      </c>
      <c r="D1182" t="s">
        <v>2039</v>
      </c>
      <c r="E1182" s="77">
        <v>1</v>
      </c>
      <c r="F1182" s="77">
        <v>1</v>
      </c>
      <c r="G1182" s="77">
        <v>0</v>
      </c>
      <c r="H1182" s="77">
        <v>0</v>
      </c>
      <c r="I1182" s="77">
        <v>0</v>
      </c>
      <c r="J1182" t="s">
        <v>646</v>
      </c>
      <c r="K1182" t="s">
        <v>286</v>
      </c>
      <c r="L1182" s="20"/>
      <c r="M1182" s="20"/>
      <c r="N1182" s="20"/>
      <c r="O1182" s="20"/>
      <c r="P1182" s="20"/>
      <c r="Q1182" s="28">
        <f t="shared" si="18"/>
        <v>17.71</v>
      </c>
      <c r="R1182" s="18"/>
      <c r="S1182" s="18"/>
      <c r="T1182" s="18"/>
      <c r="U1182" s="18"/>
      <c r="V1182" s="18"/>
      <c r="W11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2" s="17">
        <f>SUM(T_MAIN_ACCESSSW[[#This Row],[(Y)
TOTAL Excluding VAT - Y1
((A*J)*Q)+((A*R)*12))]:[(AC)
TOTAL Excluding VAT - Y5
((E*N*Q)+((E*V)*12))]])</f>
        <v>0</v>
      </c>
      <c r="AC1182" s="21"/>
    </row>
    <row r="1183" spans="1:29" x14ac:dyDescent="0.3">
      <c r="A1183" t="s">
        <v>71</v>
      </c>
      <c r="B1183" t="s">
        <v>2078</v>
      </c>
      <c r="C1183" t="s">
        <v>2080</v>
      </c>
      <c r="D1183" t="s">
        <v>2039</v>
      </c>
      <c r="E1183" s="77">
        <v>1</v>
      </c>
      <c r="F1183" s="77">
        <v>1</v>
      </c>
      <c r="G1183" s="77">
        <v>0</v>
      </c>
      <c r="H1183" s="77">
        <v>0</v>
      </c>
      <c r="I1183" s="77">
        <v>0</v>
      </c>
      <c r="J1183" t="s">
        <v>646</v>
      </c>
      <c r="K1183" t="s">
        <v>286</v>
      </c>
      <c r="L1183" s="20"/>
      <c r="M1183" s="20"/>
      <c r="N1183" s="20"/>
      <c r="O1183" s="20"/>
      <c r="P1183" s="20"/>
      <c r="Q1183" s="28">
        <f t="shared" si="18"/>
        <v>17.71</v>
      </c>
      <c r="R1183" s="18"/>
      <c r="S1183" s="18"/>
      <c r="T1183" s="18"/>
      <c r="U1183" s="18"/>
      <c r="V1183" s="18"/>
      <c r="W11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3" s="17">
        <f>SUM(T_MAIN_ACCESSSW[[#This Row],[(Y)
TOTAL Excluding VAT - Y1
((A*J)*Q)+((A*R)*12))]:[(AC)
TOTAL Excluding VAT - Y5
((E*N*Q)+((E*V)*12))]])</f>
        <v>0</v>
      </c>
      <c r="AC1183" s="21"/>
    </row>
    <row r="1184" spans="1:29" x14ac:dyDescent="0.3">
      <c r="A1184" t="s">
        <v>71</v>
      </c>
      <c r="B1184" t="s">
        <v>2078</v>
      </c>
      <c r="C1184" t="s">
        <v>2081</v>
      </c>
      <c r="D1184" t="s">
        <v>2039</v>
      </c>
      <c r="E1184" s="77">
        <v>1</v>
      </c>
      <c r="F1184" s="77">
        <v>1</v>
      </c>
      <c r="G1184" s="77">
        <v>0</v>
      </c>
      <c r="H1184" s="77">
        <v>0</v>
      </c>
      <c r="I1184" s="77">
        <v>0</v>
      </c>
      <c r="J1184" t="s">
        <v>646</v>
      </c>
      <c r="K1184" t="s">
        <v>286</v>
      </c>
      <c r="L1184" s="20"/>
      <c r="M1184" s="20"/>
      <c r="N1184" s="20"/>
      <c r="O1184" s="20"/>
      <c r="P1184" s="20"/>
      <c r="Q1184" s="28">
        <f t="shared" si="18"/>
        <v>17.71</v>
      </c>
      <c r="R1184" s="18"/>
      <c r="S1184" s="18"/>
      <c r="T1184" s="18"/>
      <c r="U1184" s="18"/>
      <c r="V1184" s="18"/>
      <c r="W11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4" s="17">
        <f>SUM(T_MAIN_ACCESSSW[[#This Row],[(Y)
TOTAL Excluding VAT - Y1
((A*J)*Q)+((A*R)*12))]:[(AC)
TOTAL Excluding VAT - Y5
((E*N*Q)+((E*V)*12))]])</f>
        <v>0</v>
      </c>
      <c r="AC1184" s="21"/>
    </row>
    <row r="1185" spans="1:29" x14ac:dyDescent="0.3">
      <c r="A1185" t="s">
        <v>76</v>
      </c>
      <c r="B1185" t="s">
        <v>1688</v>
      </c>
      <c r="C1185" t="s">
        <v>2082</v>
      </c>
      <c r="D1185" t="s">
        <v>2039</v>
      </c>
      <c r="E1185" s="77">
        <v>1</v>
      </c>
      <c r="F1185" s="77">
        <v>1</v>
      </c>
      <c r="G1185" s="77">
        <v>0</v>
      </c>
      <c r="H1185" s="77">
        <v>0</v>
      </c>
      <c r="I1185" s="77">
        <v>0</v>
      </c>
      <c r="J1185" t="s">
        <v>285</v>
      </c>
      <c r="K1185" t="s">
        <v>286</v>
      </c>
      <c r="L1185" s="20"/>
      <c r="M1185" s="20"/>
      <c r="N1185" s="20"/>
      <c r="O1185" s="20"/>
      <c r="P1185" s="20"/>
      <c r="Q1185" s="28">
        <f t="shared" si="18"/>
        <v>17.71</v>
      </c>
      <c r="R1185" s="18"/>
      <c r="S1185" s="18"/>
      <c r="T1185" s="18"/>
      <c r="U1185" s="18"/>
      <c r="V1185" s="18"/>
      <c r="W11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5" s="17">
        <f>SUM(T_MAIN_ACCESSSW[[#This Row],[(Y)
TOTAL Excluding VAT - Y1
((A*J)*Q)+((A*R)*12))]:[(AC)
TOTAL Excluding VAT - Y5
((E*N*Q)+((E*V)*12))]])</f>
        <v>0</v>
      </c>
      <c r="AC1185" s="21"/>
    </row>
    <row r="1186" spans="1:29" x14ac:dyDescent="0.3">
      <c r="A1186" t="s">
        <v>67</v>
      </c>
      <c r="B1186" t="s">
        <v>2083</v>
      </c>
      <c r="C1186" t="s">
        <v>2084</v>
      </c>
      <c r="D1186" t="s">
        <v>2039</v>
      </c>
      <c r="E1186" s="77">
        <v>1</v>
      </c>
      <c r="F1186" s="77">
        <v>1</v>
      </c>
      <c r="G1186" s="77">
        <v>0</v>
      </c>
      <c r="H1186" s="77">
        <v>0</v>
      </c>
      <c r="I1186" s="77">
        <v>0</v>
      </c>
      <c r="J1186" t="s">
        <v>646</v>
      </c>
      <c r="K1186" t="s">
        <v>286</v>
      </c>
      <c r="L1186" s="20"/>
      <c r="M1186" s="20"/>
      <c r="N1186" s="20"/>
      <c r="O1186" s="20"/>
      <c r="P1186" s="20"/>
      <c r="Q1186" s="28">
        <f t="shared" si="18"/>
        <v>17.71</v>
      </c>
      <c r="R1186" s="18"/>
      <c r="S1186" s="18"/>
      <c r="T1186" s="18"/>
      <c r="U1186" s="18"/>
      <c r="V1186" s="18"/>
      <c r="W11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6" s="17">
        <f>SUM(T_MAIN_ACCESSSW[[#This Row],[(Y)
TOTAL Excluding VAT - Y1
((A*J)*Q)+((A*R)*12))]:[(AC)
TOTAL Excluding VAT - Y5
((E*N*Q)+((E*V)*12))]])</f>
        <v>0</v>
      </c>
      <c r="AC1186" s="21"/>
    </row>
    <row r="1187" spans="1:29" x14ac:dyDescent="0.3">
      <c r="A1187" t="s">
        <v>67</v>
      </c>
      <c r="B1187" t="s">
        <v>2083</v>
      </c>
      <c r="C1187" t="s">
        <v>2085</v>
      </c>
      <c r="D1187" t="s">
        <v>2039</v>
      </c>
      <c r="E1187" s="77">
        <v>1</v>
      </c>
      <c r="F1187" s="77">
        <v>1</v>
      </c>
      <c r="G1187" s="77">
        <v>0</v>
      </c>
      <c r="H1187" s="77">
        <v>0</v>
      </c>
      <c r="I1187" s="77">
        <v>0</v>
      </c>
      <c r="J1187" t="s">
        <v>646</v>
      </c>
      <c r="K1187" t="s">
        <v>286</v>
      </c>
      <c r="L1187" s="20"/>
      <c r="M1187" s="20"/>
      <c r="N1187" s="20"/>
      <c r="O1187" s="20"/>
      <c r="P1187" s="20"/>
      <c r="Q1187" s="28">
        <f t="shared" si="18"/>
        <v>17.71</v>
      </c>
      <c r="R1187" s="18"/>
      <c r="S1187" s="18"/>
      <c r="T1187" s="18"/>
      <c r="U1187" s="18"/>
      <c r="V1187" s="18"/>
      <c r="W11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7" s="17">
        <f>SUM(T_MAIN_ACCESSSW[[#This Row],[(Y)
TOTAL Excluding VAT - Y1
((A*J)*Q)+((A*R)*12))]:[(AC)
TOTAL Excluding VAT - Y5
((E*N*Q)+((E*V)*12))]])</f>
        <v>0</v>
      </c>
      <c r="AC1187" s="21"/>
    </row>
    <row r="1188" spans="1:29" x14ac:dyDescent="0.3">
      <c r="A1188" t="s">
        <v>67</v>
      </c>
      <c r="B1188" t="s">
        <v>1353</v>
      </c>
      <c r="C1188" t="s">
        <v>2086</v>
      </c>
      <c r="D1188" t="s">
        <v>2039</v>
      </c>
      <c r="E1188" s="77">
        <v>1</v>
      </c>
      <c r="F1188" s="77">
        <v>1</v>
      </c>
      <c r="G1188" s="77">
        <v>0</v>
      </c>
      <c r="H1188" s="77">
        <v>0</v>
      </c>
      <c r="I1188" s="77">
        <v>0</v>
      </c>
      <c r="J1188" t="s">
        <v>646</v>
      </c>
      <c r="K1188" t="s">
        <v>286</v>
      </c>
      <c r="L1188" s="20"/>
      <c r="M1188" s="20"/>
      <c r="N1188" s="20"/>
      <c r="O1188" s="20"/>
      <c r="P1188" s="20"/>
      <c r="Q1188" s="28">
        <f t="shared" si="18"/>
        <v>17.71</v>
      </c>
      <c r="R1188" s="18"/>
      <c r="S1188" s="18"/>
      <c r="T1188" s="18"/>
      <c r="U1188" s="18"/>
      <c r="V1188" s="18"/>
      <c r="W11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8" s="17">
        <f>SUM(T_MAIN_ACCESSSW[[#This Row],[(Y)
TOTAL Excluding VAT - Y1
((A*J)*Q)+((A*R)*12))]:[(AC)
TOTAL Excluding VAT - Y5
((E*N*Q)+((E*V)*12))]])</f>
        <v>0</v>
      </c>
      <c r="AC1188" s="21"/>
    </row>
    <row r="1189" spans="1:29" x14ac:dyDescent="0.3">
      <c r="A1189" t="s">
        <v>67</v>
      </c>
      <c r="B1189" t="s">
        <v>2087</v>
      </c>
      <c r="C1189" t="s">
        <v>2088</v>
      </c>
      <c r="D1189" t="s">
        <v>2039</v>
      </c>
      <c r="E1189" s="77">
        <v>1</v>
      </c>
      <c r="F1189" s="77">
        <v>1</v>
      </c>
      <c r="G1189" s="77">
        <v>0</v>
      </c>
      <c r="H1189" s="77">
        <v>0</v>
      </c>
      <c r="I1189" s="77">
        <v>0</v>
      </c>
      <c r="J1189" t="s">
        <v>646</v>
      </c>
      <c r="K1189" t="s">
        <v>286</v>
      </c>
      <c r="L1189" s="20"/>
      <c r="M1189" s="20"/>
      <c r="N1189" s="20"/>
      <c r="O1189" s="20"/>
      <c r="P1189" s="20"/>
      <c r="Q1189" s="28">
        <f t="shared" si="18"/>
        <v>17.71</v>
      </c>
      <c r="R1189" s="18"/>
      <c r="S1189" s="18"/>
      <c r="T1189" s="18"/>
      <c r="U1189" s="18"/>
      <c r="V1189" s="18"/>
      <c r="W11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89" s="17">
        <f>SUM(T_MAIN_ACCESSSW[[#This Row],[(Y)
TOTAL Excluding VAT - Y1
((A*J)*Q)+((A*R)*12))]:[(AC)
TOTAL Excluding VAT - Y5
((E*N*Q)+((E*V)*12))]])</f>
        <v>0</v>
      </c>
      <c r="AC1189" s="21"/>
    </row>
    <row r="1190" spans="1:29" x14ac:dyDescent="0.3">
      <c r="A1190" t="s">
        <v>67</v>
      </c>
      <c r="B1190" t="s">
        <v>2087</v>
      </c>
      <c r="C1190" t="s">
        <v>2089</v>
      </c>
      <c r="D1190" t="s">
        <v>2039</v>
      </c>
      <c r="E1190" s="77">
        <v>1</v>
      </c>
      <c r="F1190" s="77">
        <v>1</v>
      </c>
      <c r="G1190" s="77">
        <v>0</v>
      </c>
      <c r="H1190" s="77">
        <v>0</v>
      </c>
      <c r="I1190" s="77">
        <v>0</v>
      </c>
      <c r="J1190" t="s">
        <v>646</v>
      </c>
      <c r="K1190" t="s">
        <v>286</v>
      </c>
      <c r="L1190" s="20"/>
      <c r="M1190" s="20"/>
      <c r="N1190" s="20"/>
      <c r="O1190" s="20"/>
      <c r="P1190" s="20"/>
      <c r="Q1190" s="28">
        <f t="shared" si="18"/>
        <v>17.71</v>
      </c>
      <c r="R1190" s="18"/>
      <c r="S1190" s="18"/>
      <c r="T1190" s="18"/>
      <c r="U1190" s="18"/>
      <c r="V1190" s="18"/>
      <c r="W11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0" s="17">
        <f>SUM(T_MAIN_ACCESSSW[[#This Row],[(Y)
TOTAL Excluding VAT - Y1
((A*J)*Q)+((A*R)*12))]:[(AC)
TOTAL Excluding VAT - Y5
((E*N*Q)+((E*V)*12))]])</f>
        <v>0</v>
      </c>
      <c r="AC1190" s="21"/>
    </row>
    <row r="1191" spans="1:29" x14ac:dyDescent="0.3">
      <c r="A1191" t="s">
        <v>67</v>
      </c>
      <c r="B1191" t="s">
        <v>1372</v>
      </c>
      <c r="C1191" t="s">
        <v>2090</v>
      </c>
      <c r="D1191" t="s">
        <v>2039</v>
      </c>
      <c r="E1191" s="77">
        <v>1</v>
      </c>
      <c r="F1191" s="77">
        <v>1</v>
      </c>
      <c r="G1191" s="77">
        <v>0</v>
      </c>
      <c r="H1191" s="77">
        <v>0</v>
      </c>
      <c r="I1191" s="77">
        <v>0</v>
      </c>
      <c r="J1191" t="s">
        <v>646</v>
      </c>
      <c r="K1191" t="s">
        <v>286</v>
      </c>
      <c r="L1191" s="20"/>
      <c r="M1191" s="20"/>
      <c r="N1191" s="20"/>
      <c r="O1191" s="20"/>
      <c r="P1191" s="20"/>
      <c r="Q1191" s="28">
        <f t="shared" si="18"/>
        <v>17.71</v>
      </c>
      <c r="R1191" s="18"/>
      <c r="S1191" s="18"/>
      <c r="T1191" s="18"/>
      <c r="U1191" s="18"/>
      <c r="V1191" s="18"/>
      <c r="W11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1" s="17">
        <f>SUM(T_MAIN_ACCESSSW[[#This Row],[(Y)
TOTAL Excluding VAT - Y1
((A*J)*Q)+((A*R)*12))]:[(AC)
TOTAL Excluding VAT - Y5
((E*N*Q)+((E*V)*12))]])</f>
        <v>0</v>
      </c>
      <c r="AC1191" s="21"/>
    </row>
    <row r="1192" spans="1:29" x14ac:dyDescent="0.3">
      <c r="A1192" t="s">
        <v>67</v>
      </c>
      <c r="B1192" t="s">
        <v>1374</v>
      </c>
      <c r="C1192" t="s">
        <v>2091</v>
      </c>
      <c r="D1192" t="s">
        <v>2039</v>
      </c>
      <c r="E1192" s="77">
        <v>1</v>
      </c>
      <c r="F1192" s="77">
        <v>1</v>
      </c>
      <c r="G1192" s="77">
        <v>0</v>
      </c>
      <c r="H1192" s="77">
        <v>0</v>
      </c>
      <c r="I1192" s="77">
        <v>0</v>
      </c>
      <c r="J1192" t="s">
        <v>646</v>
      </c>
      <c r="K1192" t="s">
        <v>286</v>
      </c>
      <c r="L1192" s="20"/>
      <c r="M1192" s="20"/>
      <c r="N1192" s="20"/>
      <c r="O1192" s="20"/>
      <c r="P1192" s="20"/>
      <c r="Q1192" s="28">
        <f t="shared" si="18"/>
        <v>17.71</v>
      </c>
      <c r="R1192" s="18"/>
      <c r="S1192" s="18"/>
      <c r="T1192" s="18"/>
      <c r="U1192" s="18"/>
      <c r="V1192" s="18"/>
      <c r="W11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2" s="17">
        <f>SUM(T_MAIN_ACCESSSW[[#This Row],[(Y)
TOTAL Excluding VAT - Y1
((A*J)*Q)+((A*R)*12))]:[(AC)
TOTAL Excluding VAT - Y5
((E*N*Q)+((E*V)*12))]])</f>
        <v>0</v>
      </c>
      <c r="AC1192" s="21"/>
    </row>
    <row r="1193" spans="1:29" x14ac:dyDescent="0.3">
      <c r="A1193" t="s">
        <v>67</v>
      </c>
      <c r="B1193" t="s">
        <v>1374</v>
      </c>
      <c r="C1193" t="s">
        <v>2092</v>
      </c>
      <c r="D1193" t="s">
        <v>2039</v>
      </c>
      <c r="E1193" s="77">
        <v>1</v>
      </c>
      <c r="F1193" s="77">
        <v>1</v>
      </c>
      <c r="G1193" s="77">
        <v>0</v>
      </c>
      <c r="H1193" s="77">
        <v>0</v>
      </c>
      <c r="I1193" s="77">
        <v>0</v>
      </c>
      <c r="J1193" t="s">
        <v>646</v>
      </c>
      <c r="K1193" t="s">
        <v>286</v>
      </c>
      <c r="L1193" s="20"/>
      <c r="M1193" s="20"/>
      <c r="N1193" s="20"/>
      <c r="O1193" s="20"/>
      <c r="P1193" s="20"/>
      <c r="Q1193" s="28">
        <f t="shared" si="18"/>
        <v>17.71</v>
      </c>
      <c r="R1193" s="18"/>
      <c r="S1193" s="18"/>
      <c r="T1193" s="18"/>
      <c r="U1193" s="18"/>
      <c r="V1193" s="18"/>
      <c r="W11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3" s="17">
        <f>SUM(T_MAIN_ACCESSSW[[#This Row],[(Y)
TOTAL Excluding VAT - Y1
((A*J)*Q)+((A*R)*12))]:[(AC)
TOTAL Excluding VAT - Y5
((E*N*Q)+((E*V)*12))]])</f>
        <v>0</v>
      </c>
      <c r="AC1193" s="21"/>
    </row>
    <row r="1194" spans="1:29" x14ac:dyDescent="0.3">
      <c r="A1194" t="s">
        <v>67</v>
      </c>
      <c r="B1194" t="s">
        <v>2093</v>
      </c>
      <c r="C1194" t="s">
        <v>2094</v>
      </c>
      <c r="D1194" t="s">
        <v>2039</v>
      </c>
      <c r="E1194" s="77">
        <v>1</v>
      </c>
      <c r="F1194" s="77">
        <v>1</v>
      </c>
      <c r="G1194" s="77">
        <v>0</v>
      </c>
      <c r="H1194" s="77">
        <v>0</v>
      </c>
      <c r="I1194" s="77">
        <v>0</v>
      </c>
      <c r="J1194" t="s">
        <v>646</v>
      </c>
      <c r="K1194" t="s">
        <v>286</v>
      </c>
      <c r="L1194" s="20"/>
      <c r="M1194" s="20"/>
      <c r="N1194" s="20"/>
      <c r="O1194" s="20"/>
      <c r="P1194" s="20"/>
      <c r="Q1194" s="28">
        <f t="shared" si="18"/>
        <v>17.71</v>
      </c>
      <c r="R1194" s="18"/>
      <c r="S1194" s="18"/>
      <c r="T1194" s="18"/>
      <c r="U1194" s="18"/>
      <c r="V1194" s="18"/>
      <c r="W11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4" s="17">
        <f>SUM(T_MAIN_ACCESSSW[[#This Row],[(Y)
TOTAL Excluding VAT - Y1
((A*J)*Q)+((A*R)*12))]:[(AC)
TOTAL Excluding VAT - Y5
((E*N*Q)+((E*V)*12))]])</f>
        <v>0</v>
      </c>
      <c r="AC1194" s="21"/>
    </row>
    <row r="1195" spans="1:29" x14ac:dyDescent="0.3">
      <c r="A1195" t="s">
        <v>67</v>
      </c>
      <c r="B1195" t="s">
        <v>2093</v>
      </c>
      <c r="C1195" t="s">
        <v>2095</v>
      </c>
      <c r="D1195" t="s">
        <v>2039</v>
      </c>
      <c r="E1195" s="77">
        <v>1</v>
      </c>
      <c r="F1195" s="77">
        <v>1</v>
      </c>
      <c r="G1195" s="77">
        <v>0</v>
      </c>
      <c r="H1195" s="77">
        <v>0</v>
      </c>
      <c r="I1195" s="77">
        <v>0</v>
      </c>
      <c r="J1195" t="s">
        <v>646</v>
      </c>
      <c r="K1195" t="s">
        <v>286</v>
      </c>
      <c r="L1195" s="20"/>
      <c r="M1195" s="20"/>
      <c r="N1195" s="20"/>
      <c r="O1195" s="20"/>
      <c r="P1195" s="20"/>
      <c r="Q1195" s="28">
        <f t="shared" si="18"/>
        <v>17.71</v>
      </c>
      <c r="R1195" s="18"/>
      <c r="S1195" s="18"/>
      <c r="T1195" s="18"/>
      <c r="U1195" s="18"/>
      <c r="V1195" s="18"/>
      <c r="W11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5" s="17">
        <f>SUM(T_MAIN_ACCESSSW[[#This Row],[(Y)
TOTAL Excluding VAT - Y1
((A*J)*Q)+((A*R)*12))]:[(AC)
TOTAL Excluding VAT - Y5
((E*N*Q)+((E*V)*12))]])</f>
        <v>0</v>
      </c>
      <c r="AC1195" s="21"/>
    </row>
    <row r="1196" spans="1:29" x14ac:dyDescent="0.3">
      <c r="A1196" t="s">
        <v>67</v>
      </c>
      <c r="B1196" t="s">
        <v>1437</v>
      </c>
      <c r="C1196" t="s">
        <v>2096</v>
      </c>
      <c r="D1196" t="s">
        <v>2039</v>
      </c>
      <c r="E1196" s="77">
        <v>1</v>
      </c>
      <c r="F1196" s="77">
        <v>1</v>
      </c>
      <c r="G1196" s="77">
        <v>0</v>
      </c>
      <c r="H1196" s="77">
        <v>0</v>
      </c>
      <c r="I1196" s="77">
        <v>0</v>
      </c>
      <c r="J1196" t="s">
        <v>646</v>
      </c>
      <c r="K1196" t="s">
        <v>286</v>
      </c>
      <c r="L1196" s="20"/>
      <c r="M1196" s="20"/>
      <c r="N1196" s="20"/>
      <c r="O1196" s="20"/>
      <c r="P1196" s="20"/>
      <c r="Q1196" s="28">
        <f t="shared" si="18"/>
        <v>17.71</v>
      </c>
      <c r="R1196" s="18"/>
      <c r="S1196" s="18"/>
      <c r="T1196" s="18"/>
      <c r="U1196" s="18"/>
      <c r="V1196" s="18"/>
      <c r="W11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6" s="17">
        <f>SUM(T_MAIN_ACCESSSW[[#This Row],[(Y)
TOTAL Excluding VAT - Y1
((A*J)*Q)+((A*R)*12))]:[(AC)
TOTAL Excluding VAT - Y5
((E*N*Q)+((E*V)*12))]])</f>
        <v>0</v>
      </c>
      <c r="AC1196" s="21"/>
    </row>
    <row r="1197" spans="1:29" x14ac:dyDescent="0.3">
      <c r="A1197" t="s">
        <v>67</v>
      </c>
      <c r="B1197" t="s">
        <v>2097</v>
      </c>
      <c r="C1197" t="s">
        <v>2098</v>
      </c>
      <c r="D1197" t="s">
        <v>2039</v>
      </c>
      <c r="E1197" s="77">
        <v>1</v>
      </c>
      <c r="F1197" s="77">
        <v>1</v>
      </c>
      <c r="G1197" s="77">
        <v>0</v>
      </c>
      <c r="H1197" s="77">
        <v>0</v>
      </c>
      <c r="I1197" s="77">
        <v>0</v>
      </c>
      <c r="J1197" t="s">
        <v>646</v>
      </c>
      <c r="K1197" t="s">
        <v>286</v>
      </c>
      <c r="L1197" s="20"/>
      <c r="M1197" s="20"/>
      <c r="N1197" s="20"/>
      <c r="O1197" s="20"/>
      <c r="P1197" s="20"/>
      <c r="Q1197" s="28">
        <f t="shared" si="18"/>
        <v>17.71</v>
      </c>
      <c r="R1197" s="18"/>
      <c r="S1197" s="18"/>
      <c r="T1197" s="18"/>
      <c r="U1197" s="18"/>
      <c r="V1197" s="18"/>
      <c r="W11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7" s="17">
        <f>SUM(T_MAIN_ACCESSSW[[#This Row],[(Y)
TOTAL Excluding VAT - Y1
((A*J)*Q)+((A*R)*12))]:[(AC)
TOTAL Excluding VAT - Y5
((E*N*Q)+((E*V)*12))]])</f>
        <v>0</v>
      </c>
      <c r="AC1197" s="21"/>
    </row>
    <row r="1198" spans="1:29" x14ac:dyDescent="0.3">
      <c r="A1198" t="s">
        <v>67</v>
      </c>
      <c r="B1198" t="s">
        <v>2099</v>
      </c>
      <c r="C1198" t="s">
        <v>2100</v>
      </c>
      <c r="D1198" t="s">
        <v>2039</v>
      </c>
      <c r="E1198" s="77">
        <v>1</v>
      </c>
      <c r="F1198" s="77">
        <v>1</v>
      </c>
      <c r="G1198" s="77">
        <v>0</v>
      </c>
      <c r="H1198" s="77">
        <v>0</v>
      </c>
      <c r="I1198" s="77">
        <v>0</v>
      </c>
      <c r="J1198" t="s">
        <v>646</v>
      </c>
      <c r="K1198" t="s">
        <v>286</v>
      </c>
      <c r="L1198" s="20"/>
      <c r="M1198" s="20"/>
      <c r="N1198" s="20"/>
      <c r="O1198" s="20"/>
      <c r="P1198" s="20"/>
      <c r="Q1198" s="28">
        <f t="shared" si="18"/>
        <v>17.71</v>
      </c>
      <c r="R1198" s="18"/>
      <c r="S1198" s="18"/>
      <c r="T1198" s="18"/>
      <c r="U1198" s="18"/>
      <c r="V1198" s="18"/>
      <c r="W11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8" s="17">
        <f>SUM(T_MAIN_ACCESSSW[[#This Row],[(Y)
TOTAL Excluding VAT - Y1
((A*J)*Q)+((A*R)*12))]:[(AC)
TOTAL Excluding VAT - Y5
((E*N*Q)+((E*V)*12))]])</f>
        <v>0</v>
      </c>
      <c r="AC1198" s="21"/>
    </row>
    <row r="1199" spans="1:29" x14ac:dyDescent="0.3">
      <c r="A1199" t="s">
        <v>67</v>
      </c>
      <c r="B1199" t="s">
        <v>2101</v>
      </c>
      <c r="C1199" t="s">
        <v>2102</v>
      </c>
      <c r="D1199" t="s">
        <v>2039</v>
      </c>
      <c r="E1199" s="77">
        <v>1</v>
      </c>
      <c r="F1199" s="77">
        <v>1</v>
      </c>
      <c r="G1199" s="77">
        <v>0</v>
      </c>
      <c r="H1199" s="77">
        <v>0</v>
      </c>
      <c r="I1199" s="77">
        <v>0</v>
      </c>
      <c r="J1199" t="s">
        <v>646</v>
      </c>
      <c r="K1199" t="s">
        <v>286</v>
      </c>
      <c r="L1199" s="20"/>
      <c r="M1199" s="20"/>
      <c r="N1199" s="20"/>
      <c r="O1199" s="20"/>
      <c r="P1199" s="20"/>
      <c r="Q1199" s="28">
        <f t="shared" si="18"/>
        <v>17.71</v>
      </c>
      <c r="R1199" s="18"/>
      <c r="S1199" s="18"/>
      <c r="T1199" s="18"/>
      <c r="U1199" s="18"/>
      <c r="V1199" s="18"/>
      <c r="W11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1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1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1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1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199" s="17">
        <f>SUM(T_MAIN_ACCESSSW[[#This Row],[(Y)
TOTAL Excluding VAT - Y1
((A*J)*Q)+((A*R)*12))]:[(AC)
TOTAL Excluding VAT - Y5
((E*N*Q)+((E*V)*12))]])</f>
        <v>0</v>
      </c>
      <c r="AC1199" s="21"/>
    </row>
    <row r="1200" spans="1:29" x14ac:dyDescent="0.3">
      <c r="A1200" t="s">
        <v>67</v>
      </c>
      <c r="B1200" t="s">
        <v>2103</v>
      </c>
      <c r="C1200" t="s">
        <v>2104</v>
      </c>
      <c r="D1200" t="s">
        <v>2039</v>
      </c>
      <c r="E1200" s="77">
        <v>1</v>
      </c>
      <c r="F1200" s="77">
        <v>1</v>
      </c>
      <c r="G1200" s="77">
        <v>0</v>
      </c>
      <c r="H1200" s="77">
        <v>0</v>
      </c>
      <c r="I1200" s="77">
        <v>0</v>
      </c>
      <c r="J1200" t="s">
        <v>646</v>
      </c>
      <c r="K1200" t="s">
        <v>286</v>
      </c>
      <c r="L1200" s="20"/>
      <c r="M1200" s="20"/>
      <c r="N1200" s="20"/>
      <c r="O1200" s="20"/>
      <c r="P1200" s="20"/>
      <c r="Q1200" s="28">
        <f t="shared" si="18"/>
        <v>17.71</v>
      </c>
      <c r="R1200" s="18"/>
      <c r="S1200" s="18"/>
      <c r="T1200" s="18"/>
      <c r="U1200" s="18"/>
      <c r="V1200" s="18"/>
      <c r="W12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0" s="17">
        <f>SUM(T_MAIN_ACCESSSW[[#This Row],[(Y)
TOTAL Excluding VAT - Y1
((A*J)*Q)+((A*R)*12))]:[(AC)
TOTAL Excluding VAT - Y5
((E*N*Q)+((E*V)*12))]])</f>
        <v>0</v>
      </c>
      <c r="AC1200" s="21"/>
    </row>
    <row r="1201" spans="1:29" x14ac:dyDescent="0.3">
      <c r="A1201" t="s">
        <v>67</v>
      </c>
      <c r="B1201" t="s">
        <v>1495</v>
      </c>
      <c r="C1201" t="s">
        <v>2105</v>
      </c>
      <c r="D1201" t="s">
        <v>2039</v>
      </c>
      <c r="E1201" s="77">
        <v>1</v>
      </c>
      <c r="F1201" s="77">
        <v>1</v>
      </c>
      <c r="G1201" s="77">
        <v>0</v>
      </c>
      <c r="H1201" s="77">
        <v>0</v>
      </c>
      <c r="I1201" s="77">
        <v>0</v>
      </c>
      <c r="J1201" t="s">
        <v>646</v>
      </c>
      <c r="K1201" t="s">
        <v>286</v>
      </c>
      <c r="L1201" s="20"/>
      <c r="M1201" s="20"/>
      <c r="N1201" s="20"/>
      <c r="O1201" s="20"/>
      <c r="P1201" s="20"/>
      <c r="Q1201" s="28">
        <f t="shared" si="18"/>
        <v>17.71</v>
      </c>
      <c r="R1201" s="18"/>
      <c r="S1201" s="18"/>
      <c r="T1201" s="18"/>
      <c r="U1201" s="18"/>
      <c r="V1201" s="18"/>
      <c r="W12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1" s="17">
        <f>SUM(T_MAIN_ACCESSSW[[#This Row],[(Y)
TOTAL Excluding VAT - Y1
((A*J)*Q)+((A*R)*12))]:[(AC)
TOTAL Excluding VAT - Y5
((E*N*Q)+((E*V)*12))]])</f>
        <v>0</v>
      </c>
      <c r="AC1201" s="21"/>
    </row>
    <row r="1202" spans="1:29" x14ac:dyDescent="0.3">
      <c r="A1202" t="s">
        <v>67</v>
      </c>
      <c r="B1202" t="s">
        <v>1498</v>
      </c>
      <c r="C1202" t="s">
        <v>2106</v>
      </c>
      <c r="D1202" t="s">
        <v>2039</v>
      </c>
      <c r="E1202" s="77">
        <v>1</v>
      </c>
      <c r="F1202" s="77">
        <v>1</v>
      </c>
      <c r="G1202" s="77">
        <v>0</v>
      </c>
      <c r="H1202" s="77">
        <v>0</v>
      </c>
      <c r="I1202" s="77">
        <v>0</v>
      </c>
      <c r="J1202" t="s">
        <v>646</v>
      </c>
      <c r="K1202" t="s">
        <v>286</v>
      </c>
      <c r="L1202" s="20"/>
      <c r="M1202" s="20"/>
      <c r="N1202" s="20"/>
      <c r="O1202" s="20"/>
      <c r="P1202" s="20"/>
      <c r="Q1202" s="28">
        <f t="shared" si="18"/>
        <v>17.71</v>
      </c>
      <c r="R1202" s="18"/>
      <c r="S1202" s="18"/>
      <c r="T1202" s="18"/>
      <c r="U1202" s="18"/>
      <c r="V1202" s="18"/>
      <c r="W12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2" s="17">
        <f>SUM(T_MAIN_ACCESSSW[[#This Row],[(Y)
TOTAL Excluding VAT - Y1
((A*J)*Q)+((A*R)*12))]:[(AC)
TOTAL Excluding VAT - Y5
((E*N*Q)+((E*V)*12))]])</f>
        <v>0</v>
      </c>
      <c r="AC1202" s="21"/>
    </row>
    <row r="1203" spans="1:29" x14ac:dyDescent="0.3">
      <c r="A1203" t="s">
        <v>67</v>
      </c>
      <c r="B1203" t="s">
        <v>1503</v>
      </c>
      <c r="C1203" t="s">
        <v>2107</v>
      </c>
      <c r="D1203" t="s">
        <v>2039</v>
      </c>
      <c r="E1203" s="77">
        <v>1</v>
      </c>
      <c r="F1203" s="77">
        <v>1</v>
      </c>
      <c r="G1203" s="77">
        <v>0</v>
      </c>
      <c r="H1203" s="77">
        <v>0</v>
      </c>
      <c r="I1203" s="77">
        <v>0</v>
      </c>
      <c r="J1203" t="s">
        <v>646</v>
      </c>
      <c r="K1203" t="s">
        <v>286</v>
      </c>
      <c r="L1203" s="20"/>
      <c r="M1203" s="20"/>
      <c r="N1203" s="20"/>
      <c r="O1203" s="20"/>
      <c r="P1203" s="20"/>
      <c r="Q1203" s="28">
        <f t="shared" si="18"/>
        <v>17.71</v>
      </c>
      <c r="R1203" s="18"/>
      <c r="S1203" s="18"/>
      <c r="T1203" s="18"/>
      <c r="U1203" s="18"/>
      <c r="V1203" s="18"/>
      <c r="W12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3" s="17">
        <f>SUM(T_MAIN_ACCESSSW[[#This Row],[(Y)
TOTAL Excluding VAT - Y1
((A*J)*Q)+((A*R)*12))]:[(AC)
TOTAL Excluding VAT - Y5
((E*N*Q)+((E*V)*12))]])</f>
        <v>0</v>
      </c>
      <c r="AC1203" s="21"/>
    </row>
    <row r="1204" spans="1:29" x14ac:dyDescent="0.3">
      <c r="A1204" t="s">
        <v>67</v>
      </c>
      <c r="B1204" t="s">
        <v>1503</v>
      </c>
      <c r="C1204" t="s">
        <v>2108</v>
      </c>
      <c r="D1204" t="s">
        <v>2039</v>
      </c>
      <c r="E1204" s="77">
        <v>1</v>
      </c>
      <c r="F1204" s="77">
        <v>1</v>
      </c>
      <c r="G1204" s="77">
        <v>0</v>
      </c>
      <c r="H1204" s="77">
        <v>0</v>
      </c>
      <c r="I1204" s="77">
        <v>0</v>
      </c>
      <c r="J1204" t="s">
        <v>646</v>
      </c>
      <c r="K1204" t="s">
        <v>286</v>
      </c>
      <c r="L1204" s="20"/>
      <c r="M1204" s="20"/>
      <c r="N1204" s="20"/>
      <c r="O1204" s="20"/>
      <c r="P1204" s="20"/>
      <c r="Q1204" s="28">
        <f t="shared" si="18"/>
        <v>17.71</v>
      </c>
      <c r="R1204" s="18"/>
      <c r="S1204" s="18"/>
      <c r="T1204" s="18"/>
      <c r="U1204" s="18"/>
      <c r="V1204" s="18"/>
      <c r="W12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4" s="17">
        <f>SUM(T_MAIN_ACCESSSW[[#This Row],[(Y)
TOTAL Excluding VAT - Y1
((A*J)*Q)+((A*R)*12))]:[(AC)
TOTAL Excluding VAT - Y5
((E*N*Q)+((E*V)*12))]])</f>
        <v>0</v>
      </c>
      <c r="AC1204" s="21"/>
    </row>
    <row r="1205" spans="1:29" x14ac:dyDescent="0.3">
      <c r="A1205" t="s">
        <v>67</v>
      </c>
      <c r="B1205" t="s">
        <v>1503</v>
      </c>
      <c r="C1205" t="s">
        <v>2109</v>
      </c>
      <c r="D1205" t="s">
        <v>2039</v>
      </c>
      <c r="E1205" s="77">
        <v>1</v>
      </c>
      <c r="F1205" s="77">
        <v>1</v>
      </c>
      <c r="G1205" s="77">
        <v>0</v>
      </c>
      <c r="H1205" s="77">
        <v>0</v>
      </c>
      <c r="I1205" s="77">
        <v>0</v>
      </c>
      <c r="J1205" t="s">
        <v>646</v>
      </c>
      <c r="K1205" t="s">
        <v>286</v>
      </c>
      <c r="L1205" s="20"/>
      <c r="M1205" s="20"/>
      <c r="N1205" s="20"/>
      <c r="O1205" s="20"/>
      <c r="P1205" s="20"/>
      <c r="Q1205" s="28">
        <f t="shared" si="18"/>
        <v>17.71</v>
      </c>
      <c r="R1205" s="18"/>
      <c r="S1205" s="18"/>
      <c r="T1205" s="18"/>
      <c r="U1205" s="18"/>
      <c r="V1205" s="18"/>
      <c r="W12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5" s="17">
        <f>SUM(T_MAIN_ACCESSSW[[#This Row],[(Y)
TOTAL Excluding VAT - Y1
((A*J)*Q)+((A*R)*12))]:[(AC)
TOTAL Excluding VAT - Y5
((E*N*Q)+((E*V)*12))]])</f>
        <v>0</v>
      </c>
      <c r="AC1205" s="21"/>
    </row>
    <row r="1206" spans="1:29" x14ac:dyDescent="0.3">
      <c r="A1206" t="s">
        <v>67</v>
      </c>
      <c r="B1206" t="s">
        <v>1509</v>
      </c>
      <c r="C1206" t="s">
        <v>2110</v>
      </c>
      <c r="D1206" t="s">
        <v>2039</v>
      </c>
      <c r="E1206" s="77">
        <v>1</v>
      </c>
      <c r="F1206" s="77">
        <v>1</v>
      </c>
      <c r="G1206" s="77">
        <v>0</v>
      </c>
      <c r="H1206" s="77">
        <v>0</v>
      </c>
      <c r="I1206" s="77">
        <v>0</v>
      </c>
      <c r="J1206" t="s">
        <v>646</v>
      </c>
      <c r="K1206" t="s">
        <v>286</v>
      </c>
      <c r="L1206" s="20"/>
      <c r="M1206" s="20"/>
      <c r="N1206" s="20"/>
      <c r="O1206" s="20"/>
      <c r="P1206" s="20"/>
      <c r="Q1206" s="28">
        <f t="shared" si="18"/>
        <v>17.71</v>
      </c>
      <c r="R1206" s="18"/>
      <c r="S1206" s="18"/>
      <c r="T1206" s="18"/>
      <c r="U1206" s="18"/>
      <c r="V1206" s="18"/>
      <c r="W12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6" s="17">
        <f>SUM(T_MAIN_ACCESSSW[[#This Row],[(Y)
TOTAL Excluding VAT - Y1
((A*J)*Q)+((A*R)*12))]:[(AC)
TOTAL Excluding VAT - Y5
((E*N*Q)+((E*V)*12))]])</f>
        <v>0</v>
      </c>
      <c r="AC1206" s="21"/>
    </row>
    <row r="1207" spans="1:29" x14ac:dyDescent="0.3">
      <c r="A1207" t="s">
        <v>67</v>
      </c>
      <c r="B1207" t="s">
        <v>2111</v>
      </c>
      <c r="C1207" t="s">
        <v>2112</v>
      </c>
      <c r="D1207" t="s">
        <v>2039</v>
      </c>
      <c r="E1207" s="77">
        <v>1</v>
      </c>
      <c r="F1207" s="77">
        <v>1</v>
      </c>
      <c r="G1207" s="77">
        <v>0</v>
      </c>
      <c r="H1207" s="77">
        <v>0</v>
      </c>
      <c r="I1207" s="77">
        <v>0</v>
      </c>
      <c r="J1207" t="s">
        <v>646</v>
      </c>
      <c r="K1207" t="s">
        <v>286</v>
      </c>
      <c r="L1207" s="20"/>
      <c r="M1207" s="20"/>
      <c r="N1207" s="20"/>
      <c r="O1207" s="20"/>
      <c r="P1207" s="20"/>
      <c r="Q1207" s="28">
        <f t="shared" si="18"/>
        <v>17.71</v>
      </c>
      <c r="R1207" s="18"/>
      <c r="S1207" s="18"/>
      <c r="T1207" s="18"/>
      <c r="U1207" s="18"/>
      <c r="V1207" s="18"/>
      <c r="W12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7" s="17">
        <f>SUM(T_MAIN_ACCESSSW[[#This Row],[(Y)
TOTAL Excluding VAT - Y1
((A*J)*Q)+((A*R)*12))]:[(AC)
TOTAL Excluding VAT - Y5
((E*N*Q)+((E*V)*12))]])</f>
        <v>0</v>
      </c>
      <c r="AC1207" s="21"/>
    </row>
    <row r="1208" spans="1:29" x14ac:dyDescent="0.3">
      <c r="A1208" t="s">
        <v>67</v>
      </c>
      <c r="B1208" t="s">
        <v>2111</v>
      </c>
      <c r="C1208" t="s">
        <v>2113</v>
      </c>
      <c r="D1208" t="s">
        <v>2039</v>
      </c>
      <c r="E1208" s="77">
        <v>1</v>
      </c>
      <c r="F1208" s="77">
        <v>1</v>
      </c>
      <c r="G1208" s="77">
        <v>0</v>
      </c>
      <c r="H1208" s="77">
        <v>0</v>
      </c>
      <c r="I1208" s="77">
        <v>0</v>
      </c>
      <c r="J1208" t="s">
        <v>646</v>
      </c>
      <c r="K1208" t="s">
        <v>286</v>
      </c>
      <c r="L1208" s="20"/>
      <c r="M1208" s="20"/>
      <c r="N1208" s="20"/>
      <c r="O1208" s="20"/>
      <c r="P1208" s="20"/>
      <c r="Q1208" s="28">
        <f t="shared" si="18"/>
        <v>17.71</v>
      </c>
      <c r="R1208" s="18"/>
      <c r="S1208" s="18"/>
      <c r="T1208" s="18"/>
      <c r="U1208" s="18"/>
      <c r="V1208" s="18"/>
      <c r="W12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8" s="17">
        <f>SUM(T_MAIN_ACCESSSW[[#This Row],[(Y)
TOTAL Excluding VAT - Y1
((A*J)*Q)+((A*R)*12))]:[(AC)
TOTAL Excluding VAT - Y5
((E*N*Q)+((E*V)*12))]])</f>
        <v>0</v>
      </c>
      <c r="AC1208" s="21"/>
    </row>
    <row r="1209" spans="1:29" x14ac:dyDescent="0.3">
      <c r="A1209" t="s">
        <v>67</v>
      </c>
      <c r="B1209" t="s">
        <v>2111</v>
      </c>
      <c r="C1209" t="s">
        <v>2114</v>
      </c>
      <c r="D1209" t="s">
        <v>2039</v>
      </c>
      <c r="E1209" s="77">
        <v>1</v>
      </c>
      <c r="F1209" s="77">
        <v>1</v>
      </c>
      <c r="G1209" s="77">
        <v>0</v>
      </c>
      <c r="H1209" s="77">
        <v>0</v>
      </c>
      <c r="I1209" s="77">
        <v>0</v>
      </c>
      <c r="J1209" t="s">
        <v>646</v>
      </c>
      <c r="K1209" t="s">
        <v>286</v>
      </c>
      <c r="L1209" s="20"/>
      <c r="M1209" s="20"/>
      <c r="N1209" s="20"/>
      <c r="O1209" s="20"/>
      <c r="P1209" s="20"/>
      <c r="Q1209" s="28">
        <f t="shared" si="18"/>
        <v>17.71</v>
      </c>
      <c r="R1209" s="18"/>
      <c r="S1209" s="18"/>
      <c r="T1209" s="18"/>
      <c r="U1209" s="18"/>
      <c r="V1209" s="18"/>
      <c r="W12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09" s="17">
        <f>SUM(T_MAIN_ACCESSSW[[#This Row],[(Y)
TOTAL Excluding VAT - Y1
((A*J)*Q)+((A*R)*12))]:[(AC)
TOTAL Excluding VAT - Y5
((E*N*Q)+((E*V)*12))]])</f>
        <v>0</v>
      </c>
      <c r="AC1209" s="21"/>
    </row>
    <row r="1210" spans="1:29" x14ac:dyDescent="0.3">
      <c r="A1210" t="s">
        <v>67</v>
      </c>
      <c r="B1210" t="s">
        <v>2115</v>
      </c>
      <c r="C1210" t="s">
        <v>2116</v>
      </c>
      <c r="D1210" t="s">
        <v>2039</v>
      </c>
      <c r="E1210" s="77">
        <v>1</v>
      </c>
      <c r="F1210" s="77">
        <v>1</v>
      </c>
      <c r="G1210" s="77">
        <v>0</v>
      </c>
      <c r="H1210" s="77">
        <v>0</v>
      </c>
      <c r="I1210" s="77">
        <v>0</v>
      </c>
      <c r="J1210" t="s">
        <v>646</v>
      </c>
      <c r="K1210" t="s">
        <v>286</v>
      </c>
      <c r="L1210" s="20"/>
      <c r="M1210" s="20"/>
      <c r="N1210" s="20"/>
      <c r="O1210" s="20"/>
      <c r="P1210" s="20"/>
      <c r="Q1210" s="28">
        <f t="shared" si="18"/>
        <v>17.71</v>
      </c>
      <c r="R1210" s="18"/>
      <c r="S1210" s="18"/>
      <c r="T1210" s="18"/>
      <c r="U1210" s="18"/>
      <c r="V1210" s="18"/>
      <c r="W121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0" s="17">
        <f>SUM(T_MAIN_ACCESSSW[[#This Row],[(Y)
TOTAL Excluding VAT - Y1
((A*J)*Q)+((A*R)*12))]:[(AC)
TOTAL Excluding VAT - Y5
((E*N*Q)+((E*V)*12))]])</f>
        <v>0</v>
      </c>
      <c r="AC1210" s="21"/>
    </row>
    <row r="1211" spans="1:29" x14ac:dyDescent="0.3">
      <c r="A1211" t="s">
        <v>67</v>
      </c>
      <c r="B1211" t="s">
        <v>2115</v>
      </c>
      <c r="C1211" t="s">
        <v>2117</v>
      </c>
      <c r="D1211" t="s">
        <v>2039</v>
      </c>
      <c r="E1211">
        <v>1</v>
      </c>
      <c r="F1211" s="77">
        <v>1</v>
      </c>
      <c r="G1211" s="77">
        <v>0</v>
      </c>
      <c r="H1211" s="77">
        <v>0</v>
      </c>
      <c r="I1211" s="77">
        <v>0</v>
      </c>
      <c r="J1211" t="s">
        <v>646</v>
      </c>
      <c r="K1211" t="s">
        <v>286</v>
      </c>
      <c r="L1211" s="20"/>
      <c r="M1211" s="20"/>
      <c r="N1211" s="20"/>
      <c r="O1211" s="20"/>
      <c r="P1211" s="20"/>
      <c r="Q1211" s="28">
        <f t="shared" si="18"/>
        <v>17.71</v>
      </c>
      <c r="R1211" s="18"/>
      <c r="S1211" s="18"/>
      <c r="T1211" s="18"/>
      <c r="U1211" s="18"/>
      <c r="V1211" s="18"/>
      <c r="W121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1" s="17">
        <f>SUM(T_MAIN_ACCESSSW[[#This Row],[(Y)
TOTAL Excluding VAT - Y1
((A*J)*Q)+((A*R)*12))]:[(AC)
TOTAL Excluding VAT - Y5
((E*N*Q)+((E*V)*12))]])</f>
        <v>0</v>
      </c>
      <c r="AC1211" s="21"/>
    </row>
    <row r="1212" spans="1:29" x14ac:dyDescent="0.3">
      <c r="A1212" t="s">
        <v>67</v>
      </c>
      <c r="B1212" t="s">
        <v>2118</v>
      </c>
      <c r="C1212" t="s">
        <v>2119</v>
      </c>
      <c r="D1212" t="s">
        <v>2039</v>
      </c>
      <c r="E1212">
        <v>1</v>
      </c>
      <c r="F1212" s="77">
        <v>1</v>
      </c>
      <c r="G1212" s="77">
        <v>0</v>
      </c>
      <c r="H1212" s="77">
        <v>0</v>
      </c>
      <c r="I1212" s="77">
        <v>0</v>
      </c>
      <c r="J1212" t="s">
        <v>646</v>
      </c>
      <c r="K1212" t="s">
        <v>286</v>
      </c>
      <c r="L1212" s="20"/>
      <c r="M1212" s="20"/>
      <c r="N1212" s="20"/>
      <c r="O1212" s="20"/>
      <c r="P1212" s="20"/>
      <c r="Q1212" s="28">
        <f t="shared" si="18"/>
        <v>17.71</v>
      </c>
      <c r="R1212" s="18"/>
      <c r="S1212" s="18"/>
      <c r="T1212" s="18"/>
      <c r="U1212" s="18"/>
      <c r="V1212" s="18"/>
      <c r="W121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2" s="17">
        <f>SUM(T_MAIN_ACCESSSW[[#This Row],[(Y)
TOTAL Excluding VAT - Y1
((A*J)*Q)+((A*R)*12))]:[(AC)
TOTAL Excluding VAT - Y5
((E*N*Q)+((E*V)*12))]])</f>
        <v>0</v>
      </c>
      <c r="AC1212" s="21"/>
    </row>
    <row r="1213" spans="1:29" x14ac:dyDescent="0.3">
      <c r="A1213" t="s">
        <v>67</v>
      </c>
      <c r="B1213" t="s">
        <v>2118</v>
      </c>
      <c r="C1213" t="s">
        <v>2120</v>
      </c>
      <c r="D1213" t="s">
        <v>2039</v>
      </c>
      <c r="E1213">
        <v>1</v>
      </c>
      <c r="F1213" s="77">
        <v>1</v>
      </c>
      <c r="G1213" s="77">
        <v>0</v>
      </c>
      <c r="H1213" s="77">
        <v>0</v>
      </c>
      <c r="I1213" s="77">
        <v>0</v>
      </c>
      <c r="J1213" t="s">
        <v>646</v>
      </c>
      <c r="K1213" t="s">
        <v>286</v>
      </c>
      <c r="L1213" s="20"/>
      <c r="M1213" s="20"/>
      <c r="N1213" s="20"/>
      <c r="O1213" s="20"/>
      <c r="P1213" s="20"/>
      <c r="Q1213" s="28">
        <f t="shared" si="18"/>
        <v>17.71</v>
      </c>
      <c r="R1213" s="18"/>
      <c r="S1213" s="18"/>
      <c r="T1213" s="18"/>
      <c r="U1213" s="18"/>
      <c r="V1213" s="18"/>
      <c r="W121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3" s="17">
        <f>SUM(T_MAIN_ACCESSSW[[#This Row],[(Y)
TOTAL Excluding VAT - Y1
((A*J)*Q)+((A*R)*12))]:[(AC)
TOTAL Excluding VAT - Y5
((E*N*Q)+((E*V)*12))]])</f>
        <v>0</v>
      </c>
      <c r="AC1213" s="21"/>
    </row>
    <row r="1214" spans="1:29" x14ac:dyDescent="0.3">
      <c r="A1214" t="s">
        <v>67</v>
      </c>
      <c r="B1214" t="s">
        <v>1579</v>
      </c>
      <c r="C1214" t="s">
        <v>2121</v>
      </c>
      <c r="D1214" t="s">
        <v>2039</v>
      </c>
      <c r="E1214">
        <v>1</v>
      </c>
      <c r="F1214" s="77">
        <v>1</v>
      </c>
      <c r="G1214" s="77">
        <v>0</v>
      </c>
      <c r="H1214" s="77">
        <v>0</v>
      </c>
      <c r="I1214" s="77">
        <v>0</v>
      </c>
      <c r="J1214" t="s">
        <v>646</v>
      </c>
      <c r="K1214" t="s">
        <v>286</v>
      </c>
      <c r="L1214" s="20"/>
      <c r="M1214" s="20"/>
      <c r="N1214" s="20"/>
      <c r="O1214" s="20"/>
      <c r="P1214" s="20"/>
      <c r="Q1214" s="28">
        <f t="shared" si="18"/>
        <v>17.71</v>
      </c>
      <c r="R1214" s="18"/>
      <c r="S1214" s="18"/>
      <c r="T1214" s="18"/>
      <c r="U1214" s="18"/>
      <c r="V1214" s="18"/>
      <c r="W121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4" s="17">
        <f>SUM(T_MAIN_ACCESSSW[[#This Row],[(Y)
TOTAL Excluding VAT - Y1
((A*J)*Q)+((A*R)*12))]:[(AC)
TOTAL Excluding VAT - Y5
((E*N*Q)+((E*V)*12))]])</f>
        <v>0</v>
      </c>
      <c r="AC1214" s="21"/>
    </row>
    <row r="1215" spans="1:29" x14ac:dyDescent="0.3">
      <c r="A1215" t="s">
        <v>67</v>
      </c>
      <c r="B1215" t="s">
        <v>2122</v>
      </c>
      <c r="C1215" t="s">
        <v>2123</v>
      </c>
      <c r="D1215" t="s">
        <v>2039</v>
      </c>
      <c r="E1215" s="77">
        <v>1</v>
      </c>
      <c r="F1215" s="77">
        <v>1</v>
      </c>
      <c r="G1215" s="77">
        <v>0</v>
      </c>
      <c r="H1215" s="77">
        <v>0</v>
      </c>
      <c r="I1215" s="77">
        <v>0</v>
      </c>
      <c r="J1215" t="s">
        <v>646</v>
      </c>
      <c r="K1215" t="s">
        <v>286</v>
      </c>
      <c r="L1215" s="20"/>
      <c r="M1215" s="20"/>
      <c r="N1215" s="20"/>
      <c r="O1215" s="20"/>
      <c r="P1215" s="20"/>
      <c r="Q1215" s="28">
        <f t="shared" si="18"/>
        <v>17.71</v>
      </c>
      <c r="R1215" s="18"/>
      <c r="S1215" s="18"/>
      <c r="T1215" s="18"/>
      <c r="U1215" s="18"/>
      <c r="V1215" s="18"/>
      <c r="W121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5" s="17">
        <f>SUM(T_MAIN_ACCESSSW[[#This Row],[(Y)
TOTAL Excluding VAT - Y1
((A*J)*Q)+((A*R)*12))]:[(AC)
TOTAL Excluding VAT - Y5
((E*N*Q)+((E*V)*12))]])</f>
        <v>0</v>
      </c>
      <c r="AC1215" s="21"/>
    </row>
    <row r="1216" spans="1:29" x14ac:dyDescent="0.3">
      <c r="A1216" t="s">
        <v>67</v>
      </c>
      <c r="B1216" t="s">
        <v>2124</v>
      </c>
      <c r="C1216" t="s">
        <v>2125</v>
      </c>
      <c r="D1216" t="s">
        <v>2126</v>
      </c>
      <c r="E1216" s="77">
        <v>1</v>
      </c>
      <c r="F1216" s="77">
        <v>1</v>
      </c>
      <c r="G1216" s="77">
        <v>1</v>
      </c>
      <c r="H1216" s="77">
        <v>1</v>
      </c>
      <c r="I1216" s="77">
        <v>1</v>
      </c>
      <c r="J1216" t="s">
        <v>646</v>
      </c>
      <c r="K1216" t="s">
        <v>286</v>
      </c>
      <c r="L1216" s="20"/>
      <c r="M1216" s="20"/>
      <c r="N1216" s="20"/>
      <c r="O1216" s="20"/>
      <c r="P1216" s="20"/>
      <c r="Q1216" s="28">
        <f t="shared" si="18"/>
        <v>17.71</v>
      </c>
      <c r="R1216" s="18"/>
      <c r="S1216" s="18"/>
      <c r="T1216" s="18"/>
      <c r="U1216" s="18"/>
      <c r="V1216" s="18"/>
      <c r="W121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6" s="17">
        <f>SUM(T_MAIN_ACCESSSW[[#This Row],[(Y)
TOTAL Excluding VAT - Y1
((A*J)*Q)+((A*R)*12))]:[(AC)
TOTAL Excluding VAT - Y5
((E*N*Q)+((E*V)*12))]])</f>
        <v>0</v>
      </c>
      <c r="AC1216" s="21"/>
    </row>
    <row r="1217" spans="1:29" x14ac:dyDescent="0.3">
      <c r="A1217" t="s">
        <v>67</v>
      </c>
      <c r="B1217" t="s">
        <v>2127</v>
      </c>
      <c r="C1217" s="75" t="s">
        <v>2128</v>
      </c>
      <c r="D1217" t="s">
        <v>2126</v>
      </c>
      <c r="E1217" s="77">
        <v>1</v>
      </c>
      <c r="F1217" s="77">
        <v>1</v>
      </c>
      <c r="G1217" s="77">
        <v>1</v>
      </c>
      <c r="H1217" s="77">
        <v>1</v>
      </c>
      <c r="I1217" s="77">
        <v>1</v>
      </c>
      <c r="J1217" t="s">
        <v>646</v>
      </c>
      <c r="K1217" t="s">
        <v>286</v>
      </c>
      <c r="L1217" s="20"/>
      <c r="M1217" s="20"/>
      <c r="N1217" s="20"/>
      <c r="O1217" s="20"/>
      <c r="P1217" s="20"/>
      <c r="Q1217" s="28">
        <f t="shared" si="18"/>
        <v>17.71</v>
      </c>
      <c r="R1217" s="18"/>
      <c r="S1217" s="18"/>
      <c r="T1217" s="18"/>
      <c r="U1217" s="18"/>
      <c r="V1217" s="18"/>
      <c r="W121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7" s="17">
        <f>SUM(T_MAIN_ACCESSSW[[#This Row],[(Y)
TOTAL Excluding VAT - Y1
((A*J)*Q)+((A*R)*12))]:[(AC)
TOTAL Excluding VAT - Y5
((E*N*Q)+((E*V)*12))]])</f>
        <v>0</v>
      </c>
      <c r="AC1217" s="65"/>
    </row>
    <row r="1218" spans="1:29" x14ac:dyDescent="0.3">
      <c r="A1218" t="s">
        <v>67</v>
      </c>
      <c r="B1218" t="s">
        <v>2129</v>
      </c>
      <c r="C1218" s="75" t="s">
        <v>2130</v>
      </c>
      <c r="D1218" t="s">
        <v>2126</v>
      </c>
      <c r="E1218" s="77">
        <v>1</v>
      </c>
      <c r="F1218" s="77">
        <v>1</v>
      </c>
      <c r="G1218" s="77">
        <v>1</v>
      </c>
      <c r="H1218" s="77">
        <v>1</v>
      </c>
      <c r="I1218" s="77">
        <v>1</v>
      </c>
      <c r="J1218" t="s">
        <v>646</v>
      </c>
      <c r="K1218" t="s">
        <v>286</v>
      </c>
      <c r="L1218" s="20"/>
      <c r="M1218" s="20"/>
      <c r="N1218" s="20"/>
      <c r="O1218" s="20"/>
      <c r="P1218" s="20"/>
      <c r="Q1218" s="28">
        <f t="shared" si="18"/>
        <v>17.71</v>
      </c>
      <c r="R1218" s="18"/>
      <c r="S1218" s="18"/>
      <c r="T1218" s="18"/>
      <c r="U1218" s="18"/>
      <c r="V1218" s="18"/>
      <c r="W121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8" s="17">
        <f>SUM(T_MAIN_ACCESSSW[[#This Row],[(Y)
TOTAL Excluding VAT - Y1
((A*J)*Q)+((A*R)*12))]:[(AC)
TOTAL Excluding VAT - Y5
((E*N*Q)+((E*V)*12))]])</f>
        <v>0</v>
      </c>
      <c r="AC1218" s="65"/>
    </row>
    <row r="1219" spans="1:29" x14ac:dyDescent="0.3">
      <c r="A1219" t="s">
        <v>67</v>
      </c>
      <c r="B1219" t="s">
        <v>2131</v>
      </c>
      <c r="C1219" s="75" t="s">
        <v>2132</v>
      </c>
      <c r="D1219" s="75" t="s">
        <v>2126</v>
      </c>
      <c r="E1219" s="77">
        <v>1</v>
      </c>
      <c r="F1219" s="77">
        <v>1</v>
      </c>
      <c r="G1219" s="77">
        <v>1</v>
      </c>
      <c r="H1219" s="77">
        <v>1</v>
      </c>
      <c r="I1219" s="77">
        <v>1</v>
      </c>
      <c r="J1219" t="s">
        <v>646</v>
      </c>
      <c r="K1219" t="s">
        <v>286</v>
      </c>
      <c r="L1219" s="20"/>
      <c r="M1219" s="20"/>
      <c r="N1219" s="20"/>
      <c r="O1219" s="20"/>
      <c r="P1219" s="20"/>
      <c r="Q1219" s="28">
        <f t="shared" si="18"/>
        <v>17.71</v>
      </c>
      <c r="R1219" s="18"/>
      <c r="S1219" s="18"/>
      <c r="T1219" s="18"/>
      <c r="U1219" s="18"/>
      <c r="V1219" s="18"/>
      <c r="W121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1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1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1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1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19" s="17">
        <f>SUM(T_MAIN_ACCESSSW[[#This Row],[(Y)
TOTAL Excluding VAT - Y1
((A*J)*Q)+((A*R)*12))]:[(AC)
TOTAL Excluding VAT - Y5
((E*N*Q)+((E*V)*12))]])</f>
        <v>0</v>
      </c>
      <c r="AC1219" s="65"/>
    </row>
    <row r="1220" spans="1:29" x14ac:dyDescent="0.3">
      <c r="A1220" t="s">
        <v>67</v>
      </c>
      <c r="B1220" t="s">
        <v>2133</v>
      </c>
      <c r="C1220" s="75" t="s">
        <v>2134</v>
      </c>
      <c r="D1220" s="75" t="s">
        <v>2126</v>
      </c>
      <c r="E1220" s="77">
        <v>1</v>
      </c>
      <c r="F1220" s="77">
        <v>1</v>
      </c>
      <c r="G1220" s="77">
        <v>1</v>
      </c>
      <c r="H1220" s="77">
        <v>1</v>
      </c>
      <c r="I1220" s="77">
        <v>1</v>
      </c>
      <c r="J1220" t="s">
        <v>646</v>
      </c>
      <c r="K1220" t="s">
        <v>286</v>
      </c>
      <c r="L1220" s="20"/>
      <c r="M1220" s="20"/>
      <c r="N1220" s="20"/>
      <c r="O1220" s="20"/>
      <c r="P1220" s="20"/>
      <c r="Q1220" s="28">
        <f t="shared" si="18"/>
        <v>17.71</v>
      </c>
      <c r="R1220" s="18"/>
      <c r="S1220" s="18"/>
      <c r="T1220" s="18"/>
      <c r="U1220" s="18"/>
      <c r="V1220" s="18"/>
      <c r="W122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0" s="17">
        <f>SUM(T_MAIN_ACCESSSW[[#This Row],[(Y)
TOTAL Excluding VAT - Y1
((A*J)*Q)+((A*R)*12))]:[(AC)
TOTAL Excluding VAT - Y5
((E*N*Q)+((E*V)*12))]])</f>
        <v>0</v>
      </c>
      <c r="AC1220" s="65"/>
    </row>
    <row r="1221" spans="1:29" x14ac:dyDescent="0.3">
      <c r="A1221" t="s">
        <v>67</v>
      </c>
      <c r="B1221" t="s">
        <v>2135</v>
      </c>
      <c r="C1221" t="s">
        <v>2136</v>
      </c>
      <c r="D1221" t="s">
        <v>2126</v>
      </c>
      <c r="E1221" s="77">
        <v>1</v>
      </c>
      <c r="F1221" s="77">
        <v>1</v>
      </c>
      <c r="G1221" s="77">
        <v>1</v>
      </c>
      <c r="H1221" s="77">
        <v>1</v>
      </c>
      <c r="I1221" s="77">
        <v>1</v>
      </c>
      <c r="J1221" t="s">
        <v>646</v>
      </c>
      <c r="K1221" t="s">
        <v>286</v>
      </c>
      <c r="L1221" s="20"/>
      <c r="M1221" s="20"/>
      <c r="N1221" s="20"/>
      <c r="O1221" s="20"/>
      <c r="P1221" s="20"/>
      <c r="Q1221" s="28">
        <f t="shared" si="18"/>
        <v>17.71</v>
      </c>
      <c r="R1221" s="18"/>
      <c r="S1221" s="18"/>
      <c r="T1221" s="18"/>
      <c r="U1221" s="18"/>
      <c r="V1221" s="18"/>
      <c r="W122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1" s="17">
        <f>SUM(T_MAIN_ACCESSSW[[#This Row],[(Y)
TOTAL Excluding VAT - Y1
((A*J)*Q)+((A*R)*12))]:[(AC)
TOTAL Excluding VAT - Y5
((E*N*Q)+((E*V)*12))]])</f>
        <v>0</v>
      </c>
      <c r="AC1221" s="21"/>
    </row>
    <row r="1222" spans="1:29" x14ac:dyDescent="0.3">
      <c r="A1222" t="s">
        <v>67</v>
      </c>
      <c r="B1222" t="s">
        <v>2137</v>
      </c>
      <c r="C1222" t="s">
        <v>2138</v>
      </c>
      <c r="D1222" t="s">
        <v>2126</v>
      </c>
      <c r="E1222" s="77">
        <v>1</v>
      </c>
      <c r="F1222" s="77">
        <v>1</v>
      </c>
      <c r="G1222" s="77">
        <v>1</v>
      </c>
      <c r="H1222" s="77">
        <v>1</v>
      </c>
      <c r="I1222" s="77">
        <v>1</v>
      </c>
      <c r="J1222" t="s">
        <v>646</v>
      </c>
      <c r="K1222" t="s">
        <v>286</v>
      </c>
      <c r="L1222" s="20"/>
      <c r="M1222" s="20"/>
      <c r="N1222" s="20"/>
      <c r="O1222" s="20"/>
      <c r="P1222" s="20"/>
      <c r="Q1222" s="28">
        <f t="shared" si="18"/>
        <v>17.71</v>
      </c>
      <c r="R1222" s="18"/>
      <c r="S1222" s="18"/>
      <c r="T1222" s="18"/>
      <c r="U1222" s="18"/>
      <c r="V1222" s="18"/>
      <c r="W122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2" s="17">
        <f>SUM(T_MAIN_ACCESSSW[[#This Row],[(Y)
TOTAL Excluding VAT - Y1
((A*J)*Q)+((A*R)*12))]:[(AC)
TOTAL Excluding VAT - Y5
((E*N*Q)+((E*V)*12))]])</f>
        <v>0</v>
      </c>
      <c r="AC1222" s="21"/>
    </row>
    <row r="1223" spans="1:29" x14ac:dyDescent="0.3">
      <c r="A1223" t="s">
        <v>67</v>
      </c>
      <c r="B1223" t="s">
        <v>2139</v>
      </c>
      <c r="C1223" t="s">
        <v>2140</v>
      </c>
      <c r="D1223" t="s">
        <v>2126</v>
      </c>
      <c r="E1223" s="77">
        <v>1</v>
      </c>
      <c r="F1223" s="77">
        <v>1</v>
      </c>
      <c r="G1223" s="77">
        <v>1</v>
      </c>
      <c r="H1223" s="77">
        <v>1</v>
      </c>
      <c r="I1223" s="77">
        <v>1</v>
      </c>
      <c r="J1223" t="s">
        <v>646</v>
      </c>
      <c r="K1223" t="s">
        <v>286</v>
      </c>
      <c r="L1223" s="20"/>
      <c r="M1223" s="20"/>
      <c r="N1223" s="20"/>
      <c r="O1223" s="20"/>
      <c r="P1223" s="20"/>
      <c r="Q1223" s="28">
        <f t="shared" si="18"/>
        <v>17.71</v>
      </c>
      <c r="R1223" s="18"/>
      <c r="S1223" s="18"/>
      <c r="T1223" s="18"/>
      <c r="U1223" s="18"/>
      <c r="V1223" s="18"/>
      <c r="W122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3" s="17">
        <f>SUM(T_MAIN_ACCESSSW[[#This Row],[(Y)
TOTAL Excluding VAT - Y1
((A*J)*Q)+((A*R)*12))]:[(AC)
TOTAL Excluding VAT - Y5
((E*N*Q)+((E*V)*12))]])</f>
        <v>0</v>
      </c>
      <c r="AC1223" s="21"/>
    </row>
    <row r="1224" spans="1:29" x14ac:dyDescent="0.3">
      <c r="A1224" t="s">
        <v>67</v>
      </c>
      <c r="B1224" t="s">
        <v>2141</v>
      </c>
      <c r="C1224" t="s">
        <v>2142</v>
      </c>
      <c r="D1224" t="s">
        <v>2126</v>
      </c>
      <c r="E1224" s="77">
        <v>1</v>
      </c>
      <c r="F1224" s="77">
        <v>1</v>
      </c>
      <c r="G1224" s="77">
        <v>1</v>
      </c>
      <c r="H1224" s="77">
        <v>1</v>
      </c>
      <c r="I1224" s="77">
        <v>1</v>
      </c>
      <c r="J1224" t="s">
        <v>646</v>
      </c>
      <c r="K1224" t="s">
        <v>286</v>
      </c>
      <c r="L1224" s="20"/>
      <c r="M1224" s="20"/>
      <c r="N1224" s="20"/>
      <c r="O1224" s="20"/>
      <c r="P1224" s="20"/>
      <c r="Q1224" s="28">
        <f t="shared" si="18"/>
        <v>17.71</v>
      </c>
      <c r="R1224" s="18"/>
      <c r="S1224" s="18"/>
      <c r="T1224" s="18"/>
      <c r="U1224" s="18"/>
      <c r="V1224" s="18"/>
      <c r="W122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4" s="17">
        <f>SUM(T_MAIN_ACCESSSW[[#This Row],[(Y)
TOTAL Excluding VAT - Y1
((A*J)*Q)+((A*R)*12))]:[(AC)
TOTAL Excluding VAT - Y5
((E*N*Q)+((E*V)*12))]])</f>
        <v>0</v>
      </c>
      <c r="AC1224" s="21"/>
    </row>
    <row r="1225" spans="1:29" x14ac:dyDescent="0.3">
      <c r="A1225" t="s">
        <v>67</v>
      </c>
      <c r="B1225" t="s">
        <v>2143</v>
      </c>
      <c r="C1225" t="s">
        <v>2144</v>
      </c>
      <c r="D1225" t="s">
        <v>2126</v>
      </c>
      <c r="E1225" s="77">
        <v>1</v>
      </c>
      <c r="F1225" s="77">
        <v>1</v>
      </c>
      <c r="G1225" s="77">
        <v>1</v>
      </c>
      <c r="H1225" s="77">
        <v>1</v>
      </c>
      <c r="I1225" s="77">
        <v>1</v>
      </c>
      <c r="J1225" t="s">
        <v>646</v>
      </c>
      <c r="K1225" t="s">
        <v>286</v>
      </c>
      <c r="L1225" s="20"/>
      <c r="M1225" s="20"/>
      <c r="N1225" s="20"/>
      <c r="O1225" s="20"/>
      <c r="P1225" s="20"/>
      <c r="Q1225" s="28">
        <f t="shared" si="18"/>
        <v>17.71</v>
      </c>
      <c r="R1225" s="18"/>
      <c r="S1225" s="18"/>
      <c r="T1225" s="18"/>
      <c r="U1225" s="18"/>
      <c r="V1225" s="18"/>
      <c r="W122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5" s="17">
        <f>SUM(T_MAIN_ACCESSSW[[#This Row],[(Y)
TOTAL Excluding VAT - Y1
((A*J)*Q)+((A*R)*12))]:[(AC)
TOTAL Excluding VAT - Y5
((E*N*Q)+((E*V)*12))]])</f>
        <v>0</v>
      </c>
      <c r="AC1225" s="21"/>
    </row>
    <row r="1226" spans="1:29" x14ac:dyDescent="0.3">
      <c r="A1226" t="s">
        <v>67</v>
      </c>
      <c r="B1226" t="s">
        <v>2145</v>
      </c>
      <c r="C1226" t="s">
        <v>2146</v>
      </c>
      <c r="D1226" t="s">
        <v>2126</v>
      </c>
      <c r="E1226" s="77">
        <v>1</v>
      </c>
      <c r="F1226" s="77">
        <v>1</v>
      </c>
      <c r="G1226" s="77">
        <v>1</v>
      </c>
      <c r="H1226" s="77">
        <v>1</v>
      </c>
      <c r="I1226" s="77">
        <v>1</v>
      </c>
      <c r="J1226" t="s">
        <v>646</v>
      </c>
      <c r="K1226" t="s">
        <v>286</v>
      </c>
      <c r="L1226" s="20"/>
      <c r="M1226" s="20"/>
      <c r="N1226" s="20"/>
      <c r="O1226" s="20"/>
      <c r="P1226" s="20"/>
      <c r="Q1226" s="28">
        <f t="shared" si="18"/>
        <v>17.71</v>
      </c>
      <c r="R1226" s="18"/>
      <c r="S1226" s="18"/>
      <c r="T1226" s="18"/>
      <c r="U1226" s="18"/>
      <c r="V1226" s="18"/>
      <c r="W122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6" s="17">
        <f>SUM(T_MAIN_ACCESSSW[[#This Row],[(Y)
TOTAL Excluding VAT - Y1
((A*J)*Q)+((A*R)*12))]:[(AC)
TOTAL Excluding VAT - Y5
((E*N*Q)+((E*V)*12))]])</f>
        <v>0</v>
      </c>
      <c r="AC1226" s="21"/>
    </row>
    <row r="1227" spans="1:29" x14ac:dyDescent="0.3">
      <c r="A1227" t="s">
        <v>67</v>
      </c>
      <c r="B1227" t="s">
        <v>2147</v>
      </c>
      <c r="C1227" t="s">
        <v>2148</v>
      </c>
      <c r="D1227" t="s">
        <v>2126</v>
      </c>
      <c r="E1227" s="77">
        <v>1</v>
      </c>
      <c r="F1227" s="77">
        <v>1</v>
      </c>
      <c r="G1227" s="77">
        <v>1</v>
      </c>
      <c r="H1227" s="77">
        <v>1</v>
      </c>
      <c r="I1227" s="77">
        <v>1</v>
      </c>
      <c r="J1227" t="s">
        <v>646</v>
      </c>
      <c r="K1227" t="s">
        <v>286</v>
      </c>
      <c r="L1227" s="20"/>
      <c r="M1227" s="20"/>
      <c r="N1227" s="20"/>
      <c r="O1227" s="20"/>
      <c r="P1227" s="20"/>
      <c r="Q1227" s="28">
        <f t="shared" si="18"/>
        <v>17.71</v>
      </c>
      <c r="R1227" s="18"/>
      <c r="S1227" s="18"/>
      <c r="T1227" s="18"/>
      <c r="U1227" s="18"/>
      <c r="V1227" s="18"/>
      <c r="W122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7" s="17">
        <f>SUM(T_MAIN_ACCESSSW[[#This Row],[(Y)
TOTAL Excluding VAT - Y1
((A*J)*Q)+((A*R)*12))]:[(AC)
TOTAL Excluding VAT - Y5
((E*N*Q)+((E*V)*12))]])</f>
        <v>0</v>
      </c>
      <c r="AC1227" s="21"/>
    </row>
    <row r="1228" spans="1:29" x14ac:dyDescent="0.3">
      <c r="A1228" t="s">
        <v>67</v>
      </c>
      <c r="B1228" t="s">
        <v>2149</v>
      </c>
      <c r="C1228" t="s">
        <v>2150</v>
      </c>
      <c r="D1228" t="s">
        <v>2126</v>
      </c>
      <c r="E1228" s="77">
        <v>1</v>
      </c>
      <c r="F1228" s="77">
        <v>1</v>
      </c>
      <c r="G1228" s="77">
        <v>1</v>
      </c>
      <c r="H1228" s="77">
        <v>1</v>
      </c>
      <c r="I1228" s="77">
        <v>1</v>
      </c>
      <c r="J1228" t="s">
        <v>646</v>
      </c>
      <c r="K1228" t="s">
        <v>286</v>
      </c>
      <c r="L1228" s="20"/>
      <c r="M1228" s="20"/>
      <c r="N1228" s="20"/>
      <c r="O1228" s="20"/>
      <c r="P1228" s="20"/>
      <c r="Q1228" s="28">
        <f t="shared" ref="Q1228:Q1235" si="19">Exchange_Rate</f>
        <v>17.71</v>
      </c>
      <c r="R1228" s="18"/>
      <c r="S1228" s="18"/>
      <c r="T1228" s="18"/>
      <c r="U1228" s="18"/>
      <c r="V1228" s="18"/>
      <c r="W122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8" s="17">
        <f>SUM(T_MAIN_ACCESSSW[[#This Row],[(Y)
TOTAL Excluding VAT - Y1
((A*J)*Q)+((A*R)*12))]:[(AC)
TOTAL Excluding VAT - Y5
((E*N*Q)+((E*V)*12))]])</f>
        <v>0</v>
      </c>
      <c r="AC1228" s="21"/>
    </row>
    <row r="1229" spans="1:29" x14ac:dyDescent="0.3">
      <c r="A1229" t="s">
        <v>67</v>
      </c>
      <c r="B1229" t="s">
        <v>2151</v>
      </c>
      <c r="C1229" t="s">
        <v>2152</v>
      </c>
      <c r="D1229" t="s">
        <v>2126</v>
      </c>
      <c r="E1229" s="77">
        <v>1</v>
      </c>
      <c r="F1229" s="77">
        <v>1</v>
      </c>
      <c r="G1229" s="77">
        <v>1</v>
      </c>
      <c r="H1229" s="77">
        <v>1</v>
      </c>
      <c r="I1229" s="77">
        <v>1</v>
      </c>
      <c r="J1229" t="s">
        <v>646</v>
      </c>
      <c r="K1229" t="s">
        <v>286</v>
      </c>
      <c r="L1229" s="20"/>
      <c r="M1229" s="20"/>
      <c r="N1229" s="20"/>
      <c r="O1229" s="20"/>
      <c r="P1229" s="20"/>
      <c r="Q1229" s="28">
        <f t="shared" si="19"/>
        <v>17.71</v>
      </c>
      <c r="R1229" s="18"/>
      <c r="S1229" s="18"/>
      <c r="T1229" s="18"/>
      <c r="U1229" s="18"/>
      <c r="V1229" s="18"/>
      <c r="W122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2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2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2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2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29" s="17">
        <f>SUM(T_MAIN_ACCESSSW[[#This Row],[(Y)
TOTAL Excluding VAT - Y1
((A*J)*Q)+((A*R)*12))]:[(AC)
TOTAL Excluding VAT - Y5
((E*N*Q)+((E*V)*12))]])</f>
        <v>0</v>
      </c>
      <c r="AC1229" s="21"/>
    </row>
    <row r="1230" spans="1:29" x14ac:dyDescent="0.3">
      <c r="A1230" t="s">
        <v>67</v>
      </c>
      <c r="B1230" t="s">
        <v>2153</v>
      </c>
      <c r="C1230" t="s">
        <v>2154</v>
      </c>
      <c r="D1230" t="s">
        <v>2126</v>
      </c>
      <c r="E1230" s="77">
        <v>1</v>
      </c>
      <c r="F1230" s="77">
        <v>1</v>
      </c>
      <c r="G1230" s="77">
        <v>1</v>
      </c>
      <c r="H1230" s="77">
        <v>1</v>
      </c>
      <c r="I1230" s="77">
        <v>1</v>
      </c>
      <c r="J1230" t="s">
        <v>646</v>
      </c>
      <c r="K1230" t="s">
        <v>286</v>
      </c>
      <c r="L1230" s="20"/>
      <c r="M1230" s="20"/>
      <c r="N1230" s="20"/>
      <c r="O1230" s="20"/>
      <c r="P1230" s="20"/>
      <c r="Q1230" s="28">
        <f t="shared" si="19"/>
        <v>17.71</v>
      </c>
      <c r="R1230" s="18"/>
      <c r="S1230" s="18"/>
      <c r="T1230" s="18"/>
      <c r="U1230" s="18"/>
      <c r="V1230" s="18"/>
      <c r="W123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0" s="17">
        <f>SUM(T_MAIN_ACCESSSW[[#This Row],[(Y)
TOTAL Excluding VAT - Y1
((A*J)*Q)+((A*R)*12))]:[(AC)
TOTAL Excluding VAT - Y5
((E*N*Q)+((E*V)*12))]])</f>
        <v>0</v>
      </c>
      <c r="AC1230" s="21"/>
    </row>
    <row r="1231" spans="1:29" x14ac:dyDescent="0.3">
      <c r="A1231" t="s">
        <v>67</v>
      </c>
      <c r="B1231" t="s">
        <v>2155</v>
      </c>
      <c r="C1231" t="s">
        <v>2156</v>
      </c>
      <c r="D1231" t="s">
        <v>2126</v>
      </c>
      <c r="E1231">
        <v>1</v>
      </c>
      <c r="F1231" s="77">
        <v>1</v>
      </c>
      <c r="G1231" s="77">
        <v>1</v>
      </c>
      <c r="H1231" s="77">
        <v>1</v>
      </c>
      <c r="I1231" s="77">
        <v>1</v>
      </c>
      <c r="J1231" t="s">
        <v>646</v>
      </c>
      <c r="K1231" t="s">
        <v>286</v>
      </c>
      <c r="L1231" s="20"/>
      <c r="M1231" s="20"/>
      <c r="N1231" s="20"/>
      <c r="O1231" s="20"/>
      <c r="P1231" s="20"/>
      <c r="Q1231" s="28">
        <f t="shared" si="19"/>
        <v>17.71</v>
      </c>
      <c r="R1231" s="18"/>
      <c r="S1231" s="18"/>
      <c r="T1231" s="18"/>
      <c r="U1231" s="18"/>
      <c r="V1231" s="18"/>
      <c r="W123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1" s="17">
        <f>SUM(T_MAIN_ACCESSSW[[#This Row],[(Y)
TOTAL Excluding VAT - Y1
((A*J)*Q)+((A*R)*12))]:[(AC)
TOTAL Excluding VAT - Y5
((E*N*Q)+((E*V)*12))]])</f>
        <v>0</v>
      </c>
      <c r="AC1231" s="21"/>
    </row>
    <row r="1232" spans="1:29" x14ac:dyDescent="0.3">
      <c r="A1232" t="s">
        <v>67</v>
      </c>
      <c r="B1232" t="s">
        <v>2157</v>
      </c>
      <c r="C1232" t="s">
        <v>2158</v>
      </c>
      <c r="D1232" t="s">
        <v>2126</v>
      </c>
      <c r="E1232">
        <v>1</v>
      </c>
      <c r="F1232" s="77">
        <v>1</v>
      </c>
      <c r="G1232" s="77">
        <v>1</v>
      </c>
      <c r="H1232" s="77">
        <v>1</v>
      </c>
      <c r="I1232" s="77">
        <v>1</v>
      </c>
      <c r="J1232" t="s">
        <v>646</v>
      </c>
      <c r="K1232" t="s">
        <v>286</v>
      </c>
      <c r="L1232" s="20"/>
      <c r="M1232" s="20"/>
      <c r="N1232" s="20"/>
      <c r="O1232" s="20"/>
      <c r="P1232" s="20"/>
      <c r="Q1232" s="28">
        <f t="shared" si="19"/>
        <v>17.71</v>
      </c>
      <c r="R1232" s="18"/>
      <c r="S1232" s="18"/>
      <c r="T1232" s="18"/>
      <c r="U1232" s="18"/>
      <c r="V1232" s="18"/>
      <c r="W123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2" s="17">
        <f>SUM(T_MAIN_ACCESSSW[[#This Row],[(Y)
TOTAL Excluding VAT - Y1
((A*J)*Q)+((A*R)*12))]:[(AC)
TOTAL Excluding VAT - Y5
((E*N*Q)+((E*V)*12))]])</f>
        <v>0</v>
      </c>
      <c r="AC1232" s="21"/>
    </row>
    <row r="1233" spans="1:29" x14ac:dyDescent="0.3">
      <c r="A1233" t="s">
        <v>67</v>
      </c>
      <c r="B1233" t="s">
        <v>2159</v>
      </c>
      <c r="C1233" t="s">
        <v>2160</v>
      </c>
      <c r="D1233" t="s">
        <v>2126</v>
      </c>
      <c r="E1233">
        <v>1</v>
      </c>
      <c r="F1233" s="77">
        <v>1</v>
      </c>
      <c r="G1233" s="77">
        <v>1</v>
      </c>
      <c r="H1233" s="77">
        <v>1</v>
      </c>
      <c r="I1233" s="77">
        <v>1</v>
      </c>
      <c r="J1233" t="s">
        <v>646</v>
      </c>
      <c r="K1233" t="s">
        <v>286</v>
      </c>
      <c r="L1233" s="20"/>
      <c r="M1233" s="20"/>
      <c r="N1233" s="20"/>
      <c r="O1233" s="20"/>
      <c r="P1233" s="20"/>
      <c r="Q1233" s="28">
        <f t="shared" si="19"/>
        <v>17.71</v>
      </c>
      <c r="R1233" s="18"/>
      <c r="S1233" s="18"/>
      <c r="T1233" s="18"/>
      <c r="U1233" s="18"/>
      <c r="V1233" s="18"/>
      <c r="W123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3" s="17">
        <f>SUM(T_MAIN_ACCESSSW[[#This Row],[(Y)
TOTAL Excluding VAT - Y1
((A*J)*Q)+((A*R)*12))]:[(AC)
TOTAL Excluding VAT - Y5
((E*N*Q)+((E*V)*12))]])</f>
        <v>0</v>
      </c>
      <c r="AC1233" s="21"/>
    </row>
    <row r="1234" spans="1:29" x14ac:dyDescent="0.3">
      <c r="A1234" t="s">
        <v>67</v>
      </c>
      <c r="B1234" t="s">
        <v>2161</v>
      </c>
      <c r="C1234" t="s">
        <v>2162</v>
      </c>
      <c r="D1234" t="s">
        <v>2126</v>
      </c>
      <c r="E1234">
        <v>1</v>
      </c>
      <c r="F1234" s="77">
        <v>1</v>
      </c>
      <c r="G1234" s="77">
        <v>1</v>
      </c>
      <c r="H1234" s="77">
        <v>1</v>
      </c>
      <c r="I1234" s="77">
        <v>1</v>
      </c>
      <c r="J1234" t="s">
        <v>646</v>
      </c>
      <c r="K1234" t="s">
        <v>286</v>
      </c>
      <c r="L1234" s="20"/>
      <c r="M1234" s="20"/>
      <c r="N1234" s="20"/>
      <c r="O1234" s="20"/>
      <c r="P1234" s="20"/>
      <c r="Q1234" s="28">
        <f t="shared" si="19"/>
        <v>17.71</v>
      </c>
      <c r="R1234" s="18"/>
      <c r="S1234" s="18"/>
      <c r="T1234" s="18"/>
      <c r="U1234" s="18"/>
      <c r="V1234" s="18"/>
      <c r="W123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4" s="17">
        <f>SUM(T_MAIN_ACCESSSW[[#This Row],[(Y)
TOTAL Excluding VAT - Y1
((A*J)*Q)+((A*R)*12))]:[(AC)
TOTAL Excluding VAT - Y5
((E*N*Q)+((E*V)*12))]])</f>
        <v>0</v>
      </c>
      <c r="AC1234" s="21"/>
    </row>
    <row r="1235" spans="1:29" x14ac:dyDescent="0.3">
      <c r="A1235" t="s">
        <v>71</v>
      </c>
      <c r="B1235" t="s">
        <v>2163</v>
      </c>
      <c r="C1235" t="s">
        <v>2164</v>
      </c>
      <c r="D1235" t="s">
        <v>2165</v>
      </c>
      <c r="E1235">
        <v>1</v>
      </c>
      <c r="F1235" s="77">
        <v>1</v>
      </c>
      <c r="G1235" s="77">
        <v>1</v>
      </c>
      <c r="H1235" s="77">
        <v>1</v>
      </c>
      <c r="I1235" s="77">
        <v>1</v>
      </c>
      <c r="J1235" t="s">
        <v>646</v>
      </c>
      <c r="K1235" t="s">
        <v>286</v>
      </c>
      <c r="L1235" s="20"/>
      <c r="M1235" s="20"/>
      <c r="N1235" s="20"/>
      <c r="O1235" s="20"/>
      <c r="P1235" s="20"/>
      <c r="Q1235" s="28">
        <f t="shared" si="19"/>
        <v>17.71</v>
      </c>
      <c r="R1235" s="18"/>
      <c r="S1235" s="18"/>
      <c r="T1235" s="18"/>
      <c r="U1235" s="18"/>
      <c r="V1235" s="18"/>
      <c r="W123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5" s="17">
        <f>SUM(T_MAIN_ACCESSSW[[#This Row],[(Y)
TOTAL Excluding VAT - Y1
((A*J)*Q)+((A*R)*12))]:[(AC)
TOTAL Excluding VAT - Y5
((E*N*Q)+((E*V)*12))]])</f>
        <v>0</v>
      </c>
      <c r="AC1235" s="21"/>
    </row>
    <row r="1236" spans="1:29" x14ac:dyDescent="0.3">
      <c r="A1236" t="s">
        <v>71</v>
      </c>
      <c r="B1236" s="111" t="s">
        <v>2166</v>
      </c>
      <c r="C1236" s="75" t="s">
        <v>2167</v>
      </c>
      <c r="D1236" s="105" t="s">
        <v>2165</v>
      </c>
      <c r="E1236" s="77">
        <v>1</v>
      </c>
      <c r="F1236" s="77">
        <v>1</v>
      </c>
      <c r="G1236" s="77">
        <v>1</v>
      </c>
      <c r="H1236" s="77">
        <v>1</v>
      </c>
      <c r="I1236" s="77">
        <v>1</v>
      </c>
      <c r="J1236" t="s">
        <v>646</v>
      </c>
      <c r="K1236" t="s">
        <v>286</v>
      </c>
      <c r="L1236" s="20"/>
      <c r="M1236" s="20"/>
      <c r="N1236" s="20"/>
      <c r="O1236" s="20"/>
      <c r="P1236" s="20"/>
      <c r="Q1236" s="28">
        <f t="shared" ref="Q1236:Q1241" si="20">Exchange_Rate</f>
        <v>17.71</v>
      </c>
      <c r="R1236" s="18"/>
      <c r="S1236" s="18"/>
      <c r="T1236" s="18"/>
      <c r="U1236" s="18"/>
      <c r="V1236" s="18"/>
      <c r="W123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6" s="17">
        <f>SUM(T_MAIN_ACCESSSW[[#This Row],[(Y)
TOTAL Excluding VAT - Y1
((A*J)*Q)+((A*R)*12))]:[(AC)
TOTAL Excluding VAT - Y5
((E*N*Q)+((E*V)*12))]])</f>
        <v>0</v>
      </c>
      <c r="AC1236" s="65"/>
    </row>
    <row r="1237" spans="1:29" x14ac:dyDescent="0.3">
      <c r="A1237" t="s">
        <v>77</v>
      </c>
      <c r="B1237" s="112" t="s">
        <v>2168</v>
      </c>
      <c r="C1237" s="75" t="s">
        <v>2169</v>
      </c>
      <c r="D1237" s="105" t="s">
        <v>2165</v>
      </c>
      <c r="E1237" s="77">
        <v>1</v>
      </c>
      <c r="F1237" s="77">
        <v>1</v>
      </c>
      <c r="G1237" s="77">
        <v>1</v>
      </c>
      <c r="H1237" s="77">
        <v>1</v>
      </c>
      <c r="I1237" s="77">
        <v>1</v>
      </c>
      <c r="J1237" t="s">
        <v>285</v>
      </c>
      <c r="K1237" t="s">
        <v>286</v>
      </c>
      <c r="L1237" s="20"/>
      <c r="M1237" s="20"/>
      <c r="N1237" s="20"/>
      <c r="O1237" s="20"/>
      <c r="P1237" s="20"/>
      <c r="Q1237" s="28">
        <f t="shared" si="20"/>
        <v>17.71</v>
      </c>
      <c r="R1237" s="18"/>
      <c r="S1237" s="18"/>
      <c r="T1237" s="18"/>
      <c r="U1237" s="18"/>
      <c r="V1237" s="18"/>
      <c r="W123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7" s="17">
        <f>SUM(T_MAIN_ACCESSSW[[#This Row],[(Y)
TOTAL Excluding VAT - Y1
((A*J)*Q)+((A*R)*12))]:[(AC)
TOTAL Excluding VAT - Y5
((E*N*Q)+((E*V)*12))]])</f>
        <v>0</v>
      </c>
      <c r="AC1237" s="65"/>
    </row>
    <row r="1238" spans="1:29" x14ac:dyDescent="0.3">
      <c r="A1238" t="s">
        <v>77</v>
      </c>
      <c r="B1238" s="113" t="s">
        <v>2170</v>
      </c>
      <c r="C1238" s="75" t="s">
        <v>2171</v>
      </c>
      <c r="D1238" s="105" t="s">
        <v>2165</v>
      </c>
      <c r="E1238" s="77">
        <v>1</v>
      </c>
      <c r="F1238" s="77">
        <v>1</v>
      </c>
      <c r="G1238" s="77">
        <v>1</v>
      </c>
      <c r="H1238" s="77">
        <v>1</v>
      </c>
      <c r="I1238" s="77">
        <v>1</v>
      </c>
      <c r="J1238" t="s">
        <v>285</v>
      </c>
      <c r="K1238" t="s">
        <v>286</v>
      </c>
      <c r="L1238" s="20"/>
      <c r="M1238" s="20"/>
      <c r="N1238" s="20"/>
      <c r="O1238" s="20"/>
      <c r="P1238" s="20"/>
      <c r="Q1238" s="28">
        <f t="shared" si="20"/>
        <v>17.71</v>
      </c>
      <c r="R1238" s="18"/>
      <c r="S1238" s="18"/>
      <c r="T1238" s="18"/>
      <c r="U1238" s="18"/>
      <c r="V1238" s="18"/>
      <c r="W123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8" s="17">
        <f>SUM(T_MAIN_ACCESSSW[[#This Row],[(Y)
TOTAL Excluding VAT - Y1
((A*J)*Q)+((A*R)*12))]:[(AC)
TOTAL Excluding VAT - Y5
((E*N*Q)+((E*V)*12))]])</f>
        <v>0</v>
      </c>
      <c r="AC1238" s="65"/>
    </row>
    <row r="1239" spans="1:29" x14ac:dyDescent="0.3">
      <c r="A1239" t="s">
        <v>67</v>
      </c>
      <c r="B1239" s="97" t="s">
        <v>2172</v>
      </c>
      <c r="C1239" s="75" t="s">
        <v>2173</v>
      </c>
      <c r="D1239" s="105" t="s">
        <v>2165</v>
      </c>
      <c r="E1239" s="77">
        <v>1</v>
      </c>
      <c r="F1239" s="77">
        <v>1</v>
      </c>
      <c r="G1239" s="77">
        <v>1</v>
      </c>
      <c r="H1239" s="77">
        <v>1</v>
      </c>
      <c r="I1239" s="77">
        <v>1</v>
      </c>
      <c r="J1239" t="s">
        <v>646</v>
      </c>
      <c r="K1239" t="s">
        <v>286</v>
      </c>
      <c r="L1239" s="20"/>
      <c r="M1239" s="20"/>
      <c r="N1239" s="20"/>
      <c r="O1239" s="20"/>
      <c r="P1239" s="20"/>
      <c r="Q1239" s="28">
        <f t="shared" si="20"/>
        <v>17.71</v>
      </c>
      <c r="R1239" s="18"/>
      <c r="S1239" s="18"/>
      <c r="T1239" s="18"/>
      <c r="U1239" s="18"/>
      <c r="V1239" s="18"/>
      <c r="W123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3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3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3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3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39" s="17">
        <f>SUM(T_MAIN_ACCESSSW[[#This Row],[(Y)
TOTAL Excluding VAT - Y1
((A*J)*Q)+((A*R)*12))]:[(AC)
TOTAL Excluding VAT - Y5
((E*N*Q)+((E*V)*12))]])</f>
        <v>0</v>
      </c>
      <c r="AC1239" s="65"/>
    </row>
    <row r="1240" spans="1:29" x14ac:dyDescent="0.3">
      <c r="A1240" t="s">
        <v>67</v>
      </c>
      <c r="B1240" s="97" t="s">
        <v>2174</v>
      </c>
      <c r="C1240" s="75" t="s">
        <v>2175</v>
      </c>
      <c r="D1240" s="105" t="s">
        <v>2176</v>
      </c>
      <c r="E1240" s="77">
        <v>1</v>
      </c>
      <c r="F1240" s="77">
        <v>0</v>
      </c>
      <c r="G1240" s="77">
        <v>0</v>
      </c>
      <c r="H1240" s="77">
        <v>0</v>
      </c>
      <c r="I1240" s="77">
        <v>0</v>
      </c>
      <c r="J1240" t="s">
        <v>646</v>
      </c>
      <c r="K1240" t="s">
        <v>286</v>
      </c>
      <c r="L1240" s="20"/>
      <c r="M1240" s="20"/>
      <c r="N1240" s="20"/>
      <c r="O1240" s="20"/>
      <c r="P1240" s="20"/>
      <c r="Q1240" s="28">
        <f t="shared" si="20"/>
        <v>17.71</v>
      </c>
      <c r="R1240" s="18"/>
      <c r="S1240" s="18"/>
      <c r="T1240" s="18"/>
      <c r="U1240" s="18"/>
      <c r="V1240" s="18"/>
      <c r="W124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0" s="17">
        <f>SUM(T_MAIN_ACCESSSW[[#This Row],[(Y)
TOTAL Excluding VAT - Y1
((A*J)*Q)+((A*R)*12))]:[(AC)
TOTAL Excluding VAT - Y5
((E*N*Q)+((E*V)*12))]])</f>
        <v>0</v>
      </c>
      <c r="AC1240" s="65"/>
    </row>
    <row r="1241" spans="1:29" x14ac:dyDescent="0.3">
      <c r="A1241" t="s">
        <v>67</v>
      </c>
      <c r="B1241" s="97" t="s">
        <v>2174</v>
      </c>
      <c r="C1241" s="75" t="s">
        <v>2177</v>
      </c>
      <c r="D1241" s="105" t="s">
        <v>2176</v>
      </c>
      <c r="E1241" s="77">
        <v>1</v>
      </c>
      <c r="F1241" s="77">
        <v>0</v>
      </c>
      <c r="G1241" s="77">
        <v>0</v>
      </c>
      <c r="H1241" s="77">
        <v>0</v>
      </c>
      <c r="I1241" s="77">
        <v>0</v>
      </c>
      <c r="J1241" t="s">
        <v>646</v>
      </c>
      <c r="K1241" t="s">
        <v>286</v>
      </c>
      <c r="L1241" s="20"/>
      <c r="M1241" s="20"/>
      <c r="N1241" s="20"/>
      <c r="O1241" s="20"/>
      <c r="P1241" s="20"/>
      <c r="Q1241" s="28">
        <f t="shared" si="20"/>
        <v>17.71</v>
      </c>
      <c r="R1241" s="18"/>
      <c r="S1241" s="18"/>
      <c r="T1241" s="18"/>
      <c r="U1241" s="18"/>
      <c r="V1241" s="18"/>
      <c r="W124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1" s="17">
        <f>SUM(T_MAIN_ACCESSSW[[#This Row],[(Y)
TOTAL Excluding VAT - Y1
((A*J)*Q)+((A*R)*12))]:[(AC)
TOTAL Excluding VAT - Y5
((E*N*Q)+((E*V)*12))]])</f>
        <v>0</v>
      </c>
      <c r="AC1241" s="65"/>
    </row>
    <row r="1242" spans="1:29" x14ac:dyDescent="0.3">
      <c r="A1242" t="s">
        <v>67</v>
      </c>
      <c r="B1242" s="97" t="s">
        <v>2178</v>
      </c>
      <c r="C1242" s="75" t="s">
        <v>2179</v>
      </c>
      <c r="D1242" s="105" t="s">
        <v>2176</v>
      </c>
      <c r="E1242" s="77">
        <v>1</v>
      </c>
      <c r="F1242" s="77">
        <v>0</v>
      </c>
      <c r="G1242" s="77">
        <v>0</v>
      </c>
      <c r="H1242" s="77">
        <v>0</v>
      </c>
      <c r="I1242" s="77">
        <v>0</v>
      </c>
      <c r="J1242" t="s">
        <v>646</v>
      </c>
      <c r="K1242" t="s">
        <v>286</v>
      </c>
      <c r="L1242" s="20"/>
      <c r="M1242" s="20"/>
      <c r="N1242" s="20"/>
      <c r="O1242" s="20"/>
      <c r="P1242" s="20"/>
      <c r="Q1242" s="28">
        <f t="shared" ref="Q1242:Q1273" si="21">Exchange_Rate</f>
        <v>17.71</v>
      </c>
      <c r="R1242" s="18"/>
      <c r="S1242" s="18"/>
      <c r="T1242" s="18"/>
      <c r="U1242" s="18"/>
      <c r="V1242" s="18"/>
      <c r="W124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2" s="17">
        <f>SUM(T_MAIN_ACCESSSW[[#This Row],[(Y)
TOTAL Excluding VAT - Y1
((A*J)*Q)+((A*R)*12))]:[(AC)
TOTAL Excluding VAT - Y5
((E*N*Q)+((E*V)*12))]])</f>
        <v>0</v>
      </c>
      <c r="AC1242" s="65"/>
    </row>
    <row r="1243" spans="1:29" x14ac:dyDescent="0.3">
      <c r="A1243" t="s">
        <v>67</v>
      </c>
      <c r="B1243" s="97" t="s">
        <v>2178</v>
      </c>
      <c r="C1243" s="75" t="s">
        <v>2180</v>
      </c>
      <c r="D1243" s="105" t="s">
        <v>2176</v>
      </c>
      <c r="E1243" s="77">
        <v>1</v>
      </c>
      <c r="F1243" s="77">
        <v>0</v>
      </c>
      <c r="G1243" s="77">
        <v>0</v>
      </c>
      <c r="H1243" s="77">
        <v>0</v>
      </c>
      <c r="I1243" s="77">
        <v>0</v>
      </c>
      <c r="J1243" t="s">
        <v>646</v>
      </c>
      <c r="K1243" t="s">
        <v>286</v>
      </c>
      <c r="L1243" s="20"/>
      <c r="M1243" s="20"/>
      <c r="N1243" s="20"/>
      <c r="O1243" s="20"/>
      <c r="P1243" s="20"/>
      <c r="Q1243" s="28">
        <f t="shared" si="21"/>
        <v>17.71</v>
      </c>
      <c r="R1243" s="18"/>
      <c r="S1243" s="18"/>
      <c r="T1243" s="18"/>
      <c r="U1243" s="18"/>
      <c r="V1243" s="18"/>
      <c r="W124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3" s="17">
        <f>SUM(T_MAIN_ACCESSSW[[#This Row],[(Y)
TOTAL Excluding VAT - Y1
((A*J)*Q)+((A*R)*12))]:[(AC)
TOTAL Excluding VAT - Y5
((E*N*Q)+((E*V)*12))]])</f>
        <v>0</v>
      </c>
      <c r="AC1243" s="65"/>
    </row>
    <row r="1244" spans="1:29" x14ac:dyDescent="0.3">
      <c r="A1244" t="s">
        <v>71</v>
      </c>
      <c r="B1244" s="97" t="s">
        <v>2181</v>
      </c>
      <c r="C1244" s="75" t="s">
        <v>2182</v>
      </c>
      <c r="D1244" s="105" t="s">
        <v>2183</v>
      </c>
      <c r="E1244" s="77">
        <v>1</v>
      </c>
      <c r="F1244" s="77">
        <v>0</v>
      </c>
      <c r="G1244" s="77">
        <v>0</v>
      </c>
      <c r="H1244" s="77">
        <v>0</v>
      </c>
      <c r="I1244" s="77">
        <v>0</v>
      </c>
      <c r="J1244" t="s">
        <v>646</v>
      </c>
      <c r="K1244" t="s">
        <v>286</v>
      </c>
      <c r="L1244" s="20"/>
      <c r="M1244" s="20"/>
      <c r="N1244" s="20"/>
      <c r="O1244" s="20"/>
      <c r="P1244" s="20"/>
      <c r="Q1244" s="28">
        <f t="shared" si="21"/>
        <v>17.71</v>
      </c>
      <c r="R1244" s="18"/>
      <c r="S1244" s="18"/>
      <c r="T1244" s="18"/>
      <c r="U1244" s="18"/>
      <c r="V1244" s="18"/>
      <c r="W124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4" s="17">
        <f>SUM(T_MAIN_ACCESSSW[[#This Row],[(Y)
TOTAL Excluding VAT - Y1
((A*J)*Q)+((A*R)*12))]:[(AC)
TOTAL Excluding VAT - Y5
((E*N*Q)+((E*V)*12))]])</f>
        <v>0</v>
      </c>
      <c r="AC1244" s="65"/>
    </row>
    <row r="1245" spans="1:29" x14ac:dyDescent="0.3">
      <c r="A1245" t="s">
        <v>71</v>
      </c>
      <c r="B1245" s="97" t="s">
        <v>2181</v>
      </c>
      <c r="C1245" s="75" t="s">
        <v>2184</v>
      </c>
      <c r="D1245" s="105" t="s">
        <v>2183</v>
      </c>
      <c r="E1245" s="77">
        <v>1</v>
      </c>
      <c r="F1245" s="77">
        <v>0</v>
      </c>
      <c r="G1245" s="77">
        <v>0</v>
      </c>
      <c r="H1245" s="77">
        <v>0</v>
      </c>
      <c r="I1245" s="77">
        <v>0</v>
      </c>
      <c r="J1245" t="s">
        <v>646</v>
      </c>
      <c r="K1245" t="s">
        <v>286</v>
      </c>
      <c r="L1245" s="20"/>
      <c r="M1245" s="20"/>
      <c r="N1245" s="20"/>
      <c r="O1245" s="20"/>
      <c r="P1245" s="20"/>
      <c r="Q1245" s="28">
        <f t="shared" si="21"/>
        <v>17.71</v>
      </c>
      <c r="R1245" s="18"/>
      <c r="S1245" s="18"/>
      <c r="T1245" s="18"/>
      <c r="U1245" s="18"/>
      <c r="V1245" s="18"/>
      <c r="W124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5" s="17">
        <f>SUM(T_MAIN_ACCESSSW[[#This Row],[(Y)
TOTAL Excluding VAT - Y1
((A*J)*Q)+((A*R)*12))]:[(AC)
TOTAL Excluding VAT - Y5
((E*N*Q)+((E*V)*12))]])</f>
        <v>0</v>
      </c>
      <c r="AC1245" s="65"/>
    </row>
    <row r="1246" spans="1:29" x14ac:dyDescent="0.3">
      <c r="A1246" t="s">
        <v>71</v>
      </c>
      <c r="B1246" s="97" t="s">
        <v>2181</v>
      </c>
      <c r="C1246" s="75" t="s">
        <v>2185</v>
      </c>
      <c r="D1246" s="105" t="s">
        <v>2183</v>
      </c>
      <c r="E1246" s="77">
        <v>1</v>
      </c>
      <c r="F1246" s="77">
        <v>0</v>
      </c>
      <c r="G1246" s="77">
        <v>0</v>
      </c>
      <c r="H1246" s="77">
        <v>0</v>
      </c>
      <c r="I1246" s="77">
        <v>0</v>
      </c>
      <c r="J1246" t="s">
        <v>646</v>
      </c>
      <c r="K1246" t="s">
        <v>286</v>
      </c>
      <c r="L1246" s="20"/>
      <c r="M1246" s="20"/>
      <c r="N1246" s="20"/>
      <c r="O1246" s="20"/>
      <c r="P1246" s="20"/>
      <c r="Q1246" s="28">
        <f t="shared" si="21"/>
        <v>17.71</v>
      </c>
      <c r="R1246" s="18"/>
      <c r="S1246" s="18"/>
      <c r="T1246" s="18"/>
      <c r="U1246" s="18"/>
      <c r="V1246" s="18"/>
      <c r="W124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6" s="17">
        <f>SUM(T_MAIN_ACCESSSW[[#This Row],[(Y)
TOTAL Excluding VAT - Y1
((A*J)*Q)+((A*R)*12))]:[(AC)
TOTAL Excluding VAT - Y5
((E*N*Q)+((E*V)*12))]])</f>
        <v>0</v>
      </c>
      <c r="AC1246" s="65"/>
    </row>
    <row r="1247" spans="1:29" x14ac:dyDescent="0.3">
      <c r="A1247" t="s">
        <v>71</v>
      </c>
      <c r="B1247" s="97" t="s">
        <v>2186</v>
      </c>
      <c r="C1247" s="75" t="s">
        <v>2187</v>
      </c>
      <c r="D1247" s="105" t="s">
        <v>2183</v>
      </c>
      <c r="E1247" s="77">
        <v>1</v>
      </c>
      <c r="F1247" s="77">
        <v>0</v>
      </c>
      <c r="G1247" s="77">
        <v>0</v>
      </c>
      <c r="H1247" s="77">
        <v>0</v>
      </c>
      <c r="I1247" s="77">
        <v>0</v>
      </c>
      <c r="J1247" t="s">
        <v>646</v>
      </c>
      <c r="K1247" t="s">
        <v>286</v>
      </c>
      <c r="L1247" s="20"/>
      <c r="M1247" s="20"/>
      <c r="N1247" s="20"/>
      <c r="O1247" s="20"/>
      <c r="P1247" s="20"/>
      <c r="Q1247" s="28">
        <f t="shared" si="21"/>
        <v>17.71</v>
      </c>
      <c r="R1247" s="18"/>
      <c r="S1247" s="18"/>
      <c r="T1247" s="18"/>
      <c r="U1247" s="18"/>
      <c r="V1247" s="18"/>
      <c r="W124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7" s="17">
        <f>SUM(T_MAIN_ACCESSSW[[#This Row],[(Y)
TOTAL Excluding VAT - Y1
((A*J)*Q)+((A*R)*12))]:[(AC)
TOTAL Excluding VAT - Y5
((E*N*Q)+((E*V)*12))]])</f>
        <v>0</v>
      </c>
      <c r="AC1247" s="65"/>
    </row>
    <row r="1248" spans="1:29" x14ac:dyDescent="0.3">
      <c r="A1248" t="s">
        <v>71</v>
      </c>
      <c r="B1248" s="97" t="s">
        <v>2186</v>
      </c>
      <c r="C1248" s="75" t="s">
        <v>2188</v>
      </c>
      <c r="D1248" s="105" t="s">
        <v>2183</v>
      </c>
      <c r="E1248" s="77">
        <v>1</v>
      </c>
      <c r="F1248" s="77">
        <v>0</v>
      </c>
      <c r="G1248" s="77">
        <v>0</v>
      </c>
      <c r="H1248" s="77">
        <v>0</v>
      </c>
      <c r="I1248" s="77">
        <v>0</v>
      </c>
      <c r="J1248" t="s">
        <v>646</v>
      </c>
      <c r="K1248" t="s">
        <v>286</v>
      </c>
      <c r="L1248" s="20"/>
      <c r="M1248" s="20"/>
      <c r="N1248" s="20"/>
      <c r="O1248" s="20"/>
      <c r="P1248" s="20"/>
      <c r="Q1248" s="28">
        <f t="shared" si="21"/>
        <v>17.71</v>
      </c>
      <c r="R1248" s="18"/>
      <c r="S1248" s="18"/>
      <c r="T1248" s="18"/>
      <c r="U1248" s="18"/>
      <c r="V1248" s="18"/>
      <c r="W124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8" s="17">
        <f>SUM(T_MAIN_ACCESSSW[[#This Row],[(Y)
TOTAL Excluding VAT - Y1
((A*J)*Q)+((A*R)*12))]:[(AC)
TOTAL Excluding VAT - Y5
((E*N*Q)+((E*V)*12))]])</f>
        <v>0</v>
      </c>
      <c r="AC1248" s="65"/>
    </row>
    <row r="1249" spans="1:29" x14ac:dyDescent="0.3">
      <c r="A1249" t="s">
        <v>71</v>
      </c>
      <c r="B1249" s="97" t="s">
        <v>2186</v>
      </c>
      <c r="C1249" s="75" t="s">
        <v>2189</v>
      </c>
      <c r="D1249" s="105" t="s">
        <v>2183</v>
      </c>
      <c r="E1249" s="77">
        <v>1</v>
      </c>
      <c r="F1249" s="77">
        <v>0</v>
      </c>
      <c r="G1249" s="77">
        <v>0</v>
      </c>
      <c r="H1249" s="77">
        <v>0</v>
      </c>
      <c r="I1249" s="77">
        <v>0</v>
      </c>
      <c r="J1249" t="s">
        <v>646</v>
      </c>
      <c r="K1249" t="s">
        <v>286</v>
      </c>
      <c r="L1249" s="20"/>
      <c r="M1249" s="20"/>
      <c r="N1249" s="20"/>
      <c r="O1249" s="20"/>
      <c r="P1249" s="20"/>
      <c r="Q1249" s="28">
        <f t="shared" si="21"/>
        <v>17.71</v>
      </c>
      <c r="R1249" s="18"/>
      <c r="S1249" s="18"/>
      <c r="T1249" s="18"/>
      <c r="U1249" s="18"/>
      <c r="V1249" s="18"/>
      <c r="W124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4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4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4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4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49" s="17">
        <f>SUM(T_MAIN_ACCESSSW[[#This Row],[(Y)
TOTAL Excluding VAT - Y1
((A*J)*Q)+((A*R)*12))]:[(AC)
TOTAL Excluding VAT - Y5
((E*N*Q)+((E*V)*12))]])</f>
        <v>0</v>
      </c>
      <c r="AC1249" s="65"/>
    </row>
    <row r="1250" spans="1:29" x14ac:dyDescent="0.3">
      <c r="A1250" t="s">
        <v>71</v>
      </c>
      <c r="B1250" s="97" t="s">
        <v>2190</v>
      </c>
      <c r="C1250" s="75" t="s">
        <v>2191</v>
      </c>
      <c r="D1250" s="105" t="s">
        <v>2183</v>
      </c>
      <c r="E1250" s="77">
        <v>1</v>
      </c>
      <c r="F1250" s="77">
        <v>0</v>
      </c>
      <c r="G1250" s="77">
        <v>0</v>
      </c>
      <c r="H1250" s="77">
        <v>0</v>
      </c>
      <c r="I1250" s="77">
        <v>0</v>
      </c>
      <c r="J1250" t="s">
        <v>646</v>
      </c>
      <c r="K1250" t="s">
        <v>286</v>
      </c>
      <c r="L1250" s="20"/>
      <c r="M1250" s="20"/>
      <c r="N1250" s="20"/>
      <c r="O1250" s="20"/>
      <c r="P1250" s="20"/>
      <c r="Q1250" s="28">
        <f t="shared" si="21"/>
        <v>17.71</v>
      </c>
      <c r="R1250" s="18"/>
      <c r="S1250" s="18"/>
      <c r="T1250" s="18"/>
      <c r="U1250" s="18"/>
      <c r="V1250" s="18"/>
      <c r="W125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0" s="17">
        <f>SUM(T_MAIN_ACCESSSW[[#This Row],[(Y)
TOTAL Excluding VAT - Y1
((A*J)*Q)+((A*R)*12))]:[(AC)
TOTAL Excluding VAT - Y5
((E*N*Q)+((E*V)*12))]])</f>
        <v>0</v>
      </c>
      <c r="AC1250" s="65"/>
    </row>
    <row r="1251" spans="1:29" x14ac:dyDescent="0.3">
      <c r="A1251" t="s">
        <v>71</v>
      </c>
      <c r="B1251" s="97" t="s">
        <v>2190</v>
      </c>
      <c r="C1251" s="75" t="s">
        <v>2192</v>
      </c>
      <c r="D1251" s="105" t="s">
        <v>2183</v>
      </c>
      <c r="E1251" s="77">
        <v>1</v>
      </c>
      <c r="F1251" s="77">
        <v>0</v>
      </c>
      <c r="G1251" s="77">
        <v>0</v>
      </c>
      <c r="H1251" s="77">
        <v>0</v>
      </c>
      <c r="I1251" s="77">
        <v>0</v>
      </c>
      <c r="J1251" t="s">
        <v>646</v>
      </c>
      <c r="K1251" t="s">
        <v>286</v>
      </c>
      <c r="L1251" s="20"/>
      <c r="M1251" s="20"/>
      <c r="N1251" s="20"/>
      <c r="O1251" s="20"/>
      <c r="P1251" s="20"/>
      <c r="Q1251" s="28">
        <f t="shared" si="21"/>
        <v>17.71</v>
      </c>
      <c r="R1251" s="18"/>
      <c r="S1251" s="18"/>
      <c r="T1251" s="18"/>
      <c r="U1251" s="18"/>
      <c r="V1251" s="18"/>
      <c r="W125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1" s="17">
        <f>SUM(T_MAIN_ACCESSSW[[#This Row],[(Y)
TOTAL Excluding VAT - Y1
((A*J)*Q)+((A*R)*12))]:[(AC)
TOTAL Excluding VAT - Y5
((E*N*Q)+((E*V)*12))]])</f>
        <v>0</v>
      </c>
      <c r="AC1251" s="65"/>
    </row>
    <row r="1252" spans="1:29" x14ac:dyDescent="0.3">
      <c r="A1252" t="s">
        <v>71</v>
      </c>
      <c r="B1252" s="97" t="s">
        <v>2193</v>
      </c>
      <c r="C1252" s="75" t="s">
        <v>2194</v>
      </c>
      <c r="D1252" s="105" t="s">
        <v>2183</v>
      </c>
      <c r="E1252" s="77">
        <v>1</v>
      </c>
      <c r="F1252" s="77">
        <v>0</v>
      </c>
      <c r="G1252" s="77">
        <v>0</v>
      </c>
      <c r="H1252" s="77">
        <v>0</v>
      </c>
      <c r="I1252" s="77">
        <v>0</v>
      </c>
      <c r="J1252" t="s">
        <v>646</v>
      </c>
      <c r="K1252" t="s">
        <v>286</v>
      </c>
      <c r="L1252" s="20"/>
      <c r="M1252" s="20"/>
      <c r="N1252" s="20"/>
      <c r="O1252" s="20"/>
      <c r="P1252" s="20"/>
      <c r="Q1252" s="28">
        <f t="shared" si="21"/>
        <v>17.71</v>
      </c>
      <c r="R1252" s="18"/>
      <c r="S1252" s="18"/>
      <c r="T1252" s="18"/>
      <c r="U1252" s="18"/>
      <c r="V1252" s="18"/>
      <c r="W125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2" s="17">
        <f>SUM(T_MAIN_ACCESSSW[[#This Row],[(Y)
TOTAL Excluding VAT - Y1
((A*J)*Q)+((A*R)*12))]:[(AC)
TOTAL Excluding VAT - Y5
((E*N*Q)+((E*V)*12))]])</f>
        <v>0</v>
      </c>
      <c r="AC1252" s="65"/>
    </row>
    <row r="1253" spans="1:29" x14ac:dyDescent="0.3">
      <c r="A1253" t="s">
        <v>71</v>
      </c>
      <c r="B1253" s="97" t="s">
        <v>2193</v>
      </c>
      <c r="C1253" s="75" t="s">
        <v>2195</v>
      </c>
      <c r="D1253" s="105" t="s">
        <v>2183</v>
      </c>
      <c r="E1253" s="77">
        <v>1</v>
      </c>
      <c r="F1253" s="77">
        <v>0</v>
      </c>
      <c r="G1253" s="77">
        <v>0</v>
      </c>
      <c r="H1253" s="77">
        <v>0</v>
      </c>
      <c r="I1253" s="77">
        <v>0</v>
      </c>
      <c r="J1253" t="s">
        <v>646</v>
      </c>
      <c r="K1253" t="s">
        <v>286</v>
      </c>
      <c r="L1253" s="20"/>
      <c r="M1253" s="20"/>
      <c r="N1253" s="20"/>
      <c r="O1253" s="20"/>
      <c r="P1253" s="20"/>
      <c r="Q1253" s="28">
        <f t="shared" si="21"/>
        <v>17.71</v>
      </c>
      <c r="R1253" s="18"/>
      <c r="S1253" s="18"/>
      <c r="T1253" s="18"/>
      <c r="U1253" s="18"/>
      <c r="V1253" s="18"/>
      <c r="W125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3" s="17">
        <f>SUM(T_MAIN_ACCESSSW[[#This Row],[(Y)
TOTAL Excluding VAT - Y1
((A*J)*Q)+((A*R)*12))]:[(AC)
TOTAL Excluding VAT - Y5
((E*N*Q)+((E*V)*12))]])</f>
        <v>0</v>
      </c>
      <c r="AC1253" s="65"/>
    </row>
    <row r="1254" spans="1:29" x14ac:dyDescent="0.3">
      <c r="A1254" t="s">
        <v>71</v>
      </c>
      <c r="B1254" s="97" t="s">
        <v>2196</v>
      </c>
      <c r="C1254" s="75" t="s">
        <v>2197</v>
      </c>
      <c r="D1254" s="105" t="s">
        <v>2183</v>
      </c>
      <c r="E1254" s="77">
        <v>1</v>
      </c>
      <c r="F1254" s="77">
        <v>0</v>
      </c>
      <c r="G1254" s="77">
        <v>0</v>
      </c>
      <c r="H1254" s="77">
        <v>0</v>
      </c>
      <c r="I1254" s="77">
        <v>0</v>
      </c>
      <c r="J1254" t="s">
        <v>646</v>
      </c>
      <c r="K1254" t="s">
        <v>286</v>
      </c>
      <c r="L1254" s="20"/>
      <c r="M1254" s="20"/>
      <c r="N1254" s="20"/>
      <c r="O1254" s="20"/>
      <c r="P1254" s="20"/>
      <c r="Q1254" s="28">
        <f t="shared" si="21"/>
        <v>17.71</v>
      </c>
      <c r="R1254" s="18"/>
      <c r="S1254" s="18"/>
      <c r="T1254" s="18"/>
      <c r="U1254" s="18"/>
      <c r="V1254" s="18"/>
      <c r="W125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4" s="17">
        <f>SUM(T_MAIN_ACCESSSW[[#This Row],[(Y)
TOTAL Excluding VAT - Y1
((A*J)*Q)+((A*R)*12))]:[(AC)
TOTAL Excluding VAT - Y5
((E*N*Q)+((E*V)*12))]])</f>
        <v>0</v>
      </c>
      <c r="AC1254" s="65"/>
    </row>
    <row r="1255" spans="1:29" x14ac:dyDescent="0.3">
      <c r="A1255" t="s">
        <v>71</v>
      </c>
      <c r="B1255" s="97" t="s">
        <v>2196</v>
      </c>
      <c r="C1255" s="75" t="s">
        <v>2198</v>
      </c>
      <c r="D1255" s="105" t="s">
        <v>2183</v>
      </c>
      <c r="E1255" s="77">
        <v>1</v>
      </c>
      <c r="F1255" s="77">
        <v>0</v>
      </c>
      <c r="G1255" s="77">
        <v>0</v>
      </c>
      <c r="H1255" s="77">
        <v>0</v>
      </c>
      <c r="I1255" s="77">
        <v>0</v>
      </c>
      <c r="J1255" t="s">
        <v>646</v>
      </c>
      <c r="K1255" t="s">
        <v>286</v>
      </c>
      <c r="L1255" s="20"/>
      <c r="M1255" s="20"/>
      <c r="N1255" s="20"/>
      <c r="O1255" s="20"/>
      <c r="P1255" s="20"/>
      <c r="Q1255" s="28">
        <f t="shared" si="21"/>
        <v>17.71</v>
      </c>
      <c r="R1255" s="18"/>
      <c r="S1255" s="18"/>
      <c r="T1255" s="18"/>
      <c r="U1255" s="18"/>
      <c r="V1255" s="18"/>
      <c r="W125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5" s="17">
        <f>SUM(T_MAIN_ACCESSSW[[#This Row],[(Y)
TOTAL Excluding VAT - Y1
((A*J)*Q)+((A*R)*12))]:[(AC)
TOTAL Excluding VAT - Y5
((E*N*Q)+((E*V)*12))]])</f>
        <v>0</v>
      </c>
      <c r="AC1255" s="65"/>
    </row>
    <row r="1256" spans="1:29" x14ac:dyDescent="0.3">
      <c r="A1256" t="s">
        <v>71</v>
      </c>
      <c r="B1256" s="97" t="s">
        <v>2196</v>
      </c>
      <c r="C1256" s="75" t="s">
        <v>2199</v>
      </c>
      <c r="D1256" s="105" t="s">
        <v>2183</v>
      </c>
      <c r="E1256" s="77">
        <v>1</v>
      </c>
      <c r="F1256" s="77">
        <v>0</v>
      </c>
      <c r="G1256" s="77">
        <v>0</v>
      </c>
      <c r="H1256" s="77">
        <v>0</v>
      </c>
      <c r="I1256" s="77">
        <v>0</v>
      </c>
      <c r="J1256" t="s">
        <v>646</v>
      </c>
      <c r="K1256" t="s">
        <v>286</v>
      </c>
      <c r="L1256" s="20"/>
      <c r="M1256" s="20"/>
      <c r="N1256" s="20"/>
      <c r="O1256" s="20"/>
      <c r="P1256" s="20"/>
      <c r="Q1256" s="28">
        <f t="shared" si="21"/>
        <v>17.71</v>
      </c>
      <c r="R1256" s="18"/>
      <c r="S1256" s="18"/>
      <c r="T1256" s="18"/>
      <c r="U1256" s="18"/>
      <c r="V1256" s="18"/>
      <c r="W125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6" s="17">
        <f>SUM(T_MAIN_ACCESSSW[[#This Row],[(Y)
TOTAL Excluding VAT - Y1
((A*J)*Q)+((A*R)*12))]:[(AC)
TOTAL Excluding VAT - Y5
((E*N*Q)+((E*V)*12))]])</f>
        <v>0</v>
      </c>
      <c r="AC1256" s="65"/>
    </row>
    <row r="1257" spans="1:29" x14ac:dyDescent="0.3">
      <c r="A1257" t="s">
        <v>71</v>
      </c>
      <c r="B1257" s="97" t="s">
        <v>2200</v>
      </c>
      <c r="C1257" s="75" t="s">
        <v>2201</v>
      </c>
      <c r="D1257" s="105" t="s">
        <v>2183</v>
      </c>
      <c r="E1257" s="77">
        <v>1</v>
      </c>
      <c r="F1257" s="77">
        <v>0</v>
      </c>
      <c r="G1257" s="77">
        <v>0</v>
      </c>
      <c r="H1257" s="77">
        <v>0</v>
      </c>
      <c r="I1257" s="77">
        <v>0</v>
      </c>
      <c r="J1257" t="s">
        <v>646</v>
      </c>
      <c r="K1257" t="s">
        <v>286</v>
      </c>
      <c r="L1257" s="20"/>
      <c r="M1257" s="20"/>
      <c r="N1257" s="20"/>
      <c r="O1257" s="20"/>
      <c r="P1257" s="20"/>
      <c r="Q1257" s="28">
        <f t="shared" si="21"/>
        <v>17.71</v>
      </c>
      <c r="R1257" s="18"/>
      <c r="S1257" s="18"/>
      <c r="T1257" s="18"/>
      <c r="U1257" s="18"/>
      <c r="V1257" s="18"/>
      <c r="W125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7" s="17">
        <f>SUM(T_MAIN_ACCESSSW[[#This Row],[(Y)
TOTAL Excluding VAT - Y1
((A*J)*Q)+((A*R)*12))]:[(AC)
TOTAL Excluding VAT - Y5
((E*N*Q)+((E*V)*12))]])</f>
        <v>0</v>
      </c>
      <c r="AC1257" s="65"/>
    </row>
    <row r="1258" spans="1:29" x14ac:dyDescent="0.3">
      <c r="A1258" t="s">
        <v>71</v>
      </c>
      <c r="B1258" s="97" t="s">
        <v>2200</v>
      </c>
      <c r="C1258" s="75" t="s">
        <v>2202</v>
      </c>
      <c r="D1258" s="105" t="s">
        <v>2183</v>
      </c>
      <c r="E1258" s="77">
        <v>1</v>
      </c>
      <c r="F1258" s="77">
        <v>0</v>
      </c>
      <c r="G1258" s="77">
        <v>0</v>
      </c>
      <c r="H1258" s="77">
        <v>0</v>
      </c>
      <c r="I1258" s="77">
        <v>0</v>
      </c>
      <c r="J1258" t="s">
        <v>646</v>
      </c>
      <c r="K1258" t="s">
        <v>286</v>
      </c>
      <c r="L1258" s="20"/>
      <c r="M1258" s="20"/>
      <c r="N1258" s="20"/>
      <c r="O1258" s="20"/>
      <c r="P1258" s="20"/>
      <c r="Q1258" s="28">
        <f t="shared" si="21"/>
        <v>17.71</v>
      </c>
      <c r="R1258" s="18"/>
      <c r="S1258" s="18"/>
      <c r="T1258" s="18"/>
      <c r="U1258" s="18"/>
      <c r="V1258" s="18"/>
      <c r="W125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8" s="17">
        <f>SUM(T_MAIN_ACCESSSW[[#This Row],[(Y)
TOTAL Excluding VAT - Y1
((A*J)*Q)+((A*R)*12))]:[(AC)
TOTAL Excluding VAT - Y5
((E*N*Q)+((E*V)*12))]])</f>
        <v>0</v>
      </c>
      <c r="AC1258" s="65"/>
    </row>
    <row r="1259" spans="1:29" x14ac:dyDescent="0.3">
      <c r="A1259" t="s">
        <v>71</v>
      </c>
      <c r="B1259" s="97" t="s">
        <v>2200</v>
      </c>
      <c r="C1259" s="75" t="s">
        <v>2203</v>
      </c>
      <c r="D1259" s="105" t="s">
        <v>2183</v>
      </c>
      <c r="E1259" s="77">
        <v>1</v>
      </c>
      <c r="F1259" s="77">
        <v>0</v>
      </c>
      <c r="G1259" s="77">
        <v>0</v>
      </c>
      <c r="H1259" s="77">
        <v>0</v>
      </c>
      <c r="I1259" s="77">
        <v>0</v>
      </c>
      <c r="J1259" t="s">
        <v>646</v>
      </c>
      <c r="K1259" t="s">
        <v>286</v>
      </c>
      <c r="L1259" s="20"/>
      <c r="M1259" s="20"/>
      <c r="N1259" s="20"/>
      <c r="O1259" s="20"/>
      <c r="P1259" s="20"/>
      <c r="Q1259" s="28">
        <f t="shared" si="21"/>
        <v>17.71</v>
      </c>
      <c r="R1259" s="18"/>
      <c r="S1259" s="18"/>
      <c r="T1259" s="18"/>
      <c r="U1259" s="18"/>
      <c r="V1259" s="18"/>
      <c r="W125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5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5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5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5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59" s="17">
        <f>SUM(T_MAIN_ACCESSSW[[#This Row],[(Y)
TOTAL Excluding VAT - Y1
((A*J)*Q)+((A*R)*12))]:[(AC)
TOTAL Excluding VAT - Y5
((E*N*Q)+((E*V)*12))]])</f>
        <v>0</v>
      </c>
      <c r="AC1259" s="65"/>
    </row>
    <row r="1260" spans="1:29" x14ac:dyDescent="0.3">
      <c r="A1260" t="s">
        <v>71</v>
      </c>
      <c r="B1260" s="97" t="s">
        <v>2204</v>
      </c>
      <c r="C1260" s="75" t="s">
        <v>2205</v>
      </c>
      <c r="D1260" s="105" t="s">
        <v>2183</v>
      </c>
      <c r="E1260" s="77">
        <v>1</v>
      </c>
      <c r="F1260" s="77">
        <v>0</v>
      </c>
      <c r="G1260" s="77">
        <v>0</v>
      </c>
      <c r="H1260" s="77">
        <v>0</v>
      </c>
      <c r="I1260" s="77">
        <v>0</v>
      </c>
      <c r="J1260" t="s">
        <v>646</v>
      </c>
      <c r="K1260" t="s">
        <v>286</v>
      </c>
      <c r="L1260" s="20"/>
      <c r="M1260" s="20"/>
      <c r="N1260" s="20"/>
      <c r="O1260" s="20"/>
      <c r="P1260" s="20"/>
      <c r="Q1260" s="28">
        <f t="shared" si="21"/>
        <v>17.71</v>
      </c>
      <c r="R1260" s="18"/>
      <c r="S1260" s="18"/>
      <c r="T1260" s="18"/>
      <c r="U1260" s="18"/>
      <c r="V1260" s="18"/>
      <c r="W126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0" s="17">
        <f>SUM(T_MAIN_ACCESSSW[[#This Row],[(Y)
TOTAL Excluding VAT - Y1
((A*J)*Q)+((A*R)*12))]:[(AC)
TOTAL Excluding VAT - Y5
((E*N*Q)+((E*V)*12))]])</f>
        <v>0</v>
      </c>
      <c r="AC1260" s="65"/>
    </row>
    <row r="1261" spans="1:29" x14ac:dyDescent="0.3">
      <c r="A1261" t="s">
        <v>71</v>
      </c>
      <c r="B1261" s="97" t="s">
        <v>2204</v>
      </c>
      <c r="C1261" s="75" t="s">
        <v>2206</v>
      </c>
      <c r="D1261" s="105" t="s">
        <v>2183</v>
      </c>
      <c r="E1261" s="77">
        <v>1</v>
      </c>
      <c r="F1261" s="77">
        <v>0</v>
      </c>
      <c r="G1261" s="77">
        <v>0</v>
      </c>
      <c r="H1261" s="77">
        <v>0</v>
      </c>
      <c r="I1261" s="77">
        <v>0</v>
      </c>
      <c r="J1261" t="s">
        <v>646</v>
      </c>
      <c r="K1261" t="s">
        <v>286</v>
      </c>
      <c r="L1261" s="20"/>
      <c r="M1261" s="20"/>
      <c r="N1261" s="20"/>
      <c r="O1261" s="20"/>
      <c r="P1261" s="20"/>
      <c r="Q1261" s="28">
        <f t="shared" si="21"/>
        <v>17.71</v>
      </c>
      <c r="R1261" s="18"/>
      <c r="S1261" s="18"/>
      <c r="T1261" s="18"/>
      <c r="U1261" s="18"/>
      <c r="V1261" s="18"/>
      <c r="W126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1" s="17">
        <f>SUM(T_MAIN_ACCESSSW[[#This Row],[(Y)
TOTAL Excluding VAT - Y1
((A*J)*Q)+((A*R)*12))]:[(AC)
TOTAL Excluding VAT - Y5
((E*N*Q)+((E*V)*12))]])</f>
        <v>0</v>
      </c>
      <c r="AC1261" s="65"/>
    </row>
    <row r="1262" spans="1:29" x14ac:dyDescent="0.3">
      <c r="A1262" t="s">
        <v>71</v>
      </c>
      <c r="B1262" s="97" t="s">
        <v>2204</v>
      </c>
      <c r="C1262" s="75" t="s">
        <v>2207</v>
      </c>
      <c r="D1262" s="105" t="s">
        <v>2183</v>
      </c>
      <c r="E1262" s="77">
        <v>1</v>
      </c>
      <c r="F1262" s="77">
        <v>0</v>
      </c>
      <c r="G1262" s="77">
        <v>0</v>
      </c>
      <c r="H1262" s="77">
        <v>0</v>
      </c>
      <c r="I1262" s="77">
        <v>0</v>
      </c>
      <c r="J1262" t="s">
        <v>646</v>
      </c>
      <c r="K1262" t="s">
        <v>286</v>
      </c>
      <c r="L1262" s="20"/>
      <c r="M1262" s="20"/>
      <c r="N1262" s="20"/>
      <c r="O1262" s="20"/>
      <c r="P1262" s="20"/>
      <c r="Q1262" s="28">
        <f t="shared" si="21"/>
        <v>17.71</v>
      </c>
      <c r="R1262" s="18"/>
      <c r="S1262" s="18"/>
      <c r="T1262" s="18"/>
      <c r="U1262" s="18"/>
      <c r="V1262" s="18"/>
      <c r="W126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2" s="17">
        <f>SUM(T_MAIN_ACCESSSW[[#This Row],[(Y)
TOTAL Excluding VAT - Y1
((A*J)*Q)+((A*R)*12))]:[(AC)
TOTAL Excluding VAT - Y5
((E*N*Q)+((E*V)*12))]])</f>
        <v>0</v>
      </c>
      <c r="AC1262" s="65"/>
    </row>
    <row r="1263" spans="1:29" x14ac:dyDescent="0.3">
      <c r="A1263" t="s">
        <v>71</v>
      </c>
      <c r="B1263" s="97" t="s">
        <v>2208</v>
      </c>
      <c r="C1263" s="75" t="s">
        <v>2209</v>
      </c>
      <c r="D1263" s="105" t="s">
        <v>2183</v>
      </c>
      <c r="E1263" s="77">
        <v>1</v>
      </c>
      <c r="F1263" s="77">
        <v>0</v>
      </c>
      <c r="G1263" s="77">
        <v>0</v>
      </c>
      <c r="H1263" s="77">
        <v>0</v>
      </c>
      <c r="I1263" s="77">
        <v>0</v>
      </c>
      <c r="J1263" t="s">
        <v>646</v>
      </c>
      <c r="K1263" t="s">
        <v>286</v>
      </c>
      <c r="L1263" s="20"/>
      <c r="M1263" s="20"/>
      <c r="N1263" s="20"/>
      <c r="O1263" s="20"/>
      <c r="P1263" s="20"/>
      <c r="Q1263" s="28">
        <f t="shared" si="21"/>
        <v>17.71</v>
      </c>
      <c r="R1263" s="18"/>
      <c r="S1263" s="18"/>
      <c r="T1263" s="18"/>
      <c r="U1263" s="18"/>
      <c r="V1263" s="18"/>
      <c r="W126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3" s="17">
        <f>SUM(T_MAIN_ACCESSSW[[#This Row],[(Y)
TOTAL Excluding VAT - Y1
((A*J)*Q)+((A*R)*12))]:[(AC)
TOTAL Excluding VAT - Y5
((E*N*Q)+((E*V)*12))]])</f>
        <v>0</v>
      </c>
      <c r="AC1263" s="65"/>
    </row>
    <row r="1264" spans="1:29" x14ac:dyDescent="0.3">
      <c r="A1264" t="s">
        <v>71</v>
      </c>
      <c r="B1264" s="97" t="s">
        <v>2208</v>
      </c>
      <c r="C1264" s="75" t="s">
        <v>2210</v>
      </c>
      <c r="D1264" s="105" t="s">
        <v>2183</v>
      </c>
      <c r="E1264" s="77">
        <v>1</v>
      </c>
      <c r="F1264" s="77">
        <v>0</v>
      </c>
      <c r="G1264" s="77">
        <v>0</v>
      </c>
      <c r="H1264" s="77">
        <v>0</v>
      </c>
      <c r="I1264" s="77">
        <v>0</v>
      </c>
      <c r="J1264" t="s">
        <v>646</v>
      </c>
      <c r="K1264" t="s">
        <v>286</v>
      </c>
      <c r="L1264" s="20"/>
      <c r="M1264" s="20"/>
      <c r="N1264" s="20"/>
      <c r="O1264" s="20"/>
      <c r="P1264" s="20"/>
      <c r="Q1264" s="28">
        <f t="shared" si="21"/>
        <v>17.71</v>
      </c>
      <c r="R1264" s="18"/>
      <c r="S1264" s="18"/>
      <c r="T1264" s="18"/>
      <c r="U1264" s="18"/>
      <c r="V1264" s="18"/>
      <c r="W126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4" s="17">
        <f>SUM(T_MAIN_ACCESSSW[[#This Row],[(Y)
TOTAL Excluding VAT - Y1
((A*J)*Q)+((A*R)*12))]:[(AC)
TOTAL Excluding VAT - Y5
((E*N*Q)+((E*V)*12))]])</f>
        <v>0</v>
      </c>
      <c r="AC1264" s="65"/>
    </row>
    <row r="1265" spans="1:29" x14ac:dyDescent="0.3">
      <c r="A1265" t="s">
        <v>71</v>
      </c>
      <c r="B1265" s="97" t="s">
        <v>2208</v>
      </c>
      <c r="C1265" s="75" t="s">
        <v>2211</v>
      </c>
      <c r="D1265" s="105" t="s">
        <v>2183</v>
      </c>
      <c r="E1265" s="77">
        <v>1</v>
      </c>
      <c r="F1265" s="77">
        <v>0</v>
      </c>
      <c r="G1265" s="77">
        <v>0</v>
      </c>
      <c r="H1265" s="77">
        <v>0</v>
      </c>
      <c r="I1265" s="77">
        <v>0</v>
      </c>
      <c r="J1265" t="s">
        <v>646</v>
      </c>
      <c r="K1265" t="s">
        <v>286</v>
      </c>
      <c r="L1265" s="20"/>
      <c r="M1265" s="20"/>
      <c r="N1265" s="20"/>
      <c r="O1265" s="20"/>
      <c r="P1265" s="20"/>
      <c r="Q1265" s="28">
        <f t="shared" si="21"/>
        <v>17.71</v>
      </c>
      <c r="R1265" s="18"/>
      <c r="S1265" s="18"/>
      <c r="T1265" s="18"/>
      <c r="U1265" s="18"/>
      <c r="V1265" s="18"/>
      <c r="W126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5" s="17">
        <f>SUM(T_MAIN_ACCESSSW[[#This Row],[(Y)
TOTAL Excluding VAT - Y1
((A*J)*Q)+((A*R)*12))]:[(AC)
TOTAL Excluding VAT - Y5
((E*N*Q)+((E*V)*12))]])</f>
        <v>0</v>
      </c>
      <c r="AC1265" s="65"/>
    </row>
    <row r="1266" spans="1:29" x14ac:dyDescent="0.3">
      <c r="A1266" t="s">
        <v>71</v>
      </c>
      <c r="B1266" s="97" t="s">
        <v>2212</v>
      </c>
      <c r="C1266" s="75" t="s">
        <v>2213</v>
      </c>
      <c r="D1266" s="105" t="s">
        <v>2183</v>
      </c>
      <c r="E1266" s="77">
        <v>1</v>
      </c>
      <c r="F1266" s="77">
        <v>0</v>
      </c>
      <c r="G1266" s="77">
        <v>0</v>
      </c>
      <c r="H1266" s="77">
        <v>0</v>
      </c>
      <c r="I1266" s="77">
        <v>0</v>
      </c>
      <c r="J1266" t="s">
        <v>646</v>
      </c>
      <c r="K1266" t="s">
        <v>286</v>
      </c>
      <c r="L1266" s="20"/>
      <c r="M1266" s="20"/>
      <c r="N1266" s="20"/>
      <c r="O1266" s="20"/>
      <c r="P1266" s="20"/>
      <c r="Q1266" s="28">
        <f t="shared" si="21"/>
        <v>17.71</v>
      </c>
      <c r="R1266" s="18"/>
      <c r="S1266" s="18"/>
      <c r="T1266" s="18"/>
      <c r="U1266" s="18"/>
      <c r="V1266" s="18"/>
      <c r="W126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6" s="17">
        <f>SUM(T_MAIN_ACCESSSW[[#This Row],[(Y)
TOTAL Excluding VAT - Y1
((A*J)*Q)+((A*R)*12))]:[(AC)
TOTAL Excluding VAT - Y5
((E*N*Q)+((E*V)*12))]])</f>
        <v>0</v>
      </c>
      <c r="AC1266" s="65"/>
    </row>
    <row r="1267" spans="1:29" x14ac:dyDescent="0.3">
      <c r="A1267" t="s">
        <v>71</v>
      </c>
      <c r="B1267" s="97" t="s">
        <v>2212</v>
      </c>
      <c r="C1267" s="75" t="s">
        <v>2214</v>
      </c>
      <c r="D1267" s="105" t="s">
        <v>2183</v>
      </c>
      <c r="E1267" s="77">
        <v>1</v>
      </c>
      <c r="F1267" s="77">
        <v>0</v>
      </c>
      <c r="G1267" s="77">
        <v>0</v>
      </c>
      <c r="H1267" s="77">
        <v>0</v>
      </c>
      <c r="I1267" s="77">
        <v>0</v>
      </c>
      <c r="J1267" t="s">
        <v>646</v>
      </c>
      <c r="K1267" t="s">
        <v>286</v>
      </c>
      <c r="L1267" s="20"/>
      <c r="M1267" s="20"/>
      <c r="N1267" s="20"/>
      <c r="O1267" s="20"/>
      <c r="P1267" s="20"/>
      <c r="Q1267" s="28">
        <f t="shared" si="21"/>
        <v>17.71</v>
      </c>
      <c r="R1267" s="18"/>
      <c r="S1267" s="18"/>
      <c r="T1267" s="18"/>
      <c r="U1267" s="18"/>
      <c r="V1267" s="18"/>
      <c r="W126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7" s="17">
        <f>SUM(T_MAIN_ACCESSSW[[#This Row],[(Y)
TOTAL Excluding VAT - Y1
((A*J)*Q)+((A*R)*12))]:[(AC)
TOTAL Excluding VAT - Y5
((E*N*Q)+((E*V)*12))]])</f>
        <v>0</v>
      </c>
      <c r="AC1267" s="65"/>
    </row>
    <row r="1268" spans="1:29" x14ac:dyDescent="0.3">
      <c r="A1268" t="s">
        <v>71</v>
      </c>
      <c r="B1268" s="97" t="s">
        <v>2212</v>
      </c>
      <c r="C1268" s="75" t="s">
        <v>2215</v>
      </c>
      <c r="D1268" s="105" t="s">
        <v>2183</v>
      </c>
      <c r="E1268" s="77">
        <v>1</v>
      </c>
      <c r="F1268" s="77">
        <v>0</v>
      </c>
      <c r="G1268" s="77">
        <v>0</v>
      </c>
      <c r="H1268" s="77">
        <v>0</v>
      </c>
      <c r="I1268" s="77">
        <v>0</v>
      </c>
      <c r="J1268" t="s">
        <v>646</v>
      </c>
      <c r="K1268" t="s">
        <v>286</v>
      </c>
      <c r="L1268" s="20"/>
      <c r="M1268" s="20"/>
      <c r="N1268" s="20"/>
      <c r="O1268" s="20"/>
      <c r="P1268" s="20"/>
      <c r="Q1268" s="28">
        <f t="shared" si="21"/>
        <v>17.71</v>
      </c>
      <c r="R1268" s="18"/>
      <c r="S1268" s="18"/>
      <c r="T1268" s="18"/>
      <c r="U1268" s="18"/>
      <c r="V1268" s="18"/>
      <c r="W126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8" s="17">
        <f>SUM(T_MAIN_ACCESSSW[[#This Row],[(Y)
TOTAL Excluding VAT - Y1
((A*J)*Q)+((A*R)*12))]:[(AC)
TOTAL Excluding VAT - Y5
((E*N*Q)+((E*V)*12))]])</f>
        <v>0</v>
      </c>
      <c r="AC1268" s="65"/>
    </row>
    <row r="1269" spans="1:29" x14ac:dyDescent="0.3">
      <c r="A1269" t="s">
        <v>71</v>
      </c>
      <c r="B1269" s="97" t="s">
        <v>2216</v>
      </c>
      <c r="C1269" s="75" t="s">
        <v>2217</v>
      </c>
      <c r="D1269" s="105" t="s">
        <v>2183</v>
      </c>
      <c r="E1269" s="77">
        <v>1</v>
      </c>
      <c r="F1269" s="77">
        <v>0</v>
      </c>
      <c r="G1269" s="77">
        <v>0</v>
      </c>
      <c r="H1269" s="77">
        <v>0</v>
      </c>
      <c r="I1269" s="77">
        <v>0</v>
      </c>
      <c r="J1269" t="s">
        <v>646</v>
      </c>
      <c r="K1269" t="s">
        <v>286</v>
      </c>
      <c r="L1269" s="20"/>
      <c r="M1269" s="20"/>
      <c r="N1269" s="20"/>
      <c r="O1269" s="20"/>
      <c r="P1269" s="20"/>
      <c r="Q1269" s="28">
        <f t="shared" si="21"/>
        <v>17.71</v>
      </c>
      <c r="R1269" s="18"/>
      <c r="S1269" s="18"/>
      <c r="T1269" s="18"/>
      <c r="U1269" s="18"/>
      <c r="V1269" s="18"/>
      <c r="W126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6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6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6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6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69" s="17">
        <f>SUM(T_MAIN_ACCESSSW[[#This Row],[(Y)
TOTAL Excluding VAT - Y1
((A*J)*Q)+((A*R)*12))]:[(AC)
TOTAL Excluding VAT - Y5
((E*N*Q)+((E*V)*12))]])</f>
        <v>0</v>
      </c>
      <c r="AC1269" s="65"/>
    </row>
    <row r="1270" spans="1:29" x14ac:dyDescent="0.3">
      <c r="A1270" t="s">
        <v>71</v>
      </c>
      <c r="B1270" s="97" t="s">
        <v>2218</v>
      </c>
      <c r="C1270" s="75" t="s">
        <v>2219</v>
      </c>
      <c r="D1270" s="105" t="s">
        <v>2183</v>
      </c>
      <c r="E1270" s="77">
        <v>1</v>
      </c>
      <c r="F1270" s="77">
        <v>0</v>
      </c>
      <c r="G1270" s="77">
        <v>0</v>
      </c>
      <c r="H1270" s="77">
        <v>0</v>
      </c>
      <c r="I1270" s="77">
        <v>0</v>
      </c>
      <c r="J1270" t="s">
        <v>646</v>
      </c>
      <c r="K1270" t="s">
        <v>286</v>
      </c>
      <c r="L1270" s="20"/>
      <c r="M1270" s="20"/>
      <c r="N1270" s="20"/>
      <c r="O1270" s="20"/>
      <c r="P1270" s="20"/>
      <c r="Q1270" s="28">
        <f t="shared" si="21"/>
        <v>17.71</v>
      </c>
      <c r="R1270" s="18"/>
      <c r="S1270" s="18"/>
      <c r="T1270" s="18"/>
      <c r="U1270" s="18"/>
      <c r="V1270" s="18"/>
      <c r="W127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0" s="17">
        <f>SUM(T_MAIN_ACCESSSW[[#This Row],[(Y)
TOTAL Excluding VAT - Y1
((A*J)*Q)+((A*R)*12))]:[(AC)
TOTAL Excluding VAT - Y5
((E*N*Q)+((E*V)*12))]])</f>
        <v>0</v>
      </c>
      <c r="AC1270" s="65"/>
    </row>
    <row r="1271" spans="1:29" x14ac:dyDescent="0.3">
      <c r="A1271" t="s">
        <v>77</v>
      </c>
      <c r="B1271" s="97" t="s">
        <v>2220</v>
      </c>
      <c r="C1271" s="75" t="s">
        <v>2221</v>
      </c>
      <c r="D1271" s="105" t="s">
        <v>2183</v>
      </c>
      <c r="E1271" s="77">
        <v>1</v>
      </c>
      <c r="F1271" s="77">
        <v>0</v>
      </c>
      <c r="G1271" s="77">
        <v>0</v>
      </c>
      <c r="H1271" s="77">
        <v>0</v>
      </c>
      <c r="I1271" s="77">
        <v>0</v>
      </c>
      <c r="J1271" t="s">
        <v>285</v>
      </c>
      <c r="K1271" t="s">
        <v>286</v>
      </c>
      <c r="L1271" s="20"/>
      <c r="M1271" s="20"/>
      <c r="N1271" s="20"/>
      <c r="O1271" s="20"/>
      <c r="P1271" s="20"/>
      <c r="Q1271" s="28">
        <f t="shared" si="21"/>
        <v>17.71</v>
      </c>
      <c r="R1271" s="18"/>
      <c r="S1271" s="18"/>
      <c r="T1271" s="18"/>
      <c r="U1271" s="18"/>
      <c r="V1271" s="18"/>
      <c r="W127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1" s="17">
        <f>SUM(T_MAIN_ACCESSSW[[#This Row],[(Y)
TOTAL Excluding VAT - Y1
((A*J)*Q)+((A*R)*12))]:[(AC)
TOTAL Excluding VAT - Y5
((E*N*Q)+((E*V)*12))]])</f>
        <v>0</v>
      </c>
      <c r="AC1271" s="65"/>
    </row>
    <row r="1272" spans="1:29" x14ac:dyDescent="0.3">
      <c r="A1272" t="s">
        <v>67</v>
      </c>
      <c r="B1272" s="97" t="s">
        <v>2222</v>
      </c>
      <c r="C1272" s="75" t="s">
        <v>2223</v>
      </c>
      <c r="D1272" s="105" t="s">
        <v>2183</v>
      </c>
      <c r="E1272" s="77">
        <v>1</v>
      </c>
      <c r="F1272" s="77">
        <v>0</v>
      </c>
      <c r="G1272" s="77">
        <v>0</v>
      </c>
      <c r="H1272" s="77">
        <v>0</v>
      </c>
      <c r="I1272" s="77">
        <v>0</v>
      </c>
      <c r="J1272" t="s">
        <v>646</v>
      </c>
      <c r="K1272" t="s">
        <v>286</v>
      </c>
      <c r="L1272" s="20"/>
      <c r="M1272" s="20"/>
      <c r="N1272" s="20"/>
      <c r="O1272" s="20"/>
      <c r="P1272" s="20"/>
      <c r="Q1272" s="28">
        <f t="shared" si="21"/>
        <v>17.71</v>
      </c>
      <c r="R1272" s="18"/>
      <c r="S1272" s="18"/>
      <c r="T1272" s="18"/>
      <c r="U1272" s="18"/>
      <c r="V1272" s="18"/>
      <c r="W127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2" s="17">
        <f>SUM(T_MAIN_ACCESSSW[[#This Row],[(Y)
TOTAL Excluding VAT - Y1
((A*J)*Q)+((A*R)*12))]:[(AC)
TOTAL Excluding VAT - Y5
((E*N*Q)+((E*V)*12))]])</f>
        <v>0</v>
      </c>
      <c r="AC1272" s="65"/>
    </row>
    <row r="1273" spans="1:29" x14ac:dyDescent="0.3">
      <c r="A1273" t="s">
        <v>67</v>
      </c>
      <c r="B1273" s="97" t="s">
        <v>2224</v>
      </c>
      <c r="C1273" s="75" t="s">
        <v>2225</v>
      </c>
      <c r="D1273" s="105" t="s">
        <v>2183</v>
      </c>
      <c r="E1273" s="77">
        <v>1</v>
      </c>
      <c r="F1273" s="77">
        <v>0</v>
      </c>
      <c r="G1273" s="77">
        <v>0</v>
      </c>
      <c r="H1273" s="77">
        <v>0</v>
      </c>
      <c r="I1273" s="77">
        <v>0</v>
      </c>
      <c r="J1273" t="s">
        <v>646</v>
      </c>
      <c r="K1273" t="s">
        <v>286</v>
      </c>
      <c r="L1273" s="20"/>
      <c r="M1273" s="20"/>
      <c r="N1273" s="20"/>
      <c r="O1273" s="20"/>
      <c r="P1273" s="20"/>
      <c r="Q1273" s="28">
        <f t="shared" si="21"/>
        <v>17.71</v>
      </c>
      <c r="R1273" s="18"/>
      <c r="S1273" s="18"/>
      <c r="T1273" s="18"/>
      <c r="U1273" s="18"/>
      <c r="V1273" s="18"/>
      <c r="W127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3" s="17">
        <f>SUM(T_MAIN_ACCESSSW[[#This Row],[(Y)
TOTAL Excluding VAT - Y1
((A*J)*Q)+((A*R)*12))]:[(AC)
TOTAL Excluding VAT - Y5
((E*N*Q)+((E*V)*12))]])</f>
        <v>0</v>
      </c>
      <c r="AC1273" s="65"/>
    </row>
    <row r="1274" spans="1:29" x14ac:dyDescent="0.3">
      <c r="A1274" t="s">
        <v>67</v>
      </c>
      <c r="B1274" s="97" t="s">
        <v>2224</v>
      </c>
      <c r="C1274" s="75" t="s">
        <v>2226</v>
      </c>
      <c r="D1274" s="105" t="s">
        <v>2183</v>
      </c>
      <c r="E1274" s="77">
        <v>1</v>
      </c>
      <c r="F1274" s="77">
        <v>0</v>
      </c>
      <c r="G1274" s="77">
        <v>0</v>
      </c>
      <c r="H1274" s="77">
        <v>0</v>
      </c>
      <c r="I1274" s="77">
        <v>0</v>
      </c>
      <c r="J1274" t="s">
        <v>646</v>
      </c>
      <c r="K1274" t="s">
        <v>286</v>
      </c>
      <c r="L1274" s="20"/>
      <c r="M1274" s="20"/>
      <c r="N1274" s="20"/>
      <c r="O1274" s="20"/>
      <c r="P1274" s="20"/>
      <c r="Q1274" s="28">
        <f t="shared" ref="Q1274:Q1309" si="22">Exchange_Rate</f>
        <v>17.71</v>
      </c>
      <c r="R1274" s="18"/>
      <c r="S1274" s="18"/>
      <c r="T1274" s="18"/>
      <c r="U1274" s="18"/>
      <c r="V1274" s="18"/>
      <c r="W127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4" s="17">
        <f>SUM(T_MAIN_ACCESSSW[[#This Row],[(Y)
TOTAL Excluding VAT - Y1
((A*J)*Q)+((A*R)*12))]:[(AC)
TOTAL Excluding VAT - Y5
((E*N*Q)+((E*V)*12))]])</f>
        <v>0</v>
      </c>
      <c r="AC1274" s="65"/>
    </row>
    <row r="1275" spans="1:29" x14ac:dyDescent="0.3">
      <c r="A1275" t="s">
        <v>67</v>
      </c>
      <c r="B1275" s="97" t="s">
        <v>2224</v>
      </c>
      <c r="C1275" s="75" t="s">
        <v>2227</v>
      </c>
      <c r="D1275" s="105" t="s">
        <v>2183</v>
      </c>
      <c r="E1275" s="77">
        <v>1</v>
      </c>
      <c r="F1275" s="77">
        <v>0</v>
      </c>
      <c r="G1275" s="77">
        <v>0</v>
      </c>
      <c r="H1275" s="77">
        <v>0</v>
      </c>
      <c r="I1275" s="77">
        <v>0</v>
      </c>
      <c r="J1275" t="s">
        <v>646</v>
      </c>
      <c r="K1275" t="s">
        <v>286</v>
      </c>
      <c r="L1275" s="20"/>
      <c r="M1275" s="20"/>
      <c r="N1275" s="20"/>
      <c r="O1275" s="20"/>
      <c r="P1275" s="20"/>
      <c r="Q1275" s="28">
        <f t="shared" si="22"/>
        <v>17.71</v>
      </c>
      <c r="R1275" s="18"/>
      <c r="S1275" s="18"/>
      <c r="T1275" s="18"/>
      <c r="U1275" s="18"/>
      <c r="V1275" s="18"/>
      <c r="W127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5" s="17">
        <f>SUM(T_MAIN_ACCESSSW[[#This Row],[(Y)
TOTAL Excluding VAT - Y1
((A*J)*Q)+((A*R)*12))]:[(AC)
TOTAL Excluding VAT - Y5
((E*N*Q)+((E*V)*12))]])</f>
        <v>0</v>
      </c>
      <c r="AC1275" s="65"/>
    </row>
    <row r="1276" spans="1:29" x14ac:dyDescent="0.3">
      <c r="A1276" t="s">
        <v>67</v>
      </c>
      <c r="B1276" s="97" t="s">
        <v>2224</v>
      </c>
      <c r="C1276" s="75" t="s">
        <v>2228</v>
      </c>
      <c r="D1276" s="105" t="s">
        <v>2183</v>
      </c>
      <c r="E1276" s="77">
        <v>1</v>
      </c>
      <c r="F1276" s="77">
        <v>0</v>
      </c>
      <c r="G1276" s="77">
        <v>0</v>
      </c>
      <c r="H1276" s="77">
        <v>0</v>
      </c>
      <c r="I1276" s="77">
        <v>0</v>
      </c>
      <c r="J1276" t="s">
        <v>646</v>
      </c>
      <c r="K1276" t="s">
        <v>286</v>
      </c>
      <c r="L1276" s="20"/>
      <c r="M1276" s="20"/>
      <c r="N1276" s="20"/>
      <c r="O1276" s="20"/>
      <c r="P1276" s="20"/>
      <c r="Q1276" s="28">
        <f t="shared" si="22"/>
        <v>17.71</v>
      </c>
      <c r="R1276" s="18"/>
      <c r="S1276" s="18"/>
      <c r="T1276" s="18"/>
      <c r="U1276" s="18"/>
      <c r="V1276" s="18"/>
      <c r="W127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6" s="17">
        <f>SUM(T_MAIN_ACCESSSW[[#This Row],[(Y)
TOTAL Excluding VAT - Y1
((A*J)*Q)+((A*R)*12))]:[(AC)
TOTAL Excluding VAT - Y5
((E*N*Q)+((E*V)*12))]])</f>
        <v>0</v>
      </c>
      <c r="AC1276" s="65"/>
    </row>
    <row r="1277" spans="1:29" x14ac:dyDescent="0.3">
      <c r="A1277" t="s">
        <v>79</v>
      </c>
      <c r="B1277" s="97" t="s">
        <v>2229</v>
      </c>
      <c r="C1277" s="75" t="s">
        <v>2230</v>
      </c>
      <c r="D1277" s="105" t="s">
        <v>2231</v>
      </c>
      <c r="E1277" s="77">
        <v>1</v>
      </c>
      <c r="F1277" s="77">
        <v>0</v>
      </c>
      <c r="G1277" s="77">
        <v>0</v>
      </c>
      <c r="H1277" s="77">
        <v>0</v>
      </c>
      <c r="I1277" s="77">
        <v>0</v>
      </c>
      <c r="J1277" t="s">
        <v>285</v>
      </c>
      <c r="K1277" t="s">
        <v>286</v>
      </c>
      <c r="L1277" s="20"/>
      <c r="M1277" s="20"/>
      <c r="N1277" s="20"/>
      <c r="O1277" s="20"/>
      <c r="P1277" s="20"/>
      <c r="Q1277" s="28">
        <f t="shared" si="22"/>
        <v>17.71</v>
      </c>
      <c r="R1277" s="18"/>
      <c r="S1277" s="18"/>
      <c r="T1277" s="18"/>
      <c r="U1277" s="18"/>
      <c r="V1277" s="18"/>
      <c r="W127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7" s="17">
        <f>SUM(T_MAIN_ACCESSSW[[#This Row],[(Y)
TOTAL Excluding VAT - Y1
((A*J)*Q)+((A*R)*12))]:[(AC)
TOTAL Excluding VAT - Y5
((E*N*Q)+((E*V)*12))]])</f>
        <v>0</v>
      </c>
      <c r="AC1277" s="65"/>
    </row>
    <row r="1278" spans="1:29" x14ac:dyDescent="0.3">
      <c r="A1278" t="s">
        <v>79</v>
      </c>
      <c r="B1278" s="97" t="s">
        <v>2232</v>
      </c>
      <c r="C1278" s="75" t="s">
        <v>2233</v>
      </c>
      <c r="D1278" s="105" t="s">
        <v>2231</v>
      </c>
      <c r="E1278" s="77">
        <v>1</v>
      </c>
      <c r="F1278" s="77">
        <v>0</v>
      </c>
      <c r="G1278" s="77">
        <v>0</v>
      </c>
      <c r="H1278" s="77">
        <v>0</v>
      </c>
      <c r="I1278" s="77">
        <v>0</v>
      </c>
      <c r="J1278" t="s">
        <v>285</v>
      </c>
      <c r="K1278" t="s">
        <v>286</v>
      </c>
      <c r="L1278" s="20"/>
      <c r="M1278" s="20"/>
      <c r="N1278" s="20"/>
      <c r="O1278" s="20"/>
      <c r="P1278" s="20"/>
      <c r="Q1278" s="28">
        <f t="shared" si="22"/>
        <v>17.71</v>
      </c>
      <c r="R1278" s="18"/>
      <c r="S1278" s="18"/>
      <c r="T1278" s="18"/>
      <c r="U1278" s="18"/>
      <c r="V1278" s="18"/>
      <c r="W127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8" s="17">
        <f>SUM(T_MAIN_ACCESSSW[[#This Row],[(Y)
TOTAL Excluding VAT - Y1
((A*J)*Q)+((A*R)*12))]:[(AC)
TOTAL Excluding VAT - Y5
((E*N*Q)+((E*V)*12))]])</f>
        <v>0</v>
      </c>
      <c r="AC1278" s="65"/>
    </row>
    <row r="1279" spans="1:29" x14ac:dyDescent="0.3">
      <c r="A1279" t="s">
        <v>76</v>
      </c>
      <c r="B1279" s="97" t="s">
        <v>2234</v>
      </c>
      <c r="C1279" s="75" t="s">
        <v>2235</v>
      </c>
      <c r="D1279" s="105" t="s">
        <v>2231</v>
      </c>
      <c r="E1279" s="77">
        <v>1</v>
      </c>
      <c r="F1279" s="77">
        <v>0</v>
      </c>
      <c r="G1279" s="77">
        <v>0</v>
      </c>
      <c r="H1279" s="77">
        <v>0</v>
      </c>
      <c r="I1279" s="77">
        <v>0</v>
      </c>
      <c r="J1279" t="s">
        <v>285</v>
      </c>
      <c r="K1279" t="s">
        <v>286</v>
      </c>
      <c r="L1279" s="20"/>
      <c r="M1279" s="20"/>
      <c r="N1279" s="20"/>
      <c r="O1279" s="20"/>
      <c r="P1279" s="20"/>
      <c r="Q1279" s="28">
        <f t="shared" si="22"/>
        <v>17.71</v>
      </c>
      <c r="R1279" s="18"/>
      <c r="S1279" s="18"/>
      <c r="T1279" s="18"/>
      <c r="U1279" s="18"/>
      <c r="V1279" s="18"/>
      <c r="W127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7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7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7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7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79" s="17">
        <f>SUM(T_MAIN_ACCESSSW[[#This Row],[(Y)
TOTAL Excluding VAT - Y1
((A*J)*Q)+((A*R)*12))]:[(AC)
TOTAL Excluding VAT - Y5
((E*N*Q)+((E*V)*12))]])</f>
        <v>0</v>
      </c>
      <c r="AC1279" s="65"/>
    </row>
    <row r="1280" spans="1:29" x14ac:dyDescent="0.3">
      <c r="A1280" t="s">
        <v>76</v>
      </c>
      <c r="B1280" s="97" t="s">
        <v>2236</v>
      </c>
      <c r="C1280" s="75" t="s">
        <v>2237</v>
      </c>
      <c r="D1280" s="105" t="s">
        <v>2231</v>
      </c>
      <c r="E1280" s="77">
        <v>1</v>
      </c>
      <c r="F1280" s="77">
        <v>0</v>
      </c>
      <c r="G1280" s="77">
        <v>0</v>
      </c>
      <c r="H1280" s="77">
        <v>0</v>
      </c>
      <c r="I1280" s="77">
        <v>0</v>
      </c>
      <c r="J1280" t="s">
        <v>285</v>
      </c>
      <c r="K1280" t="s">
        <v>286</v>
      </c>
      <c r="L1280" s="20"/>
      <c r="M1280" s="20"/>
      <c r="N1280" s="20"/>
      <c r="O1280" s="20"/>
      <c r="P1280" s="20"/>
      <c r="Q1280" s="28">
        <f t="shared" si="22"/>
        <v>17.71</v>
      </c>
      <c r="R1280" s="18"/>
      <c r="S1280" s="18"/>
      <c r="T1280" s="18"/>
      <c r="U1280" s="18"/>
      <c r="V1280" s="18"/>
      <c r="W128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0" s="17">
        <f>SUM(T_MAIN_ACCESSSW[[#This Row],[(Y)
TOTAL Excluding VAT - Y1
((A*J)*Q)+((A*R)*12))]:[(AC)
TOTAL Excluding VAT - Y5
((E*N*Q)+((E*V)*12))]])</f>
        <v>0</v>
      </c>
      <c r="AC1280" s="65"/>
    </row>
    <row r="1281" spans="1:29" x14ac:dyDescent="0.3">
      <c r="A1281" t="s">
        <v>76</v>
      </c>
      <c r="B1281" s="97" t="s">
        <v>2238</v>
      </c>
      <c r="C1281" s="75" t="s">
        <v>2239</v>
      </c>
      <c r="D1281" s="105" t="s">
        <v>2231</v>
      </c>
      <c r="E1281" s="77">
        <v>1</v>
      </c>
      <c r="F1281" s="77">
        <v>0</v>
      </c>
      <c r="G1281" s="77">
        <v>0</v>
      </c>
      <c r="H1281" s="77">
        <v>0</v>
      </c>
      <c r="I1281" s="77">
        <v>0</v>
      </c>
      <c r="J1281" t="s">
        <v>285</v>
      </c>
      <c r="K1281" t="s">
        <v>286</v>
      </c>
      <c r="L1281" s="20"/>
      <c r="M1281" s="20"/>
      <c r="N1281" s="20"/>
      <c r="O1281" s="20"/>
      <c r="P1281" s="20"/>
      <c r="Q1281" s="28">
        <f t="shared" si="22"/>
        <v>17.71</v>
      </c>
      <c r="R1281" s="18"/>
      <c r="S1281" s="18"/>
      <c r="T1281" s="18"/>
      <c r="U1281" s="18"/>
      <c r="V1281" s="18"/>
      <c r="W128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1" s="17">
        <f>SUM(T_MAIN_ACCESSSW[[#This Row],[(Y)
TOTAL Excluding VAT - Y1
((A*J)*Q)+((A*R)*12))]:[(AC)
TOTAL Excluding VAT - Y5
((E*N*Q)+((E*V)*12))]])</f>
        <v>0</v>
      </c>
      <c r="AC1281" s="65"/>
    </row>
    <row r="1282" spans="1:29" x14ac:dyDescent="0.3">
      <c r="A1282" t="s">
        <v>77</v>
      </c>
      <c r="B1282" s="97" t="s">
        <v>2240</v>
      </c>
      <c r="C1282" s="75" t="s">
        <v>2241</v>
      </c>
      <c r="D1282" s="105" t="s">
        <v>2231</v>
      </c>
      <c r="E1282" s="77">
        <v>1</v>
      </c>
      <c r="F1282" s="77">
        <v>0</v>
      </c>
      <c r="G1282" s="77">
        <v>0</v>
      </c>
      <c r="H1282" s="77">
        <v>0</v>
      </c>
      <c r="I1282" s="77">
        <v>0</v>
      </c>
      <c r="J1282" t="s">
        <v>285</v>
      </c>
      <c r="K1282" t="s">
        <v>286</v>
      </c>
      <c r="L1282" s="20"/>
      <c r="M1282" s="20"/>
      <c r="N1282" s="20"/>
      <c r="O1282" s="20"/>
      <c r="P1282" s="20"/>
      <c r="Q1282" s="28">
        <f t="shared" si="22"/>
        <v>17.71</v>
      </c>
      <c r="R1282" s="18"/>
      <c r="S1282" s="18"/>
      <c r="T1282" s="18"/>
      <c r="U1282" s="18"/>
      <c r="V1282" s="18"/>
      <c r="W128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2" s="17">
        <f>SUM(T_MAIN_ACCESSSW[[#This Row],[(Y)
TOTAL Excluding VAT - Y1
((A*J)*Q)+((A*R)*12))]:[(AC)
TOTAL Excluding VAT - Y5
((E*N*Q)+((E*V)*12))]])</f>
        <v>0</v>
      </c>
      <c r="AC1282" s="65"/>
    </row>
    <row r="1283" spans="1:29" x14ac:dyDescent="0.3">
      <c r="A1283" t="s">
        <v>77</v>
      </c>
      <c r="B1283" s="97" t="s">
        <v>2242</v>
      </c>
      <c r="C1283" s="75" t="s">
        <v>2243</v>
      </c>
      <c r="D1283" s="105" t="s">
        <v>2231</v>
      </c>
      <c r="E1283" s="77">
        <v>1</v>
      </c>
      <c r="F1283" s="77">
        <v>0</v>
      </c>
      <c r="G1283" s="77">
        <v>0</v>
      </c>
      <c r="H1283" s="77">
        <v>0</v>
      </c>
      <c r="I1283" s="77">
        <v>0</v>
      </c>
      <c r="J1283" t="s">
        <v>285</v>
      </c>
      <c r="K1283" t="s">
        <v>286</v>
      </c>
      <c r="L1283" s="20"/>
      <c r="M1283" s="20"/>
      <c r="N1283" s="20"/>
      <c r="O1283" s="20"/>
      <c r="P1283" s="20"/>
      <c r="Q1283" s="28">
        <f t="shared" si="22"/>
        <v>17.71</v>
      </c>
      <c r="R1283" s="18"/>
      <c r="S1283" s="18"/>
      <c r="T1283" s="18"/>
      <c r="U1283" s="18"/>
      <c r="V1283" s="18"/>
      <c r="W128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3" s="17">
        <f>SUM(T_MAIN_ACCESSSW[[#This Row],[(Y)
TOTAL Excluding VAT - Y1
((A*J)*Q)+((A*R)*12))]:[(AC)
TOTAL Excluding VAT - Y5
((E*N*Q)+((E*V)*12))]])</f>
        <v>0</v>
      </c>
      <c r="AC1283" s="65"/>
    </row>
    <row r="1284" spans="1:29" x14ac:dyDescent="0.3">
      <c r="A1284" t="s">
        <v>77</v>
      </c>
      <c r="B1284" s="97" t="s">
        <v>2244</v>
      </c>
      <c r="C1284" s="75" t="s">
        <v>2245</v>
      </c>
      <c r="D1284" s="105" t="s">
        <v>2231</v>
      </c>
      <c r="E1284" s="77">
        <v>1</v>
      </c>
      <c r="F1284" s="77">
        <v>0</v>
      </c>
      <c r="G1284" s="77">
        <v>0</v>
      </c>
      <c r="H1284" s="77">
        <v>0</v>
      </c>
      <c r="I1284" s="77">
        <v>0</v>
      </c>
      <c r="J1284" t="s">
        <v>285</v>
      </c>
      <c r="K1284" t="s">
        <v>286</v>
      </c>
      <c r="L1284" s="20"/>
      <c r="M1284" s="20"/>
      <c r="N1284" s="20"/>
      <c r="O1284" s="20"/>
      <c r="P1284" s="20"/>
      <c r="Q1284" s="28">
        <f t="shared" si="22"/>
        <v>17.71</v>
      </c>
      <c r="R1284" s="18"/>
      <c r="S1284" s="18"/>
      <c r="T1284" s="18"/>
      <c r="U1284" s="18"/>
      <c r="V1284" s="18"/>
      <c r="W128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4" s="17">
        <f>SUM(T_MAIN_ACCESSSW[[#This Row],[(Y)
TOTAL Excluding VAT - Y1
((A*J)*Q)+((A*R)*12))]:[(AC)
TOTAL Excluding VAT - Y5
((E*N*Q)+((E*V)*12))]])</f>
        <v>0</v>
      </c>
      <c r="AC1284" s="65"/>
    </row>
    <row r="1285" spans="1:29" x14ac:dyDescent="0.3">
      <c r="A1285" t="s">
        <v>80</v>
      </c>
      <c r="B1285" s="97" t="s">
        <v>2246</v>
      </c>
      <c r="C1285" s="75" t="s">
        <v>2247</v>
      </c>
      <c r="D1285" s="105" t="s">
        <v>2231</v>
      </c>
      <c r="E1285" s="77">
        <v>1</v>
      </c>
      <c r="F1285" s="77">
        <v>0</v>
      </c>
      <c r="G1285" s="77">
        <v>0</v>
      </c>
      <c r="H1285" s="77">
        <v>0</v>
      </c>
      <c r="I1285" s="77">
        <v>0</v>
      </c>
      <c r="J1285" t="s">
        <v>285</v>
      </c>
      <c r="K1285" t="s">
        <v>286</v>
      </c>
      <c r="L1285" s="20"/>
      <c r="M1285" s="20"/>
      <c r="N1285" s="20"/>
      <c r="O1285" s="20"/>
      <c r="P1285" s="20"/>
      <c r="Q1285" s="28">
        <f t="shared" si="22"/>
        <v>17.71</v>
      </c>
      <c r="R1285" s="18"/>
      <c r="S1285" s="18"/>
      <c r="T1285" s="18"/>
      <c r="U1285" s="18"/>
      <c r="V1285" s="18"/>
      <c r="W128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5" s="17">
        <f>SUM(T_MAIN_ACCESSSW[[#This Row],[(Y)
TOTAL Excluding VAT - Y1
((A*J)*Q)+((A*R)*12))]:[(AC)
TOTAL Excluding VAT - Y5
((E*N*Q)+((E*V)*12))]])</f>
        <v>0</v>
      </c>
      <c r="AC1285" s="65"/>
    </row>
    <row r="1286" spans="1:29" x14ac:dyDescent="0.3">
      <c r="A1286" t="s">
        <v>79</v>
      </c>
      <c r="B1286" s="97" t="s">
        <v>2229</v>
      </c>
      <c r="C1286" s="75" t="s">
        <v>2248</v>
      </c>
      <c r="D1286" s="105" t="s">
        <v>2249</v>
      </c>
      <c r="E1286" s="77">
        <v>1</v>
      </c>
      <c r="F1286" s="77">
        <v>0</v>
      </c>
      <c r="G1286" s="77">
        <v>0</v>
      </c>
      <c r="H1286" s="77">
        <v>0</v>
      </c>
      <c r="I1286" s="77">
        <v>0</v>
      </c>
      <c r="J1286" t="s">
        <v>285</v>
      </c>
      <c r="K1286" t="s">
        <v>286</v>
      </c>
      <c r="L1286" s="20"/>
      <c r="M1286" s="20"/>
      <c r="N1286" s="20"/>
      <c r="O1286" s="20"/>
      <c r="P1286" s="20"/>
      <c r="Q1286" s="28">
        <f t="shared" si="22"/>
        <v>17.71</v>
      </c>
      <c r="R1286" s="18"/>
      <c r="S1286" s="18"/>
      <c r="T1286" s="18"/>
      <c r="U1286" s="18"/>
      <c r="V1286" s="18"/>
      <c r="W128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6" s="17">
        <f>SUM(T_MAIN_ACCESSSW[[#This Row],[(Y)
TOTAL Excluding VAT - Y1
((A*J)*Q)+((A*R)*12))]:[(AC)
TOTAL Excluding VAT - Y5
((E*N*Q)+((E*V)*12))]])</f>
        <v>0</v>
      </c>
      <c r="AC1286" s="65"/>
    </row>
    <row r="1287" spans="1:29" x14ac:dyDescent="0.3">
      <c r="A1287" t="s">
        <v>67</v>
      </c>
      <c r="B1287" s="97" t="s">
        <v>2250</v>
      </c>
      <c r="C1287" s="75" t="s">
        <v>2251</v>
      </c>
      <c r="D1287" s="105" t="s">
        <v>2249</v>
      </c>
      <c r="E1287" s="77">
        <v>1</v>
      </c>
      <c r="F1287" s="77">
        <v>0</v>
      </c>
      <c r="G1287" s="77">
        <v>0</v>
      </c>
      <c r="H1287" s="77">
        <v>0</v>
      </c>
      <c r="I1287" s="77">
        <v>0</v>
      </c>
      <c r="J1287" t="s">
        <v>646</v>
      </c>
      <c r="K1287" t="s">
        <v>286</v>
      </c>
      <c r="L1287" s="20"/>
      <c r="M1287" s="20"/>
      <c r="N1287" s="20"/>
      <c r="O1287" s="20"/>
      <c r="P1287" s="20"/>
      <c r="Q1287" s="28">
        <f t="shared" si="22"/>
        <v>17.71</v>
      </c>
      <c r="R1287" s="18"/>
      <c r="S1287" s="18"/>
      <c r="T1287" s="18"/>
      <c r="U1287" s="18"/>
      <c r="V1287" s="18"/>
      <c r="W128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7" s="17">
        <f>SUM(T_MAIN_ACCESSSW[[#This Row],[(Y)
TOTAL Excluding VAT - Y1
((A*J)*Q)+((A*R)*12))]:[(AC)
TOTAL Excluding VAT - Y5
((E*N*Q)+((E*V)*12))]])</f>
        <v>0</v>
      </c>
      <c r="AC1287" s="65"/>
    </row>
    <row r="1288" spans="1:29" x14ac:dyDescent="0.3">
      <c r="A1288" t="s">
        <v>67</v>
      </c>
      <c r="B1288" s="97" t="s">
        <v>2252</v>
      </c>
      <c r="C1288" s="75" t="s">
        <v>2253</v>
      </c>
      <c r="D1288" s="105" t="s">
        <v>2249</v>
      </c>
      <c r="E1288" s="77">
        <v>1</v>
      </c>
      <c r="F1288" s="77">
        <v>0</v>
      </c>
      <c r="G1288" s="77">
        <v>0</v>
      </c>
      <c r="H1288" s="77">
        <v>0</v>
      </c>
      <c r="I1288" s="77">
        <v>0</v>
      </c>
      <c r="J1288" t="s">
        <v>646</v>
      </c>
      <c r="K1288" t="s">
        <v>286</v>
      </c>
      <c r="L1288" s="20"/>
      <c r="M1288" s="20"/>
      <c r="N1288" s="20"/>
      <c r="O1288" s="20"/>
      <c r="P1288" s="20"/>
      <c r="Q1288" s="28">
        <f t="shared" si="22"/>
        <v>17.71</v>
      </c>
      <c r="R1288" s="18"/>
      <c r="S1288" s="18"/>
      <c r="T1288" s="18"/>
      <c r="U1288" s="18"/>
      <c r="V1288" s="18"/>
      <c r="W128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8" s="17">
        <f>SUM(T_MAIN_ACCESSSW[[#This Row],[(Y)
TOTAL Excluding VAT - Y1
((A*J)*Q)+((A*R)*12))]:[(AC)
TOTAL Excluding VAT - Y5
((E*N*Q)+((E*V)*12))]])</f>
        <v>0</v>
      </c>
      <c r="AC1288" s="65"/>
    </row>
    <row r="1289" spans="1:29" x14ac:dyDescent="0.3">
      <c r="A1289" t="s">
        <v>67</v>
      </c>
      <c r="B1289" s="97" t="s">
        <v>2254</v>
      </c>
      <c r="C1289" s="75" t="s">
        <v>2255</v>
      </c>
      <c r="D1289" s="105" t="s">
        <v>2249</v>
      </c>
      <c r="E1289" s="77">
        <v>1</v>
      </c>
      <c r="F1289" s="77">
        <v>0</v>
      </c>
      <c r="G1289" s="77">
        <v>0</v>
      </c>
      <c r="H1289" s="77">
        <v>0</v>
      </c>
      <c r="I1289" s="77">
        <v>0</v>
      </c>
      <c r="J1289" t="s">
        <v>646</v>
      </c>
      <c r="K1289" t="s">
        <v>286</v>
      </c>
      <c r="L1289" s="20"/>
      <c r="M1289" s="20"/>
      <c r="N1289" s="20"/>
      <c r="O1289" s="20"/>
      <c r="P1289" s="20"/>
      <c r="Q1289" s="28">
        <f t="shared" si="22"/>
        <v>17.71</v>
      </c>
      <c r="R1289" s="18"/>
      <c r="S1289" s="18"/>
      <c r="T1289" s="18"/>
      <c r="U1289" s="18"/>
      <c r="V1289" s="18"/>
      <c r="W128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8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8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8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8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89" s="17">
        <f>SUM(T_MAIN_ACCESSSW[[#This Row],[(Y)
TOTAL Excluding VAT - Y1
((A*J)*Q)+((A*R)*12))]:[(AC)
TOTAL Excluding VAT - Y5
((E*N*Q)+((E*V)*12))]])</f>
        <v>0</v>
      </c>
      <c r="AC1289" s="65"/>
    </row>
    <row r="1290" spans="1:29" x14ac:dyDescent="0.3">
      <c r="A1290" t="s">
        <v>67</v>
      </c>
      <c r="B1290" s="97" t="s">
        <v>2256</v>
      </c>
      <c r="C1290" s="75" t="s">
        <v>2257</v>
      </c>
      <c r="D1290" s="105" t="s">
        <v>2249</v>
      </c>
      <c r="E1290" s="77">
        <v>1</v>
      </c>
      <c r="F1290" s="77">
        <v>0</v>
      </c>
      <c r="G1290" s="77">
        <v>0</v>
      </c>
      <c r="H1290" s="77">
        <v>0</v>
      </c>
      <c r="I1290" s="77">
        <v>0</v>
      </c>
      <c r="J1290" t="s">
        <v>646</v>
      </c>
      <c r="K1290" t="s">
        <v>286</v>
      </c>
      <c r="L1290" s="20"/>
      <c r="M1290" s="20"/>
      <c r="N1290" s="20"/>
      <c r="O1290" s="20"/>
      <c r="P1290" s="20"/>
      <c r="Q1290" s="28">
        <f t="shared" si="22"/>
        <v>17.71</v>
      </c>
      <c r="R1290" s="18"/>
      <c r="S1290" s="18"/>
      <c r="T1290" s="18"/>
      <c r="U1290" s="18"/>
      <c r="V1290" s="18"/>
      <c r="W129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0" s="17">
        <f>SUM(T_MAIN_ACCESSSW[[#This Row],[(Y)
TOTAL Excluding VAT - Y1
((A*J)*Q)+((A*R)*12))]:[(AC)
TOTAL Excluding VAT - Y5
((E*N*Q)+((E*V)*12))]])</f>
        <v>0</v>
      </c>
      <c r="AC1290" s="65"/>
    </row>
    <row r="1291" spans="1:29" x14ac:dyDescent="0.3">
      <c r="A1291" t="s">
        <v>73</v>
      </c>
      <c r="B1291" s="97" t="s">
        <v>2258</v>
      </c>
      <c r="C1291" s="75" t="s">
        <v>2259</v>
      </c>
      <c r="D1291" s="105" t="s">
        <v>2260</v>
      </c>
      <c r="E1291" s="77">
        <v>1</v>
      </c>
      <c r="F1291" s="77">
        <v>1</v>
      </c>
      <c r="G1291" s="77">
        <v>0</v>
      </c>
      <c r="H1291" s="77">
        <v>0</v>
      </c>
      <c r="I1291" s="77">
        <v>0</v>
      </c>
      <c r="J1291" t="s">
        <v>646</v>
      </c>
      <c r="K1291" t="s">
        <v>646</v>
      </c>
      <c r="L1291" s="20"/>
      <c r="M1291" s="20"/>
      <c r="N1291" s="20"/>
      <c r="O1291" s="20"/>
      <c r="P1291" s="20"/>
      <c r="Q1291" s="28">
        <f t="shared" si="22"/>
        <v>17.71</v>
      </c>
      <c r="R1291" s="18"/>
      <c r="S1291" s="18"/>
      <c r="T1291" s="18"/>
      <c r="U1291" s="18"/>
      <c r="V1291" s="18"/>
      <c r="W129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1" s="17">
        <f>SUM(T_MAIN_ACCESSSW[[#This Row],[(Y)
TOTAL Excluding VAT - Y1
((A*J)*Q)+((A*R)*12))]:[(AC)
TOTAL Excluding VAT - Y5
((E*N*Q)+((E*V)*12))]])</f>
        <v>0</v>
      </c>
      <c r="AC1291" s="65"/>
    </row>
    <row r="1292" spans="1:29" x14ac:dyDescent="0.3">
      <c r="A1292" t="s">
        <v>73</v>
      </c>
      <c r="B1292" s="97" t="s">
        <v>2261</v>
      </c>
      <c r="C1292" s="75" t="s">
        <v>2262</v>
      </c>
      <c r="D1292" s="105" t="s">
        <v>2260</v>
      </c>
      <c r="E1292" s="77">
        <v>1</v>
      </c>
      <c r="F1292" s="77">
        <v>1</v>
      </c>
      <c r="G1292" s="77">
        <v>0</v>
      </c>
      <c r="H1292" s="77">
        <v>0</v>
      </c>
      <c r="I1292" s="77">
        <v>0</v>
      </c>
      <c r="J1292" t="s">
        <v>646</v>
      </c>
      <c r="K1292" t="s">
        <v>646</v>
      </c>
      <c r="L1292" s="20"/>
      <c r="M1292" s="20"/>
      <c r="N1292" s="20"/>
      <c r="O1292" s="20"/>
      <c r="P1292" s="20"/>
      <c r="Q1292" s="28">
        <f t="shared" si="22"/>
        <v>17.71</v>
      </c>
      <c r="R1292" s="18"/>
      <c r="S1292" s="18"/>
      <c r="T1292" s="18"/>
      <c r="U1292" s="18"/>
      <c r="V1292" s="18"/>
      <c r="W129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2" s="17">
        <f>SUM(T_MAIN_ACCESSSW[[#This Row],[(Y)
TOTAL Excluding VAT - Y1
((A*J)*Q)+((A*R)*12))]:[(AC)
TOTAL Excluding VAT - Y5
((E*N*Q)+((E*V)*12))]])</f>
        <v>0</v>
      </c>
      <c r="AC1292" s="65"/>
    </row>
    <row r="1293" spans="1:29" x14ac:dyDescent="0.3">
      <c r="A1293" t="s">
        <v>69</v>
      </c>
      <c r="B1293" s="97" t="s">
        <v>2263</v>
      </c>
      <c r="C1293" s="75" t="s">
        <v>2264</v>
      </c>
      <c r="D1293" s="105" t="s">
        <v>2265</v>
      </c>
      <c r="E1293" s="77">
        <v>1</v>
      </c>
      <c r="F1293" s="77">
        <v>1</v>
      </c>
      <c r="G1293" s="77">
        <v>0</v>
      </c>
      <c r="H1293" s="77">
        <v>0</v>
      </c>
      <c r="I1293" s="77">
        <v>0</v>
      </c>
      <c r="J1293" t="s">
        <v>646</v>
      </c>
      <c r="K1293" t="s">
        <v>646</v>
      </c>
      <c r="L1293" s="20"/>
      <c r="M1293" s="20"/>
      <c r="N1293" s="20"/>
      <c r="O1293" s="20"/>
      <c r="P1293" s="20"/>
      <c r="Q1293" s="28">
        <f t="shared" si="22"/>
        <v>17.71</v>
      </c>
      <c r="R1293" s="18"/>
      <c r="S1293" s="18"/>
      <c r="T1293" s="18"/>
      <c r="U1293" s="18"/>
      <c r="V1293" s="18"/>
      <c r="W129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3" s="17">
        <f>SUM(T_MAIN_ACCESSSW[[#This Row],[(Y)
TOTAL Excluding VAT - Y1
((A*J)*Q)+((A*R)*12))]:[(AC)
TOTAL Excluding VAT - Y5
((E*N*Q)+((E*V)*12))]])</f>
        <v>0</v>
      </c>
      <c r="AC1293" s="65"/>
    </row>
    <row r="1294" spans="1:29" x14ac:dyDescent="0.3">
      <c r="A1294" t="s">
        <v>69</v>
      </c>
      <c r="B1294" s="97" t="s">
        <v>2266</v>
      </c>
      <c r="C1294" s="75" t="s">
        <v>2267</v>
      </c>
      <c r="D1294" s="105" t="s">
        <v>2265</v>
      </c>
      <c r="E1294" s="77">
        <v>1</v>
      </c>
      <c r="F1294" s="77">
        <v>1</v>
      </c>
      <c r="G1294" s="77">
        <v>0</v>
      </c>
      <c r="H1294" s="77">
        <v>0</v>
      </c>
      <c r="I1294" s="77">
        <v>0</v>
      </c>
      <c r="J1294" t="s">
        <v>646</v>
      </c>
      <c r="K1294" t="s">
        <v>646</v>
      </c>
      <c r="L1294" s="20"/>
      <c r="M1294" s="20"/>
      <c r="N1294" s="20"/>
      <c r="O1294" s="20"/>
      <c r="P1294" s="20"/>
      <c r="Q1294" s="28">
        <f t="shared" si="22"/>
        <v>17.71</v>
      </c>
      <c r="R1294" s="18"/>
      <c r="S1294" s="18"/>
      <c r="T1294" s="18"/>
      <c r="U1294" s="18"/>
      <c r="V1294" s="18"/>
      <c r="W129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4" s="17">
        <f>SUM(T_MAIN_ACCESSSW[[#This Row],[(Y)
TOTAL Excluding VAT - Y1
((A*J)*Q)+((A*R)*12))]:[(AC)
TOTAL Excluding VAT - Y5
((E*N*Q)+((E*V)*12))]])</f>
        <v>0</v>
      </c>
      <c r="AC1294" s="65"/>
    </row>
    <row r="1295" spans="1:29" x14ac:dyDescent="0.3">
      <c r="A1295" t="s">
        <v>69</v>
      </c>
      <c r="B1295" s="97" t="s">
        <v>2268</v>
      </c>
      <c r="C1295" s="75" t="s">
        <v>2269</v>
      </c>
      <c r="D1295" s="105" t="s">
        <v>2265</v>
      </c>
      <c r="E1295" s="77">
        <v>1</v>
      </c>
      <c r="F1295" s="77">
        <v>1</v>
      </c>
      <c r="G1295" s="77">
        <v>0</v>
      </c>
      <c r="H1295" s="77">
        <v>0</v>
      </c>
      <c r="I1295" s="77">
        <v>0</v>
      </c>
      <c r="J1295" t="s">
        <v>646</v>
      </c>
      <c r="K1295" t="s">
        <v>646</v>
      </c>
      <c r="L1295" s="20"/>
      <c r="M1295" s="20"/>
      <c r="N1295" s="20"/>
      <c r="O1295" s="20"/>
      <c r="P1295" s="20"/>
      <c r="Q1295" s="28">
        <f t="shared" si="22"/>
        <v>17.71</v>
      </c>
      <c r="R1295" s="18"/>
      <c r="S1295" s="18"/>
      <c r="T1295" s="18"/>
      <c r="U1295" s="18"/>
      <c r="V1295" s="18"/>
      <c r="W129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5" s="17">
        <f>SUM(T_MAIN_ACCESSSW[[#This Row],[(Y)
TOTAL Excluding VAT - Y1
((A*J)*Q)+((A*R)*12))]:[(AC)
TOTAL Excluding VAT - Y5
((E*N*Q)+((E*V)*12))]])</f>
        <v>0</v>
      </c>
      <c r="AC1295" s="65"/>
    </row>
    <row r="1296" spans="1:29" x14ac:dyDescent="0.3">
      <c r="A1296" t="s">
        <v>71</v>
      </c>
      <c r="B1296" s="97" t="s">
        <v>2270</v>
      </c>
      <c r="C1296" s="75" t="s">
        <v>2271</v>
      </c>
      <c r="D1296" s="105" t="s">
        <v>2265</v>
      </c>
      <c r="E1296" s="77">
        <v>1</v>
      </c>
      <c r="F1296" s="77">
        <v>1</v>
      </c>
      <c r="G1296" s="77">
        <v>0</v>
      </c>
      <c r="H1296" s="77">
        <v>0</v>
      </c>
      <c r="I1296" s="77">
        <v>0</v>
      </c>
      <c r="J1296" t="s">
        <v>646</v>
      </c>
      <c r="K1296" t="s">
        <v>646</v>
      </c>
      <c r="L1296" s="20"/>
      <c r="M1296" s="20"/>
      <c r="N1296" s="20"/>
      <c r="O1296" s="20"/>
      <c r="P1296" s="20"/>
      <c r="Q1296" s="28">
        <f t="shared" si="22"/>
        <v>17.71</v>
      </c>
      <c r="R1296" s="18"/>
      <c r="S1296" s="18"/>
      <c r="T1296" s="18"/>
      <c r="U1296" s="18"/>
      <c r="V1296" s="18"/>
      <c r="W129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6" s="17">
        <f>SUM(T_MAIN_ACCESSSW[[#This Row],[(Y)
TOTAL Excluding VAT - Y1
((A*J)*Q)+((A*R)*12))]:[(AC)
TOTAL Excluding VAT - Y5
((E*N*Q)+((E*V)*12))]])</f>
        <v>0</v>
      </c>
      <c r="AC1296" s="65"/>
    </row>
    <row r="1297" spans="1:29" x14ac:dyDescent="0.3">
      <c r="A1297" t="s">
        <v>71</v>
      </c>
      <c r="B1297" s="97" t="s">
        <v>2272</v>
      </c>
      <c r="C1297" s="75" t="s">
        <v>2273</v>
      </c>
      <c r="D1297" s="105" t="s">
        <v>2265</v>
      </c>
      <c r="E1297" s="77">
        <v>1</v>
      </c>
      <c r="F1297" s="77">
        <v>1</v>
      </c>
      <c r="G1297" s="77">
        <v>0</v>
      </c>
      <c r="H1297" s="77">
        <v>0</v>
      </c>
      <c r="I1297" s="77">
        <v>0</v>
      </c>
      <c r="J1297" t="s">
        <v>646</v>
      </c>
      <c r="K1297" t="s">
        <v>646</v>
      </c>
      <c r="L1297" s="20"/>
      <c r="M1297" s="20"/>
      <c r="N1297" s="20"/>
      <c r="O1297" s="20"/>
      <c r="P1297" s="20"/>
      <c r="Q1297" s="28">
        <f t="shared" si="22"/>
        <v>17.71</v>
      </c>
      <c r="R1297" s="18"/>
      <c r="S1297" s="18"/>
      <c r="T1297" s="18"/>
      <c r="U1297" s="18"/>
      <c r="V1297" s="18"/>
      <c r="W129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7" s="17">
        <f>SUM(T_MAIN_ACCESSSW[[#This Row],[(Y)
TOTAL Excluding VAT - Y1
((A*J)*Q)+((A*R)*12))]:[(AC)
TOTAL Excluding VAT - Y5
((E*N*Q)+((E*V)*12))]])</f>
        <v>0</v>
      </c>
      <c r="AC1297" s="65"/>
    </row>
    <row r="1298" spans="1:29" x14ac:dyDescent="0.3">
      <c r="A1298" t="s">
        <v>71</v>
      </c>
      <c r="B1298" s="97" t="s">
        <v>2274</v>
      </c>
      <c r="C1298" s="75" t="s">
        <v>2275</v>
      </c>
      <c r="D1298" s="105" t="s">
        <v>2265</v>
      </c>
      <c r="E1298" s="77">
        <v>1</v>
      </c>
      <c r="F1298" s="77">
        <v>1</v>
      </c>
      <c r="G1298" s="77">
        <v>0</v>
      </c>
      <c r="H1298" s="77">
        <v>0</v>
      </c>
      <c r="I1298" s="77">
        <v>0</v>
      </c>
      <c r="J1298" t="s">
        <v>646</v>
      </c>
      <c r="K1298" t="s">
        <v>646</v>
      </c>
      <c r="L1298" s="20"/>
      <c r="M1298" s="20"/>
      <c r="N1298" s="20"/>
      <c r="O1298" s="20"/>
      <c r="P1298" s="20"/>
      <c r="Q1298" s="28">
        <f t="shared" si="22"/>
        <v>17.71</v>
      </c>
      <c r="R1298" s="18"/>
      <c r="S1298" s="18"/>
      <c r="T1298" s="18"/>
      <c r="U1298" s="18"/>
      <c r="V1298" s="18"/>
      <c r="W129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8" s="17">
        <f>SUM(T_MAIN_ACCESSSW[[#This Row],[(Y)
TOTAL Excluding VAT - Y1
((A*J)*Q)+((A*R)*12))]:[(AC)
TOTAL Excluding VAT - Y5
((E*N*Q)+((E*V)*12))]])</f>
        <v>0</v>
      </c>
      <c r="AC1298" s="65"/>
    </row>
    <row r="1299" spans="1:29" x14ac:dyDescent="0.3">
      <c r="A1299" t="s">
        <v>67</v>
      </c>
      <c r="B1299" s="97" t="s">
        <v>2276</v>
      </c>
      <c r="C1299" s="75" t="s">
        <v>2277</v>
      </c>
      <c r="D1299" s="105" t="s">
        <v>2265</v>
      </c>
      <c r="E1299" s="77">
        <v>1</v>
      </c>
      <c r="F1299" s="77">
        <v>1</v>
      </c>
      <c r="G1299" s="77">
        <v>0</v>
      </c>
      <c r="H1299" s="77">
        <v>0</v>
      </c>
      <c r="I1299" s="77">
        <v>0</v>
      </c>
      <c r="J1299" t="s">
        <v>646</v>
      </c>
      <c r="K1299" t="s">
        <v>646</v>
      </c>
      <c r="L1299" s="20"/>
      <c r="M1299" s="20"/>
      <c r="N1299" s="20"/>
      <c r="O1299" s="20"/>
      <c r="P1299" s="20"/>
      <c r="Q1299" s="28">
        <f t="shared" si="22"/>
        <v>17.71</v>
      </c>
      <c r="R1299" s="18"/>
      <c r="S1299" s="18"/>
      <c r="T1299" s="18"/>
      <c r="U1299" s="18"/>
      <c r="V1299" s="18"/>
      <c r="W129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29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29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29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29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299" s="17">
        <f>SUM(T_MAIN_ACCESSSW[[#This Row],[(Y)
TOTAL Excluding VAT - Y1
((A*J)*Q)+((A*R)*12))]:[(AC)
TOTAL Excluding VAT - Y5
((E*N*Q)+((E*V)*12))]])</f>
        <v>0</v>
      </c>
      <c r="AC1299" s="65"/>
    </row>
    <row r="1300" spans="1:29" x14ac:dyDescent="0.3">
      <c r="A1300" t="s">
        <v>67</v>
      </c>
      <c r="B1300" s="97" t="s">
        <v>2278</v>
      </c>
      <c r="C1300" s="75" t="s">
        <v>2279</v>
      </c>
      <c r="D1300" s="105" t="s">
        <v>2265</v>
      </c>
      <c r="E1300" s="77">
        <v>1</v>
      </c>
      <c r="F1300" s="77">
        <v>1</v>
      </c>
      <c r="G1300" s="77">
        <v>0</v>
      </c>
      <c r="H1300" s="77">
        <v>0</v>
      </c>
      <c r="I1300" s="77">
        <v>0</v>
      </c>
      <c r="J1300" t="s">
        <v>646</v>
      </c>
      <c r="K1300" t="s">
        <v>646</v>
      </c>
      <c r="L1300" s="20"/>
      <c r="M1300" s="20"/>
      <c r="N1300" s="20"/>
      <c r="O1300" s="20"/>
      <c r="P1300" s="20"/>
      <c r="Q1300" s="28">
        <f t="shared" si="22"/>
        <v>17.71</v>
      </c>
      <c r="R1300" s="18"/>
      <c r="S1300" s="18"/>
      <c r="T1300" s="18"/>
      <c r="U1300" s="18"/>
      <c r="V1300" s="18"/>
      <c r="W1300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0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0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0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0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0" s="17">
        <f>SUM(T_MAIN_ACCESSSW[[#This Row],[(Y)
TOTAL Excluding VAT - Y1
((A*J)*Q)+((A*R)*12))]:[(AC)
TOTAL Excluding VAT - Y5
((E*N*Q)+((E*V)*12))]])</f>
        <v>0</v>
      </c>
      <c r="AC1300" s="65"/>
    </row>
    <row r="1301" spans="1:29" x14ac:dyDescent="0.3">
      <c r="A1301" t="s">
        <v>67</v>
      </c>
      <c r="B1301" s="97" t="s">
        <v>2280</v>
      </c>
      <c r="C1301" s="75" t="s">
        <v>2281</v>
      </c>
      <c r="D1301" s="105" t="s">
        <v>2265</v>
      </c>
      <c r="E1301" s="77">
        <v>1</v>
      </c>
      <c r="F1301" s="77">
        <v>1</v>
      </c>
      <c r="G1301" s="77">
        <v>0</v>
      </c>
      <c r="H1301" s="77">
        <v>0</v>
      </c>
      <c r="I1301" s="77">
        <v>0</v>
      </c>
      <c r="J1301" t="s">
        <v>646</v>
      </c>
      <c r="K1301" t="s">
        <v>646</v>
      </c>
      <c r="L1301" s="20"/>
      <c r="M1301" s="20"/>
      <c r="N1301" s="20"/>
      <c r="O1301" s="20"/>
      <c r="P1301" s="20"/>
      <c r="Q1301" s="28">
        <f t="shared" si="22"/>
        <v>17.71</v>
      </c>
      <c r="R1301" s="18"/>
      <c r="S1301" s="18"/>
      <c r="T1301" s="18"/>
      <c r="U1301" s="18"/>
      <c r="V1301" s="18"/>
      <c r="W1301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1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1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1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1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1" s="17">
        <f>SUM(T_MAIN_ACCESSSW[[#This Row],[(Y)
TOTAL Excluding VAT - Y1
((A*J)*Q)+((A*R)*12))]:[(AC)
TOTAL Excluding VAT - Y5
((E*N*Q)+((E*V)*12))]])</f>
        <v>0</v>
      </c>
      <c r="AC1301" s="65"/>
    </row>
    <row r="1302" spans="1:29" x14ac:dyDescent="0.3">
      <c r="A1302" t="s">
        <v>67</v>
      </c>
      <c r="B1302" s="97" t="s">
        <v>2282</v>
      </c>
      <c r="C1302" s="75" t="s">
        <v>2283</v>
      </c>
      <c r="D1302" s="105" t="s">
        <v>2265</v>
      </c>
      <c r="E1302" s="77">
        <v>1</v>
      </c>
      <c r="F1302" s="77">
        <v>1</v>
      </c>
      <c r="G1302" s="77">
        <v>0</v>
      </c>
      <c r="H1302" s="77">
        <v>0</v>
      </c>
      <c r="I1302" s="77">
        <v>0</v>
      </c>
      <c r="J1302" t="s">
        <v>646</v>
      </c>
      <c r="K1302" t="s">
        <v>646</v>
      </c>
      <c r="L1302" s="20"/>
      <c r="M1302" s="20"/>
      <c r="N1302" s="20"/>
      <c r="O1302" s="20"/>
      <c r="P1302" s="20"/>
      <c r="Q1302" s="28">
        <f t="shared" si="22"/>
        <v>17.71</v>
      </c>
      <c r="R1302" s="18"/>
      <c r="S1302" s="18"/>
      <c r="T1302" s="18"/>
      <c r="U1302" s="18"/>
      <c r="V1302" s="18"/>
      <c r="W1302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2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2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2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2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2" s="17">
        <f>SUM(T_MAIN_ACCESSSW[[#This Row],[(Y)
TOTAL Excluding VAT - Y1
((A*J)*Q)+((A*R)*12))]:[(AC)
TOTAL Excluding VAT - Y5
((E*N*Q)+((E*V)*12))]])</f>
        <v>0</v>
      </c>
      <c r="AC1302" s="65"/>
    </row>
    <row r="1303" spans="1:29" x14ac:dyDescent="0.3">
      <c r="A1303" t="s">
        <v>67</v>
      </c>
      <c r="B1303" s="97" t="s">
        <v>2284</v>
      </c>
      <c r="C1303" s="75" t="s">
        <v>2285</v>
      </c>
      <c r="D1303" s="105" t="s">
        <v>2265</v>
      </c>
      <c r="E1303" s="77">
        <v>1</v>
      </c>
      <c r="F1303" s="77">
        <v>1</v>
      </c>
      <c r="G1303" s="77">
        <v>0</v>
      </c>
      <c r="H1303" s="77">
        <v>0</v>
      </c>
      <c r="I1303" s="77">
        <v>0</v>
      </c>
      <c r="J1303" t="s">
        <v>646</v>
      </c>
      <c r="K1303" t="s">
        <v>646</v>
      </c>
      <c r="L1303" s="20"/>
      <c r="M1303" s="20"/>
      <c r="N1303" s="20"/>
      <c r="O1303" s="20"/>
      <c r="P1303" s="20"/>
      <c r="Q1303" s="28">
        <f t="shared" si="22"/>
        <v>17.71</v>
      </c>
      <c r="R1303" s="18"/>
      <c r="S1303" s="18"/>
      <c r="T1303" s="18"/>
      <c r="U1303" s="18"/>
      <c r="V1303" s="18"/>
      <c r="W1303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3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3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3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3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3" s="17">
        <f>SUM(T_MAIN_ACCESSSW[[#This Row],[(Y)
TOTAL Excluding VAT - Y1
((A*J)*Q)+((A*R)*12))]:[(AC)
TOTAL Excluding VAT - Y5
((E*N*Q)+((E*V)*12))]])</f>
        <v>0</v>
      </c>
      <c r="AC1303" s="65"/>
    </row>
    <row r="1304" spans="1:29" x14ac:dyDescent="0.3">
      <c r="A1304" t="s">
        <v>67</v>
      </c>
      <c r="B1304" s="97" t="s">
        <v>2286</v>
      </c>
      <c r="C1304" s="75" t="s">
        <v>2287</v>
      </c>
      <c r="D1304" s="105" t="s">
        <v>2288</v>
      </c>
      <c r="E1304" s="77">
        <v>1</v>
      </c>
      <c r="F1304" s="77">
        <v>1</v>
      </c>
      <c r="G1304" s="77">
        <v>0</v>
      </c>
      <c r="H1304" s="77">
        <v>0</v>
      </c>
      <c r="I1304" s="77">
        <v>0</v>
      </c>
      <c r="J1304" t="s">
        <v>646</v>
      </c>
      <c r="K1304" t="s">
        <v>646</v>
      </c>
      <c r="L1304" s="20"/>
      <c r="M1304" s="20"/>
      <c r="N1304" s="20"/>
      <c r="O1304" s="20"/>
      <c r="P1304" s="20"/>
      <c r="Q1304" s="28">
        <f t="shared" si="22"/>
        <v>17.71</v>
      </c>
      <c r="R1304" s="18"/>
      <c r="S1304" s="18"/>
      <c r="T1304" s="18"/>
      <c r="U1304" s="18"/>
      <c r="V1304" s="18"/>
      <c r="W1304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4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4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4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4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4" s="17">
        <f>SUM(T_MAIN_ACCESSSW[[#This Row],[(Y)
TOTAL Excluding VAT - Y1
((A*J)*Q)+((A*R)*12))]:[(AC)
TOTAL Excluding VAT - Y5
((E*N*Q)+((E*V)*12))]])</f>
        <v>0</v>
      </c>
      <c r="AC1304" s="65"/>
    </row>
    <row r="1305" spans="1:29" x14ac:dyDescent="0.3">
      <c r="A1305" t="s">
        <v>67</v>
      </c>
      <c r="B1305" s="97" t="s">
        <v>2286</v>
      </c>
      <c r="C1305" s="75" t="s">
        <v>2289</v>
      </c>
      <c r="D1305" s="105" t="s">
        <v>2288</v>
      </c>
      <c r="E1305" s="77">
        <v>1</v>
      </c>
      <c r="F1305" s="77">
        <v>1</v>
      </c>
      <c r="G1305" s="77">
        <v>0</v>
      </c>
      <c r="H1305" s="77">
        <v>0</v>
      </c>
      <c r="I1305" s="77">
        <v>0</v>
      </c>
      <c r="J1305" t="s">
        <v>646</v>
      </c>
      <c r="K1305" t="s">
        <v>646</v>
      </c>
      <c r="L1305" s="20"/>
      <c r="M1305" s="20"/>
      <c r="N1305" s="20"/>
      <c r="O1305" s="20"/>
      <c r="P1305" s="20"/>
      <c r="Q1305" s="28">
        <f t="shared" si="22"/>
        <v>17.71</v>
      </c>
      <c r="R1305" s="18"/>
      <c r="S1305" s="18"/>
      <c r="T1305" s="18"/>
      <c r="U1305" s="18"/>
      <c r="V1305" s="18"/>
      <c r="W1305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5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5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5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5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5" s="17">
        <f>SUM(T_MAIN_ACCESSSW[[#This Row],[(Y)
TOTAL Excluding VAT - Y1
((A*J)*Q)+((A*R)*12))]:[(AC)
TOTAL Excluding VAT - Y5
((E*N*Q)+((E*V)*12))]])</f>
        <v>0</v>
      </c>
      <c r="AC1305" s="65"/>
    </row>
    <row r="1306" spans="1:29" x14ac:dyDescent="0.3">
      <c r="A1306" t="s">
        <v>67</v>
      </c>
      <c r="B1306" s="97" t="s">
        <v>2290</v>
      </c>
      <c r="C1306" s="75" t="s">
        <v>2291</v>
      </c>
      <c r="D1306" s="105" t="s">
        <v>2288</v>
      </c>
      <c r="E1306" s="77">
        <v>1</v>
      </c>
      <c r="F1306" s="77">
        <v>1</v>
      </c>
      <c r="G1306" s="77">
        <v>0</v>
      </c>
      <c r="H1306" s="77">
        <v>0</v>
      </c>
      <c r="I1306" s="77">
        <v>0</v>
      </c>
      <c r="J1306" t="s">
        <v>646</v>
      </c>
      <c r="K1306" t="s">
        <v>646</v>
      </c>
      <c r="L1306" s="20"/>
      <c r="M1306" s="20"/>
      <c r="N1306" s="20"/>
      <c r="O1306" s="20"/>
      <c r="P1306" s="20"/>
      <c r="Q1306" s="28">
        <f t="shared" si="22"/>
        <v>17.71</v>
      </c>
      <c r="R1306" s="18"/>
      <c r="S1306" s="18"/>
      <c r="T1306" s="18"/>
      <c r="U1306" s="18"/>
      <c r="V1306" s="18"/>
      <c r="W1306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6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6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6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6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6" s="17">
        <f>SUM(T_MAIN_ACCESSSW[[#This Row],[(Y)
TOTAL Excluding VAT - Y1
((A*J)*Q)+((A*R)*12))]:[(AC)
TOTAL Excluding VAT - Y5
((E*N*Q)+((E*V)*12))]])</f>
        <v>0</v>
      </c>
      <c r="AC1306" s="65"/>
    </row>
    <row r="1307" spans="1:29" x14ac:dyDescent="0.3">
      <c r="A1307" t="s">
        <v>67</v>
      </c>
      <c r="B1307" s="97" t="s">
        <v>2290</v>
      </c>
      <c r="C1307" s="75" t="s">
        <v>2292</v>
      </c>
      <c r="D1307" s="105" t="s">
        <v>2288</v>
      </c>
      <c r="E1307" s="77">
        <v>1</v>
      </c>
      <c r="F1307" s="77">
        <v>1</v>
      </c>
      <c r="G1307" s="77">
        <v>0</v>
      </c>
      <c r="H1307" s="77">
        <v>0</v>
      </c>
      <c r="I1307" s="77">
        <v>0</v>
      </c>
      <c r="J1307" t="s">
        <v>646</v>
      </c>
      <c r="K1307" t="s">
        <v>646</v>
      </c>
      <c r="L1307" s="20"/>
      <c r="M1307" s="20"/>
      <c r="N1307" s="20"/>
      <c r="O1307" s="20"/>
      <c r="P1307" s="20"/>
      <c r="Q1307" s="28">
        <f t="shared" si="22"/>
        <v>17.71</v>
      </c>
      <c r="R1307" s="18"/>
      <c r="S1307" s="18"/>
      <c r="T1307" s="18"/>
      <c r="U1307" s="18"/>
      <c r="V1307" s="18"/>
      <c r="W1307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7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7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7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7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7" s="17">
        <f>SUM(T_MAIN_ACCESSSW[[#This Row],[(Y)
TOTAL Excluding VAT - Y1
((A*J)*Q)+((A*R)*12))]:[(AC)
TOTAL Excluding VAT - Y5
((E*N*Q)+((E*V)*12))]])</f>
        <v>0</v>
      </c>
      <c r="AC1307" s="65"/>
    </row>
    <row r="1308" spans="1:29" x14ac:dyDescent="0.3">
      <c r="A1308" t="s">
        <v>69</v>
      </c>
      <c r="B1308" s="97" t="s">
        <v>2293</v>
      </c>
      <c r="C1308" s="75" t="s">
        <v>2294</v>
      </c>
      <c r="D1308" s="105" t="s">
        <v>2295</v>
      </c>
      <c r="E1308" s="77">
        <v>1</v>
      </c>
      <c r="F1308" s="77">
        <v>1</v>
      </c>
      <c r="G1308" s="77">
        <v>0</v>
      </c>
      <c r="H1308" s="77">
        <v>0</v>
      </c>
      <c r="I1308" s="77">
        <v>0</v>
      </c>
      <c r="J1308" t="s">
        <v>646</v>
      </c>
      <c r="K1308" t="s">
        <v>646</v>
      </c>
      <c r="L1308" s="20"/>
      <c r="M1308" s="20"/>
      <c r="N1308" s="20"/>
      <c r="O1308" s="20"/>
      <c r="P1308" s="20"/>
      <c r="Q1308" s="28">
        <f t="shared" si="22"/>
        <v>17.71</v>
      </c>
      <c r="R1308" s="18"/>
      <c r="S1308" s="18"/>
      <c r="T1308" s="18"/>
      <c r="U1308" s="18"/>
      <c r="V1308" s="18"/>
      <c r="W1308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8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8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8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8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8" s="17">
        <f>SUM(T_MAIN_ACCESSSW[[#This Row],[(Y)
TOTAL Excluding VAT - Y1
((A*J)*Q)+((A*R)*12))]:[(AC)
TOTAL Excluding VAT - Y5
((E*N*Q)+((E*V)*12))]])</f>
        <v>0</v>
      </c>
      <c r="AC1308" s="65"/>
    </row>
    <row r="1309" spans="1:29" x14ac:dyDescent="0.3">
      <c r="A1309" t="s">
        <v>69</v>
      </c>
      <c r="B1309" s="97" t="s">
        <v>2296</v>
      </c>
      <c r="C1309" s="75" t="s">
        <v>2297</v>
      </c>
      <c r="D1309" s="105" t="s">
        <v>2295</v>
      </c>
      <c r="E1309" s="77">
        <v>1</v>
      </c>
      <c r="F1309" s="77">
        <v>1</v>
      </c>
      <c r="G1309" s="77">
        <v>0</v>
      </c>
      <c r="H1309" s="77">
        <v>0</v>
      </c>
      <c r="I1309" s="77">
        <v>0</v>
      </c>
      <c r="J1309" t="s">
        <v>646</v>
      </c>
      <c r="K1309" t="s">
        <v>646</v>
      </c>
      <c r="L1309" s="20"/>
      <c r="M1309" s="20"/>
      <c r="N1309" s="20"/>
      <c r="O1309" s="20"/>
      <c r="P1309" s="20"/>
      <c r="Q1309" s="28">
        <f t="shared" si="22"/>
        <v>17.71</v>
      </c>
      <c r="R1309" s="18"/>
      <c r="S1309" s="18"/>
      <c r="T1309" s="18"/>
      <c r="U1309" s="18"/>
      <c r="V1309" s="18"/>
      <c r="W1309" s="17">
        <f>((T_MAIN_ACCESSSW[[#This Row],[(A)
Qty  - Y1]]*T_MAIN_ACCESSSW[[#This Row],[(J)
USD PRICE
Annual Partner Support Service (1 Year)
Chassis Plus Modules
- according to HW service level (I)
Y1]])*T_MAIN_ACCESSSW[[#This Row],[(Q)
Exchange Rate]])+((T_MAIN_ACCESSSW[[#This Row],[(A)
Qty  - Y1]]*T_MAIN_ACCESSSW[[#This Row],[(R)
Monthly Maintenance according to Service  Level (H) - Y1]])*12)</f>
        <v>0</v>
      </c>
      <c r="X1309" s="17">
        <f>((T_MAIN_ACCESSSW[[#This Row],[(B)
Qty  - Y2]]*T_MAIN_ACCESSSW[[#This Row],[(K)
USD PRICE
Annual Partner Support Service (1 Year)
Chassis Plus Modules
- according to HW service level (I)
Y2]])*T_MAIN_ACCESSSW[[#This Row],[(Q)
Exchange Rate]])+((T_MAIN_ACCESSSW[[#This Row],[(B)
Qty  - Y2]]*T_MAIN_ACCESSSW[[#This Row],[(S)
Monthly Maintenance according to Service  Level (H) - Y2]])*12)</f>
        <v>0</v>
      </c>
      <c r="Y1309" s="17">
        <f>((T_MAIN_ACCESSSW[[#This Row],[(C)
Qty  - Y3]]*T_MAIN_ACCESSSW[[#This Row],[(L)
USD PRICE
Annual Partner Support Service (1 Year)
Chassis Plus Modules
- according to HW service level (I)
Y3]])*T_MAIN_ACCESSSW[[#This Row],[(Q)
Exchange Rate]])+((T_MAIN_ACCESSSW[[#This Row],[(C)
Qty  - Y3]]*T_MAIN_ACCESSSW[[#This Row],[(T)
Monthly Maintenance according to Service  Level (H) - Y3]])*12)</f>
        <v>0</v>
      </c>
      <c r="Z1309" s="17">
        <f>((T_MAIN_ACCESSSW[[#This Row],[(D)
Qty  - Y4]]*T_MAIN_ACCESSSW[[#This Row],[(M)
USD PRICE
Annual Partner Support Service (1 Year)
Chassis Plus Modules
- according to HW service level (I)
Y4]])*T_MAIN_ACCESSSW[[#This Row],[(Q)
Exchange Rate]])+((T_MAIN_ACCESSSW[[#This Row],[(D)
Qty  - Y4]]*T_MAIN_ACCESSSW[[#This Row],[(U)
Monthly Maintenance according to Service  Level (H) - Y4]])*12)</f>
        <v>0</v>
      </c>
      <c r="AA1309" s="17">
        <f>((T_MAIN_ACCESSSW[[#This Row],[(E)
Qty  - Y5]]*T_MAIN_ACCESSSW[[#This Row],[(N)
USD PRICE
Annual Partner Support Service (1 Year)
Chassis Plus Modules
- according to HW service level (I)
Y5]])*T_MAIN_ACCESSSW[[#This Row],[(Q)
Exchange Rate]])+((T_MAIN_ACCESSSW[[#This Row],[(E)
Qty  - Y5]]*T_MAIN_ACCESSSW[[#This Row],[(V)
Monthly Maintenance according to Service  Level (H) - Y5]])*12)</f>
        <v>0</v>
      </c>
      <c r="AB1309" s="17">
        <f>SUM(T_MAIN_ACCESSSW[[#This Row],[(Y)
TOTAL Excluding VAT - Y1
((A*J)*Q)+((A*R)*12))]:[(AC)
TOTAL Excluding VAT - Y5
((E*N*Q)+((E*V)*12))]])</f>
        <v>0</v>
      </c>
      <c r="AC1309" s="65"/>
    </row>
    <row r="1310" spans="1:29" x14ac:dyDescent="0.3">
      <c r="A1310" t="s">
        <v>29</v>
      </c>
      <c r="C1310" s="131"/>
      <c r="D1310" s="131"/>
      <c r="E1310" s="77"/>
      <c r="F1310" s="77"/>
      <c r="G1310" s="77"/>
      <c r="H1310" s="77"/>
      <c r="I1310" s="77"/>
      <c r="L1310" s="107"/>
      <c r="M1310" s="20"/>
      <c r="N1310" s="20"/>
      <c r="O1310" s="20"/>
      <c r="P1310" s="20"/>
      <c r="Q1310" s="28"/>
      <c r="R1310" s="18"/>
      <c r="S1310" s="18"/>
      <c r="T1310" s="18"/>
      <c r="U1310" s="18"/>
      <c r="V1310" s="18"/>
      <c r="W1310" s="17">
        <f>SUBTOTAL(109,T_MAIN_ACCESSSW[(Y)
TOTAL Excluding VAT - Y1
((A*J)*Q)+((A*R)*12))])</f>
        <v>0</v>
      </c>
      <c r="X1310" s="17">
        <f>SUBTOTAL(109,T_MAIN_ACCESSSW[(Z)
TOTAL Excluding VAT - Y2
((B*K)*Q)+((B*S)*12))])</f>
        <v>0</v>
      </c>
      <c r="Y1310" s="17">
        <f>SUBTOTAL(109,T_MAIN_ACCESSSW[AA)
TOTAL Excluding VAT - Y3
((C*L)*Q)+((C*T)*12))])</f>
        <v>0</v>
      </c>
      <c r="Z1310" s="17">
        <f>SUBTOTAL(109,T_MAIN_ACCESSSW[(AB)
TOTAL Excluding VAT - Y4
((D*M)*Q)+((D*U)*12))])</f>
        <v>0</v>
      </c>
      <c r="AA1310" s="17">
        <f>SUBTOTAL(109,T_MAIN_ACCESSSW[(AC)
TOTAL Excluding VAT - Y5
((E*N*Q)+((E*V)*12))])</f>
        <v>0</v>
      </c>
      <c r="AB1310" s="17">
        <f>SUBTOTAL(109,T_MAIN_ACCESSSW[(AF)
TOTAL Excluding VAT])</f>
        <v>0</v>
      </c>
      <c r="AC1310" s="65">
        <f>SUBTOTAL(103,T_MAIN_ACCESSSW[Comments])</f>
        <v>0</v>
      </c>
    </row>
    <row r="1316" spans="29:29" x14ac:dyDescent="0.3">
      <c r="AC1316" t="s">
        <v>121</v>
      </c>
    </row>
  </sheetData>
  <mergeCells count="6">
    <mergeCell ref="A9:H9"/>
    <mergeCell ref="A1:AC4"/>
    <mergeCell ref="A5:D5"/>
    <mergeCell ref="A7:H7"/>
    <mergeCell ref="A6:H6"/>
    <mergeCell ref="A8:H8"/>
  </mergeCells>
  <phoneticPr fontId="42" type="noConversion"/>
  <printOptions horizontalCentered="1"/>
  <pageMargins left="0.43307086614173229" right="0.43307086614173229" top="0.51181102362204722" bottom="0.51181102362204722" header="0.31496062992125984" footer="0.31496062992125984"/>
  <pageSetup paperSize="8" scale="80" fitToHeight="0" orientation="landscape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tabColor rgb="FF92D050"/>
    <pageSetUpPr fitToPage="1"/>
  </sheetPr>
  <dimension ref="A1:AC77"/>
  <sheetViews>
    <sheetView topLeftCell="A12" zoomScale="70" zoomScaleNormal="70" zoomScaleSheetLayoutView="40" workbookViewId="0">
      <selection activeCell="L13" sqref="L13"/>
    </sheetView>
  </sheetViews>
  <sheetFormatPr defaultColWidth="9.109375" defaultRowHeight="14.4" x14ac:dyDescent="0.3"/>
  <cols>
    <col min="1" max="1" width="10.88671875" style="27" bestFit="1" customWidth="1"/>
    <col min="2" max="2" width="31.109375" customWidth="1"/>
    <col min="3" max="3" width="23.44140625" bestFit="1" customWidth="1"/>
    <col min="4" max="4" width="21.88671875" bestFit="1" customWidth="1"/>
    <col min="5" max="5" width="14.109375" style="27" bestFit="1" customWidth="1"/>
    <col min="6" max="9" width="17.6640625" style="27" bestFit="1" customWidth="1"/>
    <col min="10" max="10" width="15.109375" bestFit="1" customWidth="1"/>
    <col min="11" max="11" width="15.109375" customWidth="1"/>
    <col min="12" max="16" width="37.44140625" customWidth="1"/>
    <col min="17" max="17" width="19.109375" bestFit="1" customWidth="1"/>
    <col min="18" max="22" width="15.5546875" bestFit="1" customWidth="1"/>
    <col min="23" max="27" width="19.88671875" customWidth="1"/>
    <col min="28" max="28" width="15.5546875" bestFit="1" customWidth="1"/>
    <col min="29" max="29" width="69.88671875" customWidth="1"/>
  </cols>
  <sheetData>
    <row r="1" spans="1:29" s="12" customFormat="1" ht="15" customHeight="1" x14ac:dyDescent="0.3">
      <c r="A1" s="217" t="s">
        <v>2298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33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</row>
    <row r="4" spans="1:2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5"/>
    </row>
    <row r="5" spans="1:29" s="12" customFormat="1" ht="15.6" x14ac:dyDescent="0.3">
      <c r="A5" s="233" t="s">
        <v>33</v>
      </c>
      <c r="B5" s="233"/>
      <c r="C5" s="233"/>
      <c r="D5" s="233"/>
      <c r="E5" s="233"/>
      <c r="F5" s="233"/>
      <c r="G5" s="233"/>
      <c r="H5" s="78"/>
      <c r="I5" s="78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  <c r="G6" s="233"/>
      <c r="H6" s="78"/>
      <c r="I6" s="78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  <c r="G7" s="233"/>
      <c r="H7" s="78"/>
      <c r="I7" s="78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78"/>
      <c r="I8" s="78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78"/>
      <c r="I9" s="78"/>
    </row>
    <row r="12" spans="1:29" ht="141.6" customHeight="1" x14ac:dyDescent="0.3">
      <c r="A12" s="22" t="s">
        <v>238</v>
      </c>
      <c r="B12" s="22" t="s">
        <v>239</v>
      </c>
      <c r="C12" s="23" t="s">
        <v>240</v>
      </c>
      <c r="D12" s="23" t="s">
        <v>241</v>
      </c>
      <c r="E12" s="23" t="s">
        <v>242</v>
      </c>
      <c r="F12" s="23" t="s">
        <v>243</v>
      </c>
      <c r="G12" s="23" t="s">
        <v>244</v>
      </c>
      <c r="H12" s="23" t="s">
        <v>245</v>
      </c>
      <c r="I12" s="23" t="s">
        <v>246</v>
      </c>
      <c r="J12" s="23" t="s">
        <v>247</v>
      </c>
      <c r="K12" s="23" t="s">
        <v>248</v>
      </c>
      <c r="L12" s="24" t="s">
        <v>249</v>
      </c>
      <c r="M12" s="24" t="s">
        <v>250</v>
      </c>
      <c r="N12" s="24" t="s">
        <v>251</v>
      </c>
      <c r="O12" s="24" t="s">
        <v>252</v>
      </c>
      <c r="P12" s="24" t="s">
        <v>253</v>
      </c>
      <c r="Q12" s="23" t="s">
        <v>254</v>
      </c>
      <c r="R12" s="25" t="s">
        <v>255</v>
      </c>
      <c r="S12" s="25" t="s">
        <v>256</v>
      </c>
      <c r="T12" s="25" t="s">
        <v>257</v>
      </c>
      <c r="U12" s="25" t="s">
        <v>258</v>
      </c>
      <c r="V12" s="25" t="s">
        <v>259</v>
      </c>
      <c r="W12" s="25" t="s">
        <v>260</v>
      </c>
      <c r="X12" s="25" t="s">
        <v>261</v>
      </c>
      <c r="Y12" s="25" t="s">
        <v>262</v>
      </c>
      <c r="Z12" s="25" t="s">
        <v>263</v>
      </c>
      <c r="AA12" s="25" t="s">
        <v>264</v>
      </c>
      <c r="AB12" s="25" t="s">
        <v>265</v>
      </c>
      <c r="AC12" s="23" t="s">
        <v>169</v>
      </c>
    </row>
    <row r="13" spans="1:29" x14ac:dyDescent="0.3">
      <c r="A13" s="66" t="s">
        <v>69</v>
      </c>
      <c r="B13" s="66" t="s">
        <v>2299</v>
      </c>
      <c r="C13" s="66" t="s">
        <v>499</v>
      </c>
      <c r="D13" s="66" t="s">
        <v>2300</v>
      </c>
      <c r="E13" s="27">
        <v>1</v>
      </c>
      <c r="F13" s="27">
        <v>1</v>
      </c>
      <c r="G13" s="27">
        <v>1</v>
      </c>
      <c r="H13" s="27">
        <v>1</v>
      </c>
      <c r="I13" s="27">
        <v>1</v>
      </c>
      <c r="J13" t="s">
        <v>269</v>
      </c>
      <c r="K13" t="s">
        <v>269</v>
      </c>
      <c r="L13" s="20"/>
      <c r="M13" s="20"/>
      <c r="N13" s="20"/>
      <c r="O13" s="20"/>
      <c r="P13" s="20"/>
      <c r="Q13" s="28">
        <f t="shared" ref="Q13:Q57" si="0">Exchange_Rate</f>
        <v>17.71</v>
      </c>
      <c r="R13" s="18"/>
      <c r="S13" s="18"/>
      <c r="T13" s="18"/>
      <c r="U13" s="18"/>
      <c r="V13" s="18"/>
      <c r="W1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3" s="17">
        <f>SUM(T_MAIN_ACCESSSW25[[#This Row],[(Y)
TOTAL Excluding VAT - Y1
((A*J)*Q)+((A*R)*12))]:[(AC)
TOTAL Excluding VAT - Y5
((E*N*Q)+((E*V)*12))]])</f>
        <v>0</v>
      </c>
      <c r="AC13" s="21"/>
    </row>
    <row r="14" spans="1:29" x14ac:dyDescent="0.3">
      <c r="A14" s="66" t="s">
        <v>67</v>
      </c>
      <c r="B14" s="66" t="s">
        <v>2301</v>
      </c>
      <c r="C14" s="66" t="s">
        <v>499</v>
      </c>
      <c r="D14" s="66" t="s">
        <v>2300</v>
      </c>
      <c r="E14" s="27">
        <v>1</v>
      </c>
      <c r="F14" s="27">
        <v>1</v>
      </c>
      <c r="G14" s="27">
        <v>1</v>
      </c>
      <c r="H14" s="27">
        <v>1</v>
      </c>
      <c r="I14" s="27">
        <v>1</v>
      </c>
      <c r="J14" t="s">
        <v>269</v>
      </c>
      <c r="K14" t="s">
        <v>269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4" s="17">
        <f>SUM(T_MAIN_ACCESSSW25[[#This Row],[(Y)
TOTAL Excluding VAT - Y1
((A*J)*Q)+((A*R)*12))]:[(AC)
TOTAL Excluding VAT - Y5
((E*N*Q)+((E*V)*12))]])</f>
        <v>0</v>
      </c>
      <c r="AC14" s="21"/>
    </row>
    <row r="15" spans="1:29" x14ac:dyDescent="0.3">
      <c r="A15" s="66" t="s">
        <v>69</v>
      </c>
      <c r="B15" s="66" t="s">
        <v>2302</v>
      </c>
      <c r="C15" s="66" t="s">
        <v>499</v>
      </c>
      <c r="D15" s="66" t="s">
        <v>2300</v>
      </c>
      <c r="E15" s="27">
        <v>1</v>
      </c>
      <c r="F15" s="27">
        <v>1</v>
      </c>
      <c r="G15" s="27">
        <v>1</v>
      </c>
      <c r="H15" s="27">
        <v>1</v>
      </c>
      <c r="I15" s="27">
        <v>1</v>
      </c>
      <c r="J15" t="s">
        <v>269</v>
      </c>
      <c r="K15" t="s">
        <v>269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5" s="17">
        <f>SUM(T_MAIN_ACCESSSW25[[#This Row],[(Y)
TOTAL Excluding VAT - Y1
((A*J)*Q)+((A*R)*12))]:[(AC)
TOTAL Excluding VAT - Y5
((E*N*Q)+((E*V)*12))]])</f>
        <v>0</v>
      </c>
      <c r="AC15" s="21"/>
    </row>
    <row r="16" spans="1:29" x14ac:dyDescent="0.3">
      <c r="A16" s="66" t="s">
        <v>67</v>
      </c>
      <c r="B16" s="66" t="s">
        <v>2303</v>
      </c>
      <c r="C16" s="66" t="s">
        <v>499</v>
      </c>
      <c r="D16" s="66" t="s">
        <v>2300</v>
      </c>
      <c r="E16" s="27">
        <v>1</v>
      </c>
      <c r="F16" s="27">
        <v>1</v>
      </c>
      <c r="G16" s="27">
        <v>1</v>
      </c>
      <c r="H16" s="27">
        <v>1</v>
      </c>
      <c r="I16" s="27">
        <v>1</v>
      </c>
      <c r="J16" t="s">
        <v>269</v>
      </c>
      <c r="K16" t="s">
        <v>269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6" s="17">
        <f>SUM(T_MAIN_ACCESSSW25[[#This Row],[(Y)
TOTAL Excluding VAT - Y1
((A*J)*Q)+((A*R)*12))]:[(AC)
TOTAL Excluding VAT - Y5
((E*N*Q)+((E*V)*12))]])</f>
        <v>0</v>
      </c>
      <c r="AC16" s="21"/>
    </row>
    <row r="17" spans="1:29" x14ac:dyDescent="0.3">
      <c r="A17" s="66" t="s">
        <v>67</v>
      </c>
      <c r="B17" s="66" t="s">
        <v>2304</v>
      </c>
      <c r="C17" s="66" t="s">
        <v>499</v>
      </c>
      <c r="D17" s="66" t="s">
        <v>2300</v>
      </c>
      <c r="E17" s="27">
        <v>1</v>
      </c>
      <c r="F17" s="27">
        <v>1</v>
      </c>
      <c r="G17" s="27">
        <v>1</v>
      </c>
      <c r="H17" s="27">
        <v>1</v>
      </c>
      <c r="I17" s="27">
        <v>1</v>
      </c>
      <c r="J17" t="s">
        <v>269</v>
      </c>
      <c r="K17" t="s">
        <v>269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7" s="17">
        <f>SUM(T_MAIN_ACCESSSW25[[#This Row],[(Y)
TOTAL Excluding VAT - Y1
((A*J)*Q)+((A*R)*12))]:[(AC)
TOTAL Excluding VAT - Y5
((E*N*Q)+((E*V)*12))]])</f>
        <v>0</v>
      </c>
      <c r="AC17" s="21"/>
    </row>
    <row r="18" spans="1:29" x14ac:dyDescent="0.3">
      <c r="A18" s="66" t="s">
        <v>67</v>
      </c>
      <c r="B18" s="66" t="s">
        <v>2305</v>
      </c>
      <c r="C18" s="66" t="s">
        <v>499</v>
      </c>
      <c r="D18" s="66" t="s">
        <v>2300</v>
      </c>
      <c r="E18" s="27">
        <v>1</v>
      </c>
      <c r="F18" s="27">
        <v>1</v>
      </c>
      <c r="G18" s="27">
        <v>1</v>
      </c>
      <c r="H18" s="27">
        <v>1</v>
      </c>
      <c r="I18" s="27">
        <v>1</v>
      </c>
      <c r="J18" t="s">
        <v>269</v>
      </c>
      <c r="K18" t="s">
        <v>269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8" s="17">
        <f>SUM(T_MAIN_ACCESSSW25[[#This Row],[(Y)
TOTAL Excluding VAT - Y1
((A*J)*Q)+((A*R)*12))]:[(AC)
TOTAL Excluding VAT - Y5
((E*N*Q)+((E*V)*12))]])</f>
        <v>0</v>
      </c>
      <c r="AC18" s="21"/>
    </row>
    <row r="19" spans="1:29" x14ac:dyDescent="0.3">
      <c r="A19" s="66" t="s">
        <v>69</v>
      </c>
      <c r="B19" s="66" t="s">
        <v>2306</v>
      </c>
      <c r="C19" s="66" t="s">
        <v>499</v>
      </c>
      <c r="D19" s="66" t="s">
        <v>2300</v>
      </c>
      <c r="E19" s="27">
        <v>1</v>
      </c>
      <c r="F19" s="27">
        <v>1</v>
      </c>
      <c r="G19" s="27">
        <v>1</v>
      </c>
      <c r="H19" s="27">
        <v>1</v>
      </c>
      <c r="I19" s="27">
        <v>1</v>
      </c>
      <c r="J19" t="s">
        <v>269</v>
      </c>
      <c r="K19" t="s">
        <v>269</v>
      </c>
      <c r="L19" s="20"/>
      <c r="M19" s="20"/>
      <c r="N19" s="20"/>
      <c r="O19" s="20"/>
      <c r="P19" s="20"/>
      <c r="Q19" s="28">
        <f t="shared" si="0"/>
        <v>17.71</v>
      </c>
      <c r="R19" s="18"/>
      <c r="S19" s="18"/>
      <c r="T19" s="18"/>
      <c r="U19" s="18"/>
      <c r="V19" s="18"/>
      <c r="W1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1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1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1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1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19" s="17">
        <f>SUM(T_MAIN_ACCESSSW25[[#This Row],[(Y)
TOTAL Excluding VAT - Y1
((A*J)*Q)+((A*R)*12))]:[(AC)
TOTAL Excluding VAT - Y5
((E*N*Q)+((E*V)*12))]])</f>
        <v>0</v>
      </c>
      <c r="AC19" s="21"/>
    </row>
    <row r="20" spans="1:29" x14ac:dyDescent="0.3">
      <c r="A20" s="66" t="s">
        <v>69</v>
      </c>
      <c r="B20" s="66" t="s">
        <v>2307</v>
      </c>
      <c r="C20" s="66" t="s">
        <v>499</v>
      </c>
      <c r="D20" s="66" t="s">
        <v>2300</v>
      </c>
      <c r="E20" s="27">
        <v>1</v>
      </c>
      <c r="F20" s="27">
        <v>1</v>
      </c>
      <c r="G20" s="27">
        <v>1</v>
      </c>
      <c r="H20" s="27">
        <v>1</v>
      </c>
      <c r="I20" s="27">
        <v>1</v>
      </c>
      <c r="J20" t="s">
        <v>269</v>
      </c>
      <c r="K20" t="s">
        <v>269</v>
      </c>
      <c r="L20" s="20"/>
      <c r="M20" s="20"/>
      <c r="N20" s="20"/>
      <c r="O20" s="20"/>
      <c r="P20" s="20"/>
      <c r="Q20" s="28">
        <f t="shared" si="0"/>
        <v>17.71</v>
      </c>
      <c r="R20" s="18"/>
      <c r="S20" s="18"/>
      <c r="T20" s="18"/>
      <c r="U20" s="18"/>
      <c r="V20" s="18"/>
      <c r="W2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0" s="17">
        <f>SUM(T_MAIN_ACCESSSW25[[#This Row],[(Y)
TOTAL Excluding VAT - Y1
((A*J)*Q)+((A*R)*12))]:[(AC)
TOTAL Excluding VAT - Y5
((E*N*Q)+((E*V)*12))]])</f>
        <v>0</v>
      </c>
      <c r="AC20" s="21"/>
    </row>
    <row r="21" spans="1:29" x14ac:dyDescent="0.3">
      <c r="A21" s="66" t="s">
        <v>71</v>
      </c>
      <c r="B21" s="66" t="s">
        <v>2308</v>
      </c>
      <c r="C21" s="66" t="s">
        <v>499</v>
      </c>
      <c r="D21" s="66" t="s">
        <v>2309</v>
      </c>
      <c r="E21" s="27">
        <v>1</v>
      </c>
      <c r="F21" s="27">
        <v>1</v>
      </c>
      <c r="G21" s="27">
        <v>1</v>
      </c>
      <c r="H21" s="27">
        <v>1</v>
      </c>
      <c r="I21" s="27">
        <v>1</v>
      </c>
      <c r="J21" t="s">
        <v>269</v>
      </c>
      <c r="K21" t="s">
        <v>269</v>
      </c>
      <c r="L21" s="20"/>
      <c r="M21" s="20"/>
      <c r="N21" s="20"/>
      <c r="O21" s="20"/>
      <c r="P21" s="20"/>
      <c r="Q21" s="28">
        <f>Exchange_Rate</f>
        <v>17.71</v>
      </c>
      <c r="R21" s="18"/>
      <c r="S21" s="18"/>
      <c r="T21" s="18"/>
      <c r="U21" s="18"/>
      <c r="V21" s="18"/>
      <c r="W2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1" s="17">
        <f>SUM(T_MAIN_ACCESSSW25[[#This Row],[(Y)
TOTAL Excluding VAT - Y1
((A*J)*Q)+((A*R)*12))]:[(AC)
TOTAL Excluding VAT - Y5
((E*N*Q)+((E*V)*12))]])</f>
        <v>0</v>
      </c>
      <c r="AC21" s="21"/>
    </row>
    <row r="22" spans="1:29" x14ac:dyDescent="0.3">
      <c r="A22" s="66" t="s">
        <v>71</v>
      </c>
      <c r="B22" s="66" t="s">
        <v>2310</v>
      </c>
      <c r="C22" s="66" t="s">
        <v>499</v>
      </c>
      <c r="D22" s="66" t="s">
        <v>2300</v>
      </c>
      <c r="E22" s="27">
        <v>1</v>
      </c>
      <c r="F22" s="27">
        <v>1</v>
      </c>
      <c r="G22" s="27">
        <v>1</v>
      </c>
      <c r="H22" s="27">
        <v>1</v>
      </c>
      <c r="I22" s="27">
        <v>1</v>
      </c>
      <c r="J22" t="s">
        <v>269</v>
      </c>
      <c r="K22" t="s">
        <v>269</v>
      </c>
      <c r="L22" s="20"/>
      <c r="M22" s="20"/>
      <c r="N22" s="20"/>
      <c r="O22" s="20"/>
      <c r="P22" s="20"/>
      <c r="Q22" s="28">
        <f t="shared" si="0"/>
        <v>17.71</v>
      </c>
      <c r="R22" s="18"/>
      <c r="S22" s="18"/>
      <c r="T22" s="18"/>
      <c r="U22" s="18"/>
      <c r="V22" s="18"/>
      <c r="W2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2" s="17">
        <f>SUM(T_MAIN_ACCESSSW25[[#This Row],[(Y)
TOTAL Excluding VAT - Y1
((A*J)*Q)+((A*R)*12))]:[(AC)
TOTAL Excluding VAT - Y5
((E*N*Q)+((E*V)*12))]])</f>
        <v>0</v>
      </c>
      <c r="AC22" s="21"/>
    </row>
    <row r="23" spans="1:29" x14ac:dyDescent="0.3">
      <c r="A23" s="66" t="s">
        <v>71</v>
      </c>
      <c r="B23" s="66" t="s">
        <v>2311</v>
      </c>
      <c r="C23" s="66" t="s">
        <v>499</v>
      </c>
      <c r="D23" s="66" t="s">
        <v>2309</v>
      </c>
      <c r="E23" s="27">
        <v>1</v>
      </c>
      <c r="F23" s="27">
        <v>1</v>
      </c>
      <c r="G23" s="27">
        <v>1</v>
      </c>
      <c r="H23" s="27">
        <v>1</v>
      </c>
      <c r="I23" s="27">
        <v>1</v>
      </c>
      <c r="J23" t="s">
        <v>269</v>
      </c>
      <c r="K23" t="s">
        <v>269</v>
      </c>
      <c r="L23" s="20"/>
      <c r="M23" s="20"/>
      <c r="N23" s="20"/>
      <c r="O23" s="20"/>
      <c r="P23" s="20"/>
      <c r="Q23" s="28">
        <f t="shared" si="0"/>
        <v>17.71</v>
      </c>
      <c r="R23" s="18"/>
      <c r="S23" s="18"/>
      <c r="T23" s="18"/>
      <c r="U23" s="18"/>
      <c r="V23" s="18"/>
      <c r="W2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3" s="17">
        <f>SUM(T_MAIN_ACCESSSW25[[#This Row],[(Y)
TOTAL Excluding VAT - Y1
((A*J)*Q)+((A*R)*12))]:[(AC)
TOTAL Excluding VAT - Y5
((E*N*Q)+((E*V)*12))]])</f>
        <v>0</v>
      </c>
      <c r="AC23" s="21"/>
    </row>
    <row r="24" spans="1:29" x14ac:dyDescent="0.3">
      <c r="A24" s="66" t="s">
        <v>71</v>
      </c>
      <c r="B24" s="66" t="s">
        <v>2312</v>
      </c>
      <c r="C24" s="66" t="s">
        <v>499</v>
      </c>
      <c r="D24" s="66" t="s">
        <v>2300</v>
      </c>
      <c r="E24" s="27">
        <v>1</v>
      </c>
      <c r="F24" s="27">
        <v>1</v>
      </c>
      <c r="G24" s="27">
        <v>1</v>
      </c>
      <c r="H24" s="27">
        <v>1</v>
      </c>
      <c r="I24" s="27">
        <v>1</v>
      </c>
      <c r="J24" t="s">
        <v>269</v>
      </c>
      <c r="K24" t="s">
        <v>269</v>
      </c>
      <c r="L24" s="20"/>
      <c r="M24" s="20"/>
      <c r="N24" s="20"/>
      <c r="O24" s="20"/>
      <c r="P24" s="20"/>
      <c r="Q24" s="28">
        <f t="shared" si="0"/>
        <v>17.71</v>
      </c>
      <c r="R24" s="18"/>
      <c r="S24" s="18"/>
      <c r="T24" s="18"/>
      <c r="U24" s="18"/>
      <c r="V24" s="18"/>
      <c r="W2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4" s="17">
        <f>SUM(T_MAIN_ACCESSSW25[[#This Row],[(Y)
TOTAL Excluding VAT - Y1
((A*J)*Q)+((A*R)*12))]:[(AC)
TOTAL Excluding VAT - Y5
((E*N*Q)+((E*V)*12))]])</f>
        <v>0</v>
      </c>
      <c r="AC24" s="21"/>
    </row>
    <row r="25" spans="1:29" x14ac:dyDescent="0.3">
      <c r="A25" s="66" t="s">
        <v>71</v>
      </c>
      <c r="B25" s="66" t="s">
        <v>2313</v>
      </c>
      <c r="C25" s="66" t="s">
        <v>499</v>
      </c>
      <c r="D25" s="66" t="s">
        <v>2314</v>
      </c>
      <c r="E25" s="27">
        <v>1</v>
      </c>
      <c r="F25" s="27">
        <v>1</v>
      </c>
      <c r="G25" s="27">
        <v>1</v>
      </c>
      <c r="H25" s="27">
        <v>1</v>
      </c>
      <c r="I25" s="27">
        <v>1</v>
      </c>
      <c r="J25" t="s">
        <v>269</v>
      </c>
      <c r="K25" t="s">
        <v>269</v>
      </c>
      <c r="L25" s="20"/>
      <c r="M25" s="20"/>
      <c r="N25" s="20"/>
      <c r="O25" s="20"/>
      <c r="P25" s="20"/>
      <c r="Q25" s="28">
        <f t="shared" si="0"/>
        <v>17.71</v>
      </c>
      <c r="R25" s="18"/>
      <c r="S25" s="18"/>
      <c r="T25" s="18"/>
      <c r="U25" s="18"/>
      <c r="V25" s="18"/>
      <c r="W2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5" s="17">
        <f>SUM(T_MAIN_ACCESSSW25[[#This Row],[(Y)
TOTAL Excluding VAT - Y1
((A*J)*Q)+((A*R)*12))]:[(AC)
TOTAL Excluding VAT - Y5
((E*N*Q)+((E*V)*12))]])</f>
        <v>0</v>
      </c>
      <c r="AC25" s="21"/>
    </row>
    <row r="26" spans="1:29" x14ac:dyDescent="0.3">
      <c r="A26" s="66" t="s">
        <v>71</v>
      </c>
      <c r="B26" s="66" t="s">
        <v>2313</v>
      </c>
      <c r="C26" s="66" t="s">
        <v>499</v>
      </c>
      <c r="D26" s="66" t="s">
        <v>2314</v>
      </c>
      <c r="E26" s="27">
        <v>1</v>
      </c>
      <c r="F26" s="27">
        <v>1</v>
      </c>
      <c r="G26" s="27">
        <v>1</v>
      </c>
      <c r="H26" s="27">
        <v>1</v>
      </c>
      <c r="I26" s="27">
        <v>1</v>
      </c>
      <c r="J26" t="s">
        <v>269</v>
      </c>
      <c r="K26" t="s">
        <v>269</v>
      </c>
      <c r="L26" s="20"/>
      <c r="M26" s="20"/>
      <c r="N26" s="20"/>
      <c r="O26" s="20"/>
      <c r="P26" s="20"/>
      <c r="Q26" s="28">
        <f t="shared" si="0"/>
        <v>17.71</v>
      </c>
      <c r="R26" s="18"/>
      <c r="S26" s="18"/>
      <c r="T26" s="18"/>
      <c r="U26" s="18"/>
      <c r="V26" s="18"/>
      <c r="W2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6" s="17">
        <f>SUM(T_MAIN_ACCESSSW25[[#This Row],[(Y)
TOTAL Excluding VAT - Y1
((A*J)*Q)+((A*R)*12))]:[(AC)
TOTAL Excluding VAT - Y5
((E*N*Q)+((E*V)*12))]])</f>
        <v>0</v>
      </c>
      <c r="AC26" s="21"/>
    </row>
    <row r="27" spans="1:29" x14ac:dyDescent="0.3">
      <c r="A27" s="66" t="s">
        <v>71</v>
      </c>
      <c r="B27" s="66" t="s">
        <v>2313</v>
      </c>
      <c r="C27" s="66" t="s">
        <v>499</v>
      </c>
      <c r="D27" s="66" t="s">
        <v>2314</v>
      </c>
      <c r="E27" s="27">
        <v>1</v>
      </c>
      <c r="F27" s="27">
        <v>1</v>
      </c>
      <c r="G27" s="27">
        <v>1</v>
      </c>
      <c r="H27" s="27">
        <v>1</v>
      </c>
      <c r="I27" s="27">
        <v>1</v>
      </c>
      <c r="J27" t="s">
        <v>269</v>
      </c>
      <c r="K27" t="s">
        <v>269</v>
      </c>
      <c r="L27" s="20"/>
      <c r="M27" s="20"/>
      <c r="N27" s="20"/>
      <c r="O27" s="20"/>
      <c r="P27" s="20"/>
      <c r="Q27" s="28">
        <f>Exchange_Rate</f>
        <v>17.71</v>
      </c>
      <c r="R27" s="18"/>
      <c r="S27" s="18"/>
      <c r="T27" s="18"/>
      <c r="U27" s="18"/>
      <c r="V27" s="18"/>
      <c r="W2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7" s="17">
        <f>SUM(T_MAIN_ACCESSSW25[[#This Row],[(Y)
TOTAL Excluding VAT - Y1
((A*J)*Q)+((A*R)*12))]:[(AC)
TOTAL Excluding VAT - Y5
((E*N*Q)+((E*V)*12))]])</f>
        <v>0</v>
      </c>
      <c r="AC27" s="21"/>
    </row>
    <row r="28" spans="1:29" x14ac:dyDescent="0.3">
      <c r="A28" s="66" t="s">
        <v>71</v>
      </c>
      <c r="B28" s="66" t="s">
        <v>2313</v>
      </c>
      <c r="C28" s="66" t="s">
        <v>499</v>
      </c>
      <c r="D28" s="66" t="s">
        <v>2314</v>
      </c>
      <c r="E28" s="27">
        <v>1</v>
      </c>
      <c r="F28" s="27">
        <v>1</v>
      </c>
      <c r="G28" s="27">
        <v>1</v>
      </c>
      <c r="H28" s="27">
        <v>1</v>
      </c>
      <c r="I28" s="27">
        <v>1</v>
      </c>
      <c r="J28" t="s">
        <v>269</v>
      </c>
      <c r="K28" t="s">
        <v>269</v>
      </c>
      <c r="L28" s="20"/>
      <c r="M28" s="20"/>
      <c r="N28" s="20"/>
      <c r="O28" s="20"/>
      <c r="P28" s="20"/>
      <c r="Q28" s="28">
        <f>Exchange_Rate</f>
        <v>17.71</v>
      </c>
      <c r="R28" s="18"/>
      <c r="S28" s="18"/>
      <c r="T28" s="18"/>
      <c r="U28" s="18"/>
      <c r="V28" s="18"/>
      <c r="W2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8" s="17">
        <f>SUM(T_MAIN_ACCESSSW25[[#This Row],[(Y)
TOTAL Excluding VAT - Y1
((A*J)*Q)+((A*R)*12))]:[(AC)
TOTAL Excluding VAT - Y5
((E*N*Q)+((E*V)*12))]])</f>
        <v>0</v>
      </c>
      <c r="AC28" s="21"/>
    </row>
    <row r="29" spans="1:29" x14ac:dyDescent="0.3">
      <c r="A29" s="66" t="s">
        <v>71</v>
      </c>
      <c r="B29" s="66" t="s">
        <v>2313</v>
      </c>
      <c r="C29" s="66" t="s">
        <v>499</v>
      </c>
      <c r="D29" s="66" t="s">
        <v>2314</v>
      </c>
      <c r="E29" s="27">
        <v>1</v>
      </c>
      <c r="F29" s="27">
        <v>1</v>
      </c>
      <c r="G29" s="27">
        <v>1</v>
      </c>
      <c r="H29" s="27">
        <v>1</v>
      </c>
      <c r="I29" s="27">
        <v>1</v>
      </c>
      <c r="J29" t="s">
        <v>269</v>
      </c>
      <c r="K29" t="s">
        <v>269</v>
      </c>
      <c r="L29" s="20"/>
      <c r="M29" s="20"/>
      <c r="N29" s="20"/>
      <c r="O29" s="20"/>
      <c r="P29" s="20"/>
      <c r="Q29" s="28">
        <f>Exchange_Rate</f>
        <v>17.71</v>
      </c>
      <c r="R29" s="18"/>
      <c r="S29" s="18"/>
      <c r="T29" s="18"/>
      <c r="U29" s="18"/>
      <c r="V29" s="18"/>
      <c r="W2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2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2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2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2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29" s="17">
        <f>SUM(T_MAIN_ACCESSSW25[[#This Row],[(Y)
TOTAL Excluding VAT - Y1
((A*J)*Q)+((A*R)*12))]:[(AC)
TOTAL Excluding VAT - Y5
((E*N*Q)+((E*V)*12))]])</f>
        <v>0</v>
      </c>
      <c r="AC29" s="21"/>
    </row>
    <row r="30" spans="1:29" x14ac:dyDescent="0.3">
      <c r="A30" s="66" t="s">
        <v>71</v>
      </c>
      <c r="B30" s="66" t="s">
        <v>2313</v>
      </c>
      <c r="C30" s="66" t="s">
        <v>499</v>
      </c>
      <c r="D30" s="66" t="s">
        <v>2314</v>
      </c>
      <c r="E30" s="27">
        <v>1</v>
      </c>
      <c r="F30" s="27">
        <v>1</v>
      </c>
      <c r="G30" s="27">
        <v>1</v>
      </c>
      <c r="H30" s="27">
        <v>1</v>
      </c>
      <c r="I30" s="27">
        <v>1</v>
      </c>
      <c r="J30" t="s">
        <v>269</v>
      </c>
      <c r="K30" t="s">
        <v>269</v>
      </c>
      <c r="L30" s="20"/>
      <c r="M30" s="20"/>
      <c r="N30" s="20"/>
      <c r="O30" s="20"/>
      <c r="P30" s="20"/>
      <c r="Q30" s="28">
        <f>Exchange_Rate</f>
        <v>17.71</v>
      </c>
      <c r="R30" s="18"/>
      <c r="S30" s="18"/>
      <c r="T30" s="18"/>
      <c r="U30" s="18"/>
      <c r="V30" s="18"/>
      <c r="W3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0" s="17">
        <f>SUM(T_MAIN_ACCESSSW25[[#This Row],[(Y)
TOTAL Excluding VAT - Y1
((A*J)*Q)+((A*R)*12))]:[(AC)
TOTAL Excluding VAT - Y5
((E*N*Q)+((E*V)*12))]])</f>
        <v>0</v>
      </c>
      <c r="AC30" s="21"/>
    </row>
    <row r="31" spans="1:29" x14ac:dyDescent="0.3">
      <c r="A31" s="66" t="s">
        <v>67</v>
      </c>
      <c r="B31" s="66" t="s">
        <v>2315</v>
      </c>
      <c r="C31" s="66" t="s">
        <v>2316</v>
      </c>
      <c r="D31" s="66" t="s">
        <v>2317</v>
      </c>
      <c r="E31" s="27">
        <v>1</v>
      </c>
      <c r="F31" s="27">
        <v>0</v>
      </c>
      <c r="G31" s="27">
        <v>0</v>
      </c>
      <c r="H31" s="27">
        <v>0</v>
      </c>
      <c r="I31" s="27">
        <v>0</v>
      </c>
      <c r="J31" t="s">
        <v>269</v>
      </c>
      <c r="K31" t="s">
        <v>269</v>
      </c>
      <c r="L31" s="20"/>
      <c r="M31" s="20"/>
      <c r="N31" s="20"/>
      <c r="O31" s="20"/>
      <c r="P31" s="20"/>
      <c r="Q31" s="28">
        <f t="shared" si="0"/>
        <v>17.71</v>
      </c>
      <c r="R31" s="18"/>
      <c r="S31" s="18"/>
      <c r="T31" s="18"/>
      <c r="U31" s="18"/>
      <c r="V31" s="18"/>
      <c r="W3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1" s="17">
        <f>SUM(T_MAIN_ACCESSSW25[[#This Row],[(Y)
TOTAL Excluding VAT - Y1
((A*J)*Q)+((A*R)*12))]:[(AC)
TOTAL Excluding VAT - Y5
((E*N*Q)+((E*V)*12))]])</f>
        <v>0</v>
      </c>
      <c r="AC31" s="21"/>
    </row>
    <row r="32" spans="1:29" x14ac:dyDescent="0.3">
      <c r="A32" s="66" t="s">
        <v>67</v>
      </c>
      <c r="B32" s="66" t="s">
        <v>2318</v>
      </c>
      <c r="C32" s="66" t="s">
        <v>2319</v>
      </c>
      <c r="D32" s="66" t="s">
        <v>2317</v>
      </c>
      <c r="E32" s="27">
        <v>1</v>
      </c>
      <c r="F32" s="27">
        <v>0</v>
      </c>
      <c r="G32" s="27">
        <v>0</v>
      </c>
      <c r="H32" s="27">
        <v>0</v>
      </c>
      <c r="I32" s="27">
        <v>0</v>
      </c>
      <c r="J32" t="s">
        <v>269</v>
      </c>
      <c r="K32" t="s">
        <v>269</v>
      </c>
      <c r="L32" s="20"/>
      <c r="M32" s="20"/>
      <c r="N32" s="20"/>
      <c r="O32" s="20"/>
      <c r="P32" s="20"/>
      <c r="Q32" s="28">
        <f t="shared" si="0"/>
        <v>17.71</v>
      </c>
      <c r="R32" s="18"/>
      <c r="S32" s="18"/>
      <c r="T32" s="18"/>
      <c r="U32" s="18"/>
      <c r="V32" s="18"/>
      <c r="W3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2" s="17">
        <f>SUM(T_MAIN_ACCESSSW25[[#This Row],[(Y)
TOTAL Excluding VAT - Y1
((A*J)*Q)+((A*R)*12))]:[(AC)
TOTAL Excluding VAT - Y5
((E*N*Q)+((E*V)*12))]])</f>
        <v>0</v>
      </c>
      <c r="AC32" s="21"/>
    </row>
    <row r="33" spans="1:29" x14ac:dyDescent="0.3">
      <c r="A33" s="66" t="s">
        <v>67</v>
      </c>
      <c r="B33" s="66" t="s">
        <v>2320</v>
      </c>
      <c r="C33" s="66" t="s">
        <v>2321</v>
      </c>
      <c r="D33" s="66" t="s">
        <v>2317</v>
      </c>
      <c r="E33" s="27">
        <v>1</v>
      </c>
      <c r="F33" s="27">
        <v>0</v>
      </c>
      <c r="G33" s="27">
        <v>0</v>
      </c>
      <c r="H33" s="27">
        <v>0</v>
      </c>
      <c r="I33" s="27">
        <v>0</v>
      </c>
      <c r="J33" t="s">
        <v>269</v>
      </c>
      <c r="K33" t="s">
        <v>269</v>
      </c>
      <c r="L33" s="20"/>
      <c r="M33" s="20"/>
      <c r="N33" s="20"/>
      <c r="O33" s="20"/>
      <c r="P33" s="20"/>
      <c r="Q33" s="28">
        <f t="shared" si="0"/>
        <v>17.71</v>
      </c>
      <c r="R33" s="18"/>
      <c r="S33" s="18"/>
      <c r="T33" s="18"/>
      <c r="U33" s="18"/>
      <c r="V33" s="18"/>
      <c r="W3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3" s="17">
        <f>SUM(T_MAIN_ACCESSSW25[[#This Row],[(Y)
TOTAL Excluding VAT - Y1
((A*J)*Q)+((A*R)*12))]:[(AC)
TOTAL Excluding VAT - Y5
((E*N*Q)+((E*V)*12))]])</f>
        <v>0</v>
      </c>
      <c r="AC33" s="21"/>
    </row>
    <row r="34" spans="1:29" x14ac:dyDescent="0.3">
      <c r="A34" s="66" t="s">
        <v>67</v>
      </c>
      <c r="B34" s="66" t="s">
        <v>2322</v>
      </c>
      <c r="C34" s="66" t="s">
        <v>2323</v>
      </c>
      <c r="D34" s="66" t="s">
        <v>2317</v>
      </c>
      <c r="E34" s="27">
        <v>1</v>
      </c>
      <c r="F34" s="27">
        <v>0</v>
      </c>
      <c r="G34" s="27">
        <v>0</v>
      </c>
      <c r="H34" s="27">
        <v>0</v>
      </c>
      <c r="I34" s="27">
        <v>0</v>
      </c>
      <c r="J34" t="s">
        <v>269</v>
      </c>
      <c r="K34" t="s">
        <v>269</v>
      </c>
      <c r="L34" s="20"/>
      <c r="M34" s="20"/>
      <c r="N34" s="20"/>
      <c r="O34" s="20"/>
      <c r="P34" s="20"/>
      <c r="Q34" s="28">
        <f t="shared" si="0"/>
        <v>17.71</v>
      </c>
      <c r="R34" s="18"/>
      <c r="S34" s="18"/>
      <c r="T34" s="18"/>
      <c r="U34" s="18"/>
      <c r="V34" s="18"/>
      <c r="W3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4" s="17">
        <f>SUM(T_MAIN_ACCESSSW25[[#This Row],[(Y)
TOTAL Excluding VAT - Y1
((A*J)*Q)+((A*R)*12))]:[(AC)
TOTAL Excluding VAT - Y5
((E*N*Q)+((E*V)*12))]])</f>
        <v>0</v>
      </c>
      <c r="AC34" s="21"/>
    </row>
    <row r="35" spans="1:29" x14ac:dyDescent="0.3">
      <c r="A35" s="66" t="s">
        <v>69</v>
      </c>
      <c r="B35" s="66" t="s">
        <v>2324</v>
      </c>
      <c r="C35" s="66" t="s">
        <v>2325</v>
      </c>
      <c r="D35" s="66" t="s">
        <v>2309</v>
      </c>
      <c r="E35" s="27">
        <v>1</v>
      </c>
      <c r="F35" s="27">
        <v>1</v>
      </c>
      <c r="G35" s="27">
        <v>1</v>
      </c>
      <c r="H35" s="27">
        <v>1</v>
      </c>
      <c r="I35" s="27">
        <v>1</v>
      </c>
      <c r="J35" t="s">
        <v>269</v>
      </c>
      <c r="K35" t="s">
        <v>269</v>
      </c>
      <c r="L35" s="20"/>
      <c r="M35" s="20"/>
      <c r="N35" s="20"/>
      <c r="O35" s="20"/>
      <c r="P35" s="20"/>
      <c r="Q35" s="28">
        <f t="shared" si="0"/>
        <v>17.71</v>
      </c>
      <c r="R35" s="18"/>
      <c r="S35" s="18"/>
      <c r="T35" s="18"/>
      <c r="U35" s="18"/>
      <c r="V35" s="18"/>
      <c r="W3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5" s="17">
        <f>SUM(T_MAIN_ACCESSSW25[[#This Row],[(Y)
TOTAL Excluding VAT - Y1
((A*J)*Q)+((A*R)*12))]:[(AC)
TOTAL Excluding VAT - Y5
((E*N*Q)+((E*V)*12))]])</f>
        <v>0</v>
      </c>
      <c r="AC35" s="21"/>
    </row>
    <row r="36" spans="1:29" x14ac:dyDescent="0.3">
      <c r="A36" s="66" t="s">
        <v>69</v>
      </c>
      <c r="B36" s="66" t="s">
        <v>2326</v>
      </c>
      <c r="C36" s="66" t="s">
        <v>2327</v>
      </c>
      <c r="D36" s="66" t="s">
        <v>2309</v>
      </c>
      <c r="E36" s="27">
        <v>1</v>
      </c>
      <c r="F36" s="27">
        <v>1</v>
      </c>
      <c r="G36" s="27">
        <v>1</v>
      </c>
      <c r="H36" s="27">
        <v>1</v>
      </c>
      <c r="I36" s="27">
        <v>1</v>
      </c>
      <c r="J36" t="s">
        <v>269</v>
      </c>
      <c r="K36" t="s">
        <v>269</v>
      </c>
      <c r="L36" s="20"/>
      <c r="M36" s="20"/>
      <c r="N36" s="20"/>
      <c r="O36" s="20"/>
      <c r="P36" s="20"/>
      <c r="Q36" s="28">
        <f t="shared" si="0"/>
        <v>17.71</v>
      </c>
      <c r="R36" s="18"/>
      <c r="S36" s="18"/>
      <c r="T36" s="18"/>
      <c r="U36" s="18"/>
      <c r="V36" s="18"/>
      <c r="W3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6" s="17">
        <f>SUM(T_MAIN_ACCESSSW25[[#This Row],[(Y)
TOTAL Excluding VAT - Y1
((A*J)*Q)+((A*R)*12))]:[(AC)
TOTAL Excluding VAT - Y5
((E*N*Q)+((E*V)*12))]])</f>
        <v>0</v>
      </c>
      <c r="AC36" s="21"/>
    </row>
    <row r="37" spans="1:29" x14ac:dyDescent="0.3">
      <c r="A37" s="66" t="s">
        <v>71</v>
      </c>
      <c r="B37" s="66" t="s">
        <v>2328</v>
      </c>
      <c r="C37" s="66" t="s">
        <v>2329</v>
      </c>
      <c r="D37" s="66" t="s">
        <v>2309</v>
      </c>
      <c r="E37" s="27">
        <v>1</v>
      </c>
      <c r="F37" s="27">
        <v>1</v>
      </c>
      <c r="G37" s="27">
        <v>1</v>
      </c>
      <c r="H37" s="27">
        <v>1</v>
      </c>
      <c r="I37" s="27">
        <v>1</v>
      </c>
      <c r="J37" t="s">
        <v>269</v>
      </c>
      <c r="K37" t="s">
        <v>269</v>
      </c>
      <c r="L37" s="20"/>
      <c r="M37" s="20"/>
      <c r="N37" s="20"/>
      <c r="O37" s="20"/>
      <c r="P37" s="20"/>
      <c r="Q37" s="28">
        <f t="shared" si="0"/>
        <v>17.71</v>
      </c>
      <c r="R37" s="18"/>
      <c r="S37" s="18"/>
      <c r="T37" s="18"/>
      <c r="U37" s="18"/>
      <c r="V37" s="18"/>
      <c r="W3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7" s="17">
        <f>SUM(T_MAIN_ACCESSSW25[[#This Row],[(Y)
TOTAL Excluding VAT - Y1
((A*J)*Q)+((A*R)*12))]:[(AC)
TOTAL Excluding VAT - Y5
((E*N*Q)+((E*V)*12))]])</f>
        <v>0</v>
      </c>
      <c r="AC37" s="21"/>
    </row>
    <row r="38" spans="1:29" x14ac:dyDescent="0.3">
      <c r="A38" s="66" t="s">
        <v>71</v>
      </c>
      <c r="B38" s="66" t="s">
        <v>2330</v>
      </c>
      <c r="C38" s="66" t="s">
        <v>2331</v>
      </c>
      <c r="D38" s="66" t="s">
        <v>2309</v>
      </c>
      <c r="E38" s="27">
        <v>1</v>
      </c>
      <c r="F38" s="27">
        <v>1</v>
      </c>
      <c r="G38" s="27">
        <v>1</v>
      </c>
      <c r="H38" s="27">
        <v>1</v>
      </c>
      <c r="I38" s="27">
        <v>1</v>
      </c>
      <c r="J38" t="s">
        <v>269</v>
      </c>
      <c r="K38" t="s">
        <v>269</v>
      </c>
      <c r="L38" s="20"/>
      <c r="M38" s="20"/>
      <c r="N38" s="20"/>
      <c r="O38" s="20"/>
      <c r="P38" s="20"/>
      <c r="Q38" s="28">
        <f t="shared" si="0"/>
        <v>17.71</v>
      </c>
      <c r="R38" s="18"/>
      <c r="S38" s="18"/>
      <c r="T38" s="18"/>
      <c r="U38" s="18"/>
      <c r="V38" s="18"/>
      <c r="W3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8" s="17">
        <f>SUM(T_MAIN_ACCESSSW25[[#This Row],[(Y)
TOTAL Excluding VAT - Y1
((A*J)*Q)+((A*R)*12))]:[(AC)
TOTAL Excluding VAT - Y5
((E*N*Q)+((E*V)*12))]])</f>
        <v>0</v>
      </c>
      <c r="AC38" s="21"/>
    </row>
    <row r="39" spans="1:29" x14ac:dyDescent="0.3">
      <c r="A39" s="66" t="s">
        <v>71</v>
      </c>
      <c r="B39" s="66" t="s">
        <v>2332</v>
      </c>
      <c r="C39" s="66" t="s">
        <v>2333</v>
      </c>
      <c r="D39" s="66" t="s">
        <v>2309</v>
      </c>
      <c r="E39" s="27">
        <v>1</v>
      </c>
      <c r="F39" s="27">
        <v>1</v>
      </c>
      <c r="G39" s="27">
        <v>1</v>
      </c>
      <c r="H39" s="27">
        <v>1</v>
      </c>
      <c r="I39" s="27">
        <v>1</v>
      </c>
      <c r="J39" t="s">
        <v>269</v>
      </c>
      <c r="K39" t="s">
        <v>269</v>
      </c>
      <c r="L39" s="20"/>
      <c r="M39" s="20"/>
      <c r="N39" s="20"/>
      <c r="O39" s="20"/>
      <c r="P39" s="20"/>
      <c r="Q39" s="28">
        <f t="shared" si="0"/>
        <v>17.71</v>
      </c>
      <c r="R39" s="18"/>
      <c r="S39" s="18"/>
      <c r="T39" s="18"/>
      <c r="U39" s="18"/>
      <c r="V39" s="18"/>
      <c r="W3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3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3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3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3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39" s="17">
        <f>SUM(T_MAIN_ACCESSSW25[[#This Row],[(Y)
TOTAL Excluding VAT - Y1
((A*J)*Q)+((A*R)*12))]:[(AC)
TOTAL Excluding VAT - Y5
((E*N*Q)+((E*V)*12))]])</f>
        <v>0</v>
      </c>
      <c r="AC39" s="21"/>
    </row>
    <row r="40" spans="1:29" x14ac:dyDescent="0.3">
      <c r="A40" s="66" t="s">
        <v>71</v>
      </c>
      <c r="B40" s="66" t="s">
        <v>2334</v>
      </c>
      <c r="C40" s="66" t="s">
        <v>2335</v>
      </c>
      <c r="D40" s="66" t="s">
        <v>2309</v>
      </c>
      <c r="E40" s="27">
        <v>1</v>
      </c>
      <c r="F40" s="27">
        <v>1</v>
      </c>
      <c r="G40" s="27">
        <v>1</v>
      </c>
      <c r="H40" s="27">
        <v>1</v>
      </c>
      <c r="I40" s="27">
        <v>1</v>
      </c>
      <c r="J40" t="s">
        <v>269</v>
      </c>
      <c r="K40" t="s">
        <v>269</v>
      </c>
      <c r="L40" s="20"/>
      <c r="M40" s="20"/>
      <c r="N40" s="20"/>
      <c r="O40" s="20"/>
      <c r="P40" s="20"/>
      <c r="Q40" s="28">
        <f t="shared" si="0"/>
        <v>17.71</v>
      </c>
      <c r="R40" s="18"/>
      <c r="S40" s="18"/>
      <c r="T40" s="18"/>
      <c r="U40" s="18"/>
      <c r="V40" s="18"/>
      <c r="W4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0" s="17">
        <f>SUM(T_MAIN_ACCESSSW25[[#This Row],[(Y)
TOTAL Excluding VAT - Y1
((A*J)*Q)+((A*R)*12))]:[(AC)
TOTAL Excluding VAT - Y5
((E*N*Q)+((E*V)*12))]])</f>
        <v>0</v>
      </c>
      <c r="AC40" s="21"/>
    </row>
    <row r="41" spans="1:29" x14ac:dyDescent="0.3">
      <c r="A41" s="66" t="s">
        <v>80</v>
      </c>
      <c r="B41" s="66" t="s">
        <v>2336</v>
      </c>
      <c r="C41" s="66" t="s">
        <v>2337</v>
      </c>
      <c r="D41" s="66" t="s">
        <v>2309</v>
      </c>
      <c r="E41" s="27">
        <v>1</v>
      </c>
      <c r="F41" s="27">
        <v>1</v>
      </c>
      <c r="G41" s="27">
        <v>1</v>
      </c>
      <c r="H41" s="27">
        <v>1</v>
      </c>
      <c r="I41" s="27">
        <v>1</v>
      </c>
      <c r="J41" t="s">
        <v>269</v>
      </c>
      <c r="K41" t="s">
        <v>269</v>
      </c>
      <c r="L41" s="20"/>
      <c r="M41" s="20"/>
      <c r="N41" s="20"/>
      <c r="O41" s="20"/>
      <c r="P41" s="20"/>
      <c r="Q41" s="28">
        <f t="shared" si="0"/>
        <v>17.71</v>
      </c>
      <c r="R41" s="18"/>
      <c r="S41" s="18"/>
      <c r="T41" s="18"/>
      <c r="U41" s="18"/>
      <c r="V41" s="18"/>
      <c r="W4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1" s="17">
        <f>SUM(T_MAIN_ACCESSSW25[[#This Row],[(Y)
TOTAL Excluding VAT - Y1
((A*J)*Q)+((A*R)*12))]:[(AC)
TOTAL Excluding VAT - Y5
((E*N*Q)+((E*V)*12))]])</f>
        <v>0</v>
      </c>
      <c r="AC41" s="21"/>
    </row>
    <row r="42" spans="1:29" x14ac:dyDescent="0.3">
      <c r="A42" s="66" t="s">
        <v>78</v>
      </c>
      <c r="B42" s="66" t="s">
        <v>2338</v>
      </c>
      <c r="C42" s="66" t="s">
        <v>2339</v>
      </c>
      <c r="D42" s="66" t="s">
        <v>2309</v>
      </c>
      <c r="E42" s="27">
        <v>1</v>
      </c>
      <c r="F42" s="27">
        <v>1</v>
      </c>
      <c r="G42" s="27">
        <v>1</v>
      </c>
      <c r="H42" s="27">
        <v>1</v>
      </c>
      <c r="I42" s="27">
        <v>1</v>
      </c>
      <c r="J42" t="s">
        <v>269</v>
      </c>
      <c r="K42" t="s">
        <v>269</v>
      </c>
      <c r="L42" s="20"/>
      <c r="M42" s="20"/>
      <c r="N42" s="20"/>
      <c r="O42" s="20"/>
      <c r="P42" s="20"/>
      <c r="Q42" s="28">
        <f t="shared" si="0"/>
        <v>17.71</v>
      </c>
      <c r="R42" s="18"/>
      <c r="S42" s="18"/>
      <c r="T42" s="18"/>
      <c r="U42" s="18"/>
      <c r="V42" s="18"/>
      <c r="W4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2" s="17">
        <f>SUM(T_MAIN_ACCESSSW25[[#This Row],[(Y)
TOTAL Excluding VAT - Y1
((A*J)*Q)+((A*R)*12))]:[(AC)
TOTAL Excluding VAT - Y5
((E*N*Q)+((E*V)*12))]])</f>
        <v>0</v>
      </c>
      <c r="AC42" s="21"/>
    </row>
    <row r="43" spans="1:29" x14ac:dyDescent="0.3">
      <c r="A43" s="66" t="s">
        <v>80</v>
      </c>
      <c r="B43" s="66" t="s">
        <v>2340</v>
      </c>
      <c r="C43" s="66" t="s">
        <v>2341</v>
      </c>
      <c r="D43" s="66" t="s">
        <v>2309</v>
      </c>
      <c r="E43" s="27">
        <v>1</v>
      </c>
      <c r="F43" s="27">
        <v>1</v>
      </c>
      <c r="G43" s="27">
        <v>1</v>
      </c>
      <c r="H43" s="27">
        <v>1</v>
      </c>
      <c r="I43" s="27">
        <v>1</v>
      </c>
      <c r="J43" t="s">
        <v>269</v>
      </c>
      <c r="K43" t="s">
        <v>269</v>
      </c>
      <c r="L43" s="20"/>
      <c r="M43" s="20"/>
      <c r="N43" s="20"/>
      <c r="O43" s="20"/>
      <c r="P43" s="20"/>
      <c r="Q43" s="28">
        <f t="shared" si="0"/>
        <v>17.71</v>
      </c>
      <c r="R43" s="18"/>
      <c r="S43" s="18"/>
      <c r="T43" s="18"/>
      <c r="U43" s="18"/>
      <c r="V43" s="18"/>
      <c r="W4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3" s="17">
        <f>SUM(T_MAIN_ACCESSSW25[[#This Row],[(Y)
TOTAL Excluding VAT - Y1
((A*J)*Q)+((A*R)*12))]:[(AC)
TOTAL Excluding VAT - Y5
((E*N*Q)+((E*V)*12))]])</f>
        <v>0</v>
      </c>
      <c r="AC43" s="21"/>
    </row>
    <row r="44" spans="1:29" x14ac:dyDescent="0.3">
      <c r="A44" s="66" t="s">
        <v>78</v>
      </c>
      <c r="B44" s="66" t="s">
        <v>2342</v>
      </c>
      <c r="C44" s="66" t="s">
        <v>2343</v>
      </c>
      <c r="D44" s="66" t="s">
        <v>2309</v>
      </c>
      <c r="E44" s="27">
        <v>1</v>
      </c>
      <c r="F44" s="27">
        <v>1</v>
      </c>
      <c r="G44" s="27">
        <v>1</v>
      </c>
      <c r="H44" s="27">
        <v>1</v>
      </c>
      <c r="I44" s="27">
        <v>1</v>
      </c>
      <c r="J44" t="s">
        <v>269</v>
      </c>
      <c r="K44" t="s">
        <v>269</v>
      </c>
      <c r="L44" s="20"/>
      <c r="M44" s="20"/>
      <c r="N44" s="20"/>
      <c r="O44" s="20"/>
      <c r="P44" s="20"/>
      <c r="Q44" s="28">
        <f t="shared" si="0"/>
        <v>17.71</v>
      </c>
      <c r="R44" s="18"/>
      <c r="S44" s="18"/>
      <c r="T44" s="18"/>
      <c r="U44" s="18"/>
      <c r="V44" s="18"/>
      <c r="W4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4" s="17">
        <f>SUM(T_MAIN_ACCESSSW25[[#This Row],[(Y)
TOTAL Excluding VAT - Y1
((A*J)*Q)+((A*R)*12))]:[(AC)
TOTAL Excluding VAT - Y5
((E*N*Q)+((E*V)*12))]])</f>
        <v>0</v>
      </c>
      <c r="AC44" s="21"/>
    </row>
    <row r="45" spans="1:29" x14ac:dyDescent="0.3">
      <c r="A45" s="66" t="s">
        <v>79</v>
      </c>
      <c r="B45" s="66" t="s">
        <v>2344</v>
      </c>
      <c r="C45" s="66" t="s">
        <v>2345</v>
      </c>
      <c r="D45" s="66" t="s">
        <v>2309</v>
      </c>
      <c r="E45" s="27">
        <v>1</v>
      </c>
      <c r="F45" s="27">
        <v>1</v>
      </c>
      <c r="G45" s="27">
        <v>1</v>
      </c>
      <c r="H45" s="27">
        <v>1</v>
      </c>
      <c r="I45" s="27">
        <v>1</v>
      </c>
      <c r="J45" t="s">
        <v>269</v>
      </c>
      <c r="K45" t="s">
        <v>269</v>
      </c>
      <c r="L45" s="20"/>
      <c r="M45" s="20"/>
      <c r="N45" s="20"/>
      <c r="O45" s="20"/>
      <c r="P45" s="20"/>
      <c r="Q45" s="28">
        <f t="shared" si="0"/>
        <v>17.71</v>
      </c>
      <c r="R45" s="18"/>
      <c r="S45" s="18"/>
      <c r="T45" s="18"/>
      <c r="U45" s="18"/>
      <c r="V45" s="18"/>
      <c r="W4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5" s="17">
        <f>SUM(T_MAIN_ACCESSSW25[[#This Row],[(Y)
TOTAL Excluding VAT - Y1
((A*J)*Q)+((A*R)*12))]:[(AC)
TOTAL Excluding VAT - Y5
((E*N*Q)+((E*V)*12))]])</f>
        <v>0</v>
      </c>
      <c r="AC45" s="21"/>
    </row>
    <row r="46" spans="1:29" x14ac:dyDescent="0.3">
      <c r="A46" s="66" t="s">
        <v>79</v>
      </c>
      <c r="B46" s="66" t="s">
        <v>2346</v>
      </c>
      <c r="C46" s="66" t="s">
        <v>2347</v>
      </c>
      <c r="D46" s="66" t="s">
        <v>2309</v>
      </c>
      <c r="E46" s="27">
        <v>1</v>
      </c>
      <c r="F46" s="27">
        <v>1</v>
      </c>
      <c r="G46" s="27">
        <v>1</v>
      </c>
      <c r="H46" s="27">
        <v>1</v>
      </c>
      <c r="I46" s="27">
        <v>1</v>
      </c>
      <c r="J46" t="s">
        <v>269</v>
      </c>
      <c r="K46" t="s">
        <v>269</v>
      </c>
      <c r="L46" s="20"/>
      <c r="M46" s="20"/>
      <c r="N46" s="20"/>
      <c r="O46" s="20"/>
      <c r="P46" s="20"/>
      <c r="Q46" s="28">
        <f t="shared" si="0"/>
        <v>17.71</v>
      </c>
      <c r="R46" s="18"/>
      <c r="S46" s="18"/>
      <c r="T46" s="18"/>
      <c r="U46" s="18"/>
      <c r="V46" s="18"/>
      <c r="W4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6" s="17">
        <f>SUM(T_MAIN_ACCESSSW25[[#This Row],[(Y)
TOTAL Excluding VAT - Y1
((A*J)*Q)+((A*R)*12))]:[(AC)
TOTAL Excluding VAT - Y5
((E*N*Q)+((E*V)*12))]])</f>
        <v>0</v>
      </c>
      <c r="AC46" s="21"/>
    </row>
    <row r="47" spans="1:29" x14ac:dyDescent="0.3">
      <c r="A47" s="66" t="s">
        <v>71</v>
      </c>
      <c r="B47" s="66" t="s">
        <v>2348</v>
      </c>
      <c r="C47" s="66" t="s">
        <v>2349</v>
      </c>
      <c r="D47" s="66" t="s">
        <v>2309</v>
      </c>
      <c r="E47" s="27">
        <v>1</v>
      </c>
      <c r="F47" s="27">
        <v>1</v>
      </c>
      <c r="G47" s="27">
        <v>1</v>
      </c>
      <c r="H47" s="27">
        <v>1</v>
      </c>
      <c r="I47" s="27">
        <v>1</v>
      </c>
      <c r="J47" t="s">
        <v>269</v>
      </c>
      <c r="K47" t="s">
        <v>269</v>
      </c>
      <c r="L47" s="20"/>
      <c r="M47" s="20"/>
      <c r="N47" s="20"/>
      <c r="O47" s="20"/>
      <c r="P47" s="20"/>
      <c r="Q47" s="28">
        <f t="shared" si="0"/>
        <v>17.71</v>
      </c>
      <c r="R47" s="18"/>
      <c r="S47" s="18"/>
      <c r="T47" s="18"/>
      <c r="U47" s="18"/>
      <c r="V47" s="18"/>
      <c r="W4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7" s="17">
        <f>SUM(T_MAIN_ACCESSSW25[[#This Row],[(Y)
TOTAL Excluding VAT - Y1
((A*J)*Q)+((A*R)*12))]:[(AC)
TOTAL Excluding VAT - Y5
((E*N*Q)+((E*V)*12))]])</f>
        <v>0</v>
      </c>
      <c r="AC47" s="21"/>
    </row>
    <row r="48" spans="1:29" x14ac:dyDescent="0.3">
      <c r="A48" s="66" t="s">
        <v>71</v>
      </c>
      <c r="B48" s="66" t="s">
        <v>2350</v>
      </c>
      <c r="C48" s="66" t="s">
        <v>2351</v>
      </c>
      <c r="D48" s="66" t="s">
        <v>2309</v>
      </c>
      <c r="E48" s="27">
        <v>1</v>
      </c>
      <c r="F48" s="27">
        <v>1</v>
      </c>
      <c r="G48" s="27">
        <v>1</v>
      </c>
      <c r="H48" s="27">
        <v>1</v>
      </c>
      <c r="I48" s="27">
        <v>1</v>
      </c>
      <c r="J48" t="s">
        <v>269</v>
      </c>
      <c r="K48" t="s">
        <v>269</v>
      </c>
      <c r="L48" s="20"/>
      <c r="M48" s="20"/>
      <c r="N48" s="20"/>
      <c r="O48" s="20"/>
      <c r="P48" s="20"/>
      <c r="Q48" s="28">
        <f t="shared" si="0"/>
        <v>17.71</v>
      </c>
      <c r="R48" s="18"/>
      <c r="S48" s="18"/>
      <c r="T48" s="18"/>
      <c r="U48" s="18"/>
      <c r="V48" s="18"/>
      <c r="W4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8" s="17">
        <f>SUM(T_MAIN_ACCESSSW25[[#This Row],[(Y)
TOTAL Excluding VAT - Y1
((A*J)*Q)+((A*R)*12))]:[(AC)
TOTAL Excluding VAT - Y5
((E*N*Q)+((E*V)*12))]])</f>
        <v>0</v>
      </c>
      <c r="AC48" s="21"/>
    </row>
    <row r="49" spans="1:29" x14ac:dyDescent="0.3">
      <c r="A49" s="66" t="s">
        <v>67</v>
      </c>
      <c r="B49" s="66" t="s">
        <v>2352</v>
      </c>
      <c r="C49" s="66" t="s">
        <v>2353</v>
      </c>
      <c r="D49" s="66" t="s">
        <v>2354</v>
      </c>
      <c r="E49" s="27">
        <v>1</v>
      </c>
      <c r="F49" s="27">
        <v>1</v>
      </c>
      <c r="G49" s="27">
        <v>1</v>
      </c>
      <c r="H49" s="27">
        <v>1</v>
      </c>
      <c r="I49" s="27">
        <v>0</v>
      </c>
      <c r="J49" t="s">
        <v>269</v>
      </c>
      <c r="K49" t="s">
        <v>269</v>
      </c>
      <c r="L49" s="20"/>
      <c r="M49" s="20"/>
      <c r="N49" s="20"/>
      <c r="O49" s="20"/>
      <c r="P49" s="20"/>
      <c r="Q49" s="28">
        <f t="shared" si="0"/>
        <v>17.71</v>
      </c>
      <c r="R49" s="18"/>
      <c r="S49" s="18"/>
      <c r="T49" s="18"/>
      <c r="U49" s="18"/>
      <c r="V49" s="18"/>
      <c r="W4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4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4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4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4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49" s="17">
        <f>SUM(T_MAIN_ACCESSSW25[[#This Row],[(Y)
TOTAL Excluding VAT - Y1
((A*J)*Q)+((A*R)*12))]:[(AC)
TOTAL Excluding VAT - Y5
((E*N*Q)+((E*V)*12))]])</f>
        <v>0</v>
      </c>
      <c r="AC49" s="21"/>
    </row>
    <row r="50" spans="1:29" x14ac:dyDescent="0.3">
      <c r="A50" s="66" t="s">
        <v>67</v>
      </c>
      <c r="B50" s="66" t="s">
        <v>2355</v>
      </c>
      <c r="C50" s="66" t="s">
        <v>2356</v>
      </c>
      <c r="D50" s="66" t="s">
        <v>2354</v>
      </c>
      <c r="E50" s="27">
        <v>1</v>
      </c>
      <c r="F50" s="27">
        <v>1</v>
      </c>
      <c r="G50" s="27">
        <v>1</v>
      </c>
      <c r="H50" s="27">
        <v>1</v>
      </c>
      <c r="I50" s="27">
        <v>0</v>
      </c>
      <c r="J50" t="s">
        <v>269</v>
      </c>
      <c r="K50" t="s">
        <v>269</v>
      </c>
      <c r="L50" s="20"/>
      <c r="M50" s="20"/>
      <c r="N50" s="20"/>
      <c r="O50" s="20"/>
      <c r="P50" s="20"/>
      <c r="Q50" s="28">
        <f t="shared" si="0"/>
        <v>17.71</v>
      </c>
      <c r="R50" s="18"/>
      <c r="S50" s="18"/>
      <c r="T50" s="18"/>
      <c r="U50" s="18"/>
      <c r="V50" s="18"/>
      <c r="W5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0" s="17">
        <f>SUM(T_MAIN_ACCESSSW25[[#This Row],[(Y)
TOTAL Excluding VAT - Y1
((A*J)*Q)+((A*R)*12))]:[(AC)
TOTAL Excluding VAT - Y5
((E*N*Q)+((E*V)*12))]])</f>
        <v>0</v>
      </c>
      <c r="AC50" s="21"/>
    </row>
    <row r="51" spans="1:29" x14ac:dyDescent="0.3">
      <c r="A51" s="66" t="s">
        <v>67</v>
      </c>
      <c r="B51" s="66" t="s">
        <v>2357</v>
      </c>
      <c r="C51" s="66" t="s">
        <v>2358</v>
      </c>
      <c r="D51" s="66" t="s">
        <v>2354</v>
      </c>
      <c r="E51" s="27">
        <v>1</v>
      </c>
      <c r="F51" s="27">
        <v>1</v>
      </c>
      <c r="G51" s="27">
        <v>1</v>
      </c>
      <c r="H51" s="27">
        <v>1</v>
      </c>
      <c r="I51" s="27">
        <v>0</v>
      </c>
      <c r="J51" t="s">
        <v>269</v>
      </c>
      <c r="K51" t="s">
        <v>269</v>
      </c>
      <c r="L51" s="20"/>
      <c r="M51" s="20"/>
      <c r="N51" s="20"/>
      <c r="O51" s="20"/>
      <c r="P51" s="20"/>
      <c r="Q51" s="28">
        <f t="shared" si="0"/>
        <v>17.71</v>
      </c>
      <c r="R51" s="18"/>
      <c r="S51" s="18"/>
      <c r="T51" s="18"/>
      <c r="U51" s="18"/>
      <c r="V51" s="18"/>
      <c r="W5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1" s="17">
        <f>SUM(T_MAIN_ACCESSSW25[[#This Row],[(Y)
TOTAL Excluding VAT - Y1
((A*J)*Q)+((A*R)*12))]:[(AC)
TOTAL Excluding VAT - Y5
((E*N*Q)+((E*V)*12))]])</f>
        <v>0</v>
      </c>
      <c r="AC51" s="21"/>
    </row>
    <row r="52" spans="1:29" x14ac:dyDescent="0.3">
      <c r="A52" s="66" t="s">
        <v>67</v>
      </c>
      <c r="B52" s="66" t="s">
        <v>2359</v>
      </c>
      <c r="C52" s="66" t="s">
        <v>2360</v>
      </c>
      <c r="D52" s="66" t="s">
        <v>2354</v>
      </c>
      <c r="E52" s="27">
        <v>1</v>
      </c>
      <c r="F52" s="27">
        <v>1</v>
      </c>
      <c r="G52" s="27">
        <v>1</v>
      </c>
      <c r="H52" s="27">
        <v>1</v>
      </c>
      <c r="I52" s="27">
        <v>0</v>
      </c>
      <c r="J52" t="s">
        <v>269</v>
      </c>
      <c r="K52" t="s">
        <v>269</v>
      </c>
      <c r="L52" s="20"/>
      <c r="M52" s="20"/>
      <c r="N52" s="20"/>
      <c r="O52" s="20"/>
      <c r="P52" s="20"/>
      <c r="Q52" s="28">
        <f t="shared" si="0"/>
        <v>17.71</v>
      </c>
      <c r="R52" s="18"/>
      <c r="S52" s="18"/>
      <c r="T52" s="18"/>
      <c r="U52" s="18"/>
      <c r="V52" s="18"/>
      <c r="W5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2" s="17">
        <f>SUM(T_MAIN_ACCESSSW25[[#This Row],[(Y)
TOTAL Excluding VAT - Y1
((A*J)*Q)+((A*R)*12))]:[(AC)
TOTAL Excluding VAT - Y5
((E*N*Q)+((E*V)*12))]])</f>
        <v>0</v>
      </c>
      <c r="AC52" s="21"/>
    </row>
    <row r="53" spans="1:29" x14ac:dyDescent="0.3">
      <c r="A53" s="66" t="s">
        <v>67</v>
      </c>
      <c r="B53" s="66" t="s">
        <v>2361</v>
      </c>
      <c r="C53" s="66" t="s">
        <v>2362</v>
      </c>
      <c r="D53" s="66" t="s">
        <v>2354</v>
      </c>
      <c r="E53" s="27">
        <v>1</v>
      </c>
      <c r="F53" s="27">
        <v>1</v>
      </c>
      <c r="G53" s="27">
        <v>1</v>
      </c>
      <c r="H53" s="27">
        <v>1</v>
      </c>
      <c r="I53" s="27">
        <v>0</v>
      </c>
      <c r="J53" t="s">
        <v>269</v>
      </c>
      <c r="K53" t="s">
        <v>269</v>
      </c>
      <c r="L53" s="20"/>
      <c r="M53" s="20"/>
      <c r="N53" s="20"/>
      <c r="O53" s="20"/>
      <c r="P53" s="20"/>
      <c r="Q53" s="28">
        <f t="shared" si="0"/>
        <v>17.71</v>
      </c>
      <c r="R53" s="18"/>
      <c r="S53" s="18"/>
      <c r="T53" s="18"/>
      <c r="U53" s="18"/>
      <c r="V53" s="18"/>
      <c r="W5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3" s="17">
        <f>SUM(T_MAIN_ACCESSSW25[[#This Row],[(Y)
TOTAL Excluding VAT - Y1
((A*J)*Q)+((A*R)*12))]:[(AC)
TOTAL Excluding VAT - Y5
((E*N*Q)+((E*V)*12))]])</f>
        <v>0</v>
      </c>
      <c r="AC53" s="21"/>
    </row>
    <row r="54" spans="1:29" x14ac:dyDescent="0.3">
      <c r="A54" s="66" t="s">
        <v>67</v>
      </c>
      <c r="B54" s="66" t="s">
        <v>2363</v>
      </c>
      <c r="C54" s="66" t="s">
        <v>2364</v>
      </c>
      <c r="D54" s="66" t="s">
        <v>2354</v>
      </c>
      <c r="E54" s="27">
        <v>1</v>
      </c>
      <c r="F54" s="27">
        <v>1</v>
      </c>
      <c r="G54" s="27">
        <v>1</v>
      </c>
      <c r="H54" s="27">
        <v>1</v>
      </c>
      <c r="I54" s="27">
        <v>0</v>
      </c>
      <c r="J54" t="s">
        <v>269</v>
      </c>
      <c r="K54" t="s">
        <v>269</v>
      </c>
      <c r="L54" s="20"/>
      <c r="M54" s="20"/>
      <c r="N54" s="20"/>
      <c r="O54" s="20"/>
      <c r="P54" s="20"/>
      <c r="Q54" s="28">
        <f t="shared" si="0"/>
        <v>17.71</v>
      </c>
      <c r="R54" s="18"/>
      <c r="S54" s="18"/>
      <c r="T54" s="18"/>
      <c r="U54" s="18"/>
      <c r="V54" s="18"/>
      <c r="W5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4" s="17">
        <f>SUM(T_MAIN_ACCESSSW25[[#This Row],[(Y)
TOTAL Excluding VAT - Y1
((A*J)*Q)+((A*R)*12))]:[(AC)
TOTAL Excluding VAT - Y5
((E*N*Q)+((E*V)*12))]])</f>
        <v>0</v>
      </c>
      <c r="AC54" s="21"/>
    </row>
    <row r="55" spans="1:29" x14ac:dyDescent="0.3">
      <c r="A55" s="66" t="s">
        <v>67</v>
      </c>
      <c r="B55" s="66" t="s">
        <v>2365</v>
      </c>
      <c r="C55" s="66" t="s">
        <v>2366</v>
      </c>
      <c r="D55" s="66" t="s">
        <v>2354</v>
      </c>
      <c r="E55" s="27">
        <v>1</v>
      </c>
      <c r="F55" s="27">
        <v>1</v>
      </c>
      <c r="G55" s="27">
        <v>1</v>
      </c>
      <c r="H55" s="27">
        <v>1</v>
      </c>
      <c r="I55" s="27">
        <v>0</v>
      </c>
      <c r="J55" t="s">
        <v>269</v>
      </c>
      <c r="K55" t="s">
        <v>269</v>
      </c>
      <c r="L55" s="20"/>
      <c r="M55" s="20"/>
      <c r="N55" s="20"/>
      <c r="O55" s="20"/>
      <c r="P55" s="20"/>
      <c r="Q55" s="28">
        <f t="shared" si="0"/>
        <v>17.71</v>
      </c>
      <c r="R55" s="18"/>
      <c r="S55" s="18"/>
      <c r="T55" s="18"/>
      <c r="U55" s="18"/>
      <c r="V55" s="18"/>
      <c r="W5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5" s="17">
        <f>SUM(T_MAIN_ACCESSSW25[[#This Row],[(Y)
TOTAL Excluding VAT - Y1
((A*J)*Q)+((A*R)*12))]:[(AC)
TOTAL Excluding VAT - Y5
((E*N*Q)+((E*V)*12))]])</f>
        <v>0</v>
      </c>
      <c r="AC55" s="21"/>
    </row>
    <row r="56" spans="1:29" x14ac:dyDescent="0.3">
      <c r="A56" s="66" t="s">
        <v>67</v>
      </c>
      <c r="B56" s="66" t="s">
        <v>2367</v>
      </c>
      <c r="C56" s="66" t="s">
        <v>2368</v>
      </c>
      <c r="D56" s="66" t="s">
        <v>2354</v>
      </c>
      <c r="E56" s="27">
        <v>1</v>
      </c>
      <c r="F56" s="27">
        <v>1</v>
      </c>
      <c r="G56" s="27">
        <v>1</v>
      </c>
      <c r="H56" s="27">
        <v>1</v>
      </c>
      <c r="I56" s="27">
        <v>0</v>
      </c>
      <c r="J56" t="s">
        <v>269</v>
      </c>
      <c r="K56" t="s">
        <v>269</v>
      </c>
      <c r="L56" s="20"/>
      <c r="M56" s="20"/>
      <c r="N56" s="20"/>
      <c r="O56" s="20"/>
      <c r="P56" s="20"/>
      <c r="Q56" s="28">
        <f t="shared" si="0"/>
        <v>17.71</v>
      </c>
      <c r="R56" s="18"/>
      <c r="S56" s="18"/>
      <c r="T56" s="18"/>
      <c r="U56" s="18"/>
      <c r="V56" s="18"/>
      <c r="W5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6" s="17">
        <f>SUM(T_MAIN_ACCESSSW25[[#This Row],[(Y)
TOTAL Excluding VAT - Y1
((A*J)*Q)+((A*R)*12))]:[(AC)
TOTAL Excluding VAT - Y5
((E*N*Q)+((E*V)*12))]])</f>
        <v>0</v>
      </c>
      <c r="AC56" s="21"/>
    </row>
    <row r="57" spans="1:29" x14ac:dyDescent="0.3">
      <c r="A57" s="66" t="s">
        <v>67</v>
      </c>
      <c r="B57" s="66" t="s">
        <v>2369</v>
      </c>
      <c r="C57" s="66" t="s">
        <v>2370</v>
      </c>
      <c r="D57" s="66" t="s">
        <v>2354</v>
      </c>
      <c r="E57" s="27">
        <v>1</v>
      </c>
      <c r="F57" s="27">
        <v>1</v>
      </c>
      <c r="G57" s="27">
        <v>1</v>
      </c>
      <c r="H57" s="27">
        <v>1</v>
      </c>
      <c r="I57" s="27">
        <v>0</v>
      </c>
      <c r="J57" t="s">
        <v>269</v>
      </c>
      <c r="K57" t="s">
        <v>269</v>
      </c>
      <c r="L57" s="20"/>
      <c r="M57" s="20"/>
      <c r="N57" s="20"/>
      <c r="O57" s="20"/>
      <c r="P57" s="20"/>
      <c r="Q57" s="28">
        <f t="shared" si="0"/>
        <v>17.71</v>
      </c>
      <c r="R57" s="18"/>
      <c r="S57" s="18"/>
      <c r="T57" s="18"/>
      <c r="U57" s="18"/>
      <c r="V57" s="18"/>
      <c r="W5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7" s="17">
        <f>SUM(T_MAIN_ACCESSSW25[[#This Row],[(Y)
TOTAL Excluding VAT - Y1
((A*J)*Q)+((A*R)*12))]:[(AC)
TOTAL Excluding VAT - Y5
((E*N*Q)+((E*V)*12))]])</f>
        <v>0</v>
      </c>
      <c r="AC57" s="21"/>
    </row>
    <row r="58" spans="1:29" x14ac:dyDescent="0.3">
      <c r="A58" s="66" t="s">
        <v>67</v>
      </c>
      <c r="B58" s="66" t="s">
        <v>2371</v>
      </c>
      <c r="C58" s="66" t="s">
        <v>2372</v>
      </c>
      <c r="D58" s="66" t="s">
        <v>2354</v>
      </c>
      <c r="E58" s="27">
        <v>1</v>
      </c>
      <c r="F58" s="27">
        <v>1</v>
      </c>
      <c r="G58" s="27">
        <v>1</v>
      </c>
      <c r="H58" s="27">
        <v>1</v>
      </c>
      <c r="I58" s="27">
        <v>0</v>
      </c>
      <c r="J58" t="s">
        <v>269</v>
      </c>
      <c r="K58" t="s">
        <v>269</v>
      </c>
      <c r="L58" s="20"/>
      <c r="M58" s="20"/>
      <c r="N58" s="20"/>
      <c r="O58" s="20"/>
      <c r="P58" s="20"/>
      <c r="Q58" s="28">
        <f t="shared" ref="Q58:Q76" si="1">Exchange_Rate</f>
        <v>17.71</v>
      </c>
      <c r="R58" s="18"/>
      <c r="S58" s="18"/>
      <c r="T58" s="18"/>
      <c r="U58" s="18"/>
      <c r="V58" s="18"/>
      <c r="W5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8" s="17">
        <f>SUM(T_MAIN_ACCESSSW25[[#This Row],[(Y)
TOTAL Excluding VAT - Y1
((A*J)*Q)+((A*R)*12))]:[(AC)
TOTAL Excluding VAT - Y5
((E*N*Q)+((E*V)*12))]])</f>
        <v>0</v>
      </c>
      <c r="AC58" s="65"/>
    </row>
    <row r="59" spans="1:29" x14ac:dyDescent="0.3">
      <c r="A59" s="66" t="s">
        <v>67</v>
      </c>
      <c r="B59" s="66" t="s">
        <v>2373</v>
      </c>
      <c r="C59" s="66" t="s">
        <v>2374</v>
      </c>
      <c r="D59" s="66" t="s">
        <v>2375</v>
      </c>
      <c r="E59" s="27">
        <v>1</v>
      </c>
      <c r="F59" s="27">
        <v>1</v>
      </c>
      <c r="G59" s="27">
        <v>1</v>
      </c>
      <c r="H59" s="27">
        <v>1</v>
      </c>
      <c r="I59" s="27">
        <v>1</v>
      </c>
      <c r="J59" t="s">
        <v>269</v>
      </c>
      <c r="K59" t="s">
        <v>269</v>
      </c>
      <c r="L59" s="20"/>
      <c r="M59" s="20"/>
      <c r="N59" s="20"/>
      <c r="O59" s="20"/>
      <c r="P59" s="20"/>
      <c r="Q59" s="28">
        <f t="shared" si="1"/>
        <v>17.71</v>
      </c>
      <c r="R59" s="18"/>
      <c r="S59" s="18"/>
      <c r="T59" s="18"/>
      <c r="U59" s="18"/>
      <c r="V59" s="18"/>
      <c r="W5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5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5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5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5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59" s="17">
        <f>SUM(T_MAIN_ACCESSSW25[[#This Row],[(Y)
TOTAL Excluding VAT - Y1
((A*J)*Q)+((A*R)*12))]:[(AC)
TOTAL Excluding VAT - Y5
((E*N*Q)+((E*V)*12))]])</f>
        <v>0</v>
      </c>
      <c r="AC59" s="65"/>
    </row>
    <row r="60" spans="1:29" x14ac:dyDescent="0.3">
      <c r="A60" s="66" t="s">
        <v>67</v>
      </c>
      <c r="B60" s="66" t="s">
        <v>2376</v>
      </c>
      <c r="C60" s="66" t="s">
        <v>2377</v>
      </c>
      <c r="D60" s="66" t="s">
        <v>2375</v>
      </c>
      <c r="E60" s="27">
        <v>1</v>
      </c>
      <c r="F60" s="27">
        <v>1</v>
      </c>
      <c r="G60" s="27">
        <v>1</v>
      </c>
      <c r="H60" s="27">
        <v>1</v>
      </c>
      <c r="I60" s="27">
        <v>1</v>
      </c>
      <c r="J60" t="s">
        <v>269</v>
      </c>
      <c r="K60" t="s">
        <v>269</v>
      </c>
      <c r="L60" s="20"/>
      <c r="M60" s="20"/>
      <c r="N60" s="20"/>
      <c r="O60" s="20"/>
      <c r="P60" s="20"/>
      <c r="Q60" s="28">
        <f t="shared" si="1"/>
        <v>17.71</v>
      </c>
      <c r="R60" s="18"/>
      <c r="S60" s="18"/>
      <c r="T60" s="18"/>
      <c r="U60" s="18"/>
      <c r="V60" s="18"/>
      <c r="W6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0" s="17">
        <f>SUM(T_MAIN_ACCESSSW25[[#This Row],[(Y)
TOTAL Excluding VAT - Y1
((A*J)*Q)+((A*R)*12))]:[(AC)
TOTAL Excluding VAT - Y5
((E*N*Q)+((E*V)*12))]])</f>
        <v>0</v>
      </c>
      <c r="AC60" s="65"/>
    </row>
    <row r="61" spans="1:29" x14ac:dyDescent="0.3">
      <c r="A61" s="66" t="s">
        <v>69</v>
      </c>
      <c r="B61" s="66" t="s">
        <v>2378</v>
      </c>
      <c r="C61" s="66" t="s">
        <v>2379</v>
      </c>
      <c r="D61" s="66" t="s">
        <v>2375</v>
      </c>
      <c r="E61" s="27">
        <v>1</v>
      </c>
      <c r="F61" s="27">
        <v>1</v>
      </c>
      <c r="G61" s="27">
        <v>1</v>
      </c>
      <c r="H61" s="27">
        <v>1</v>
      </c>
      <c r="I61" s="27">
        <v>1</v>
      </c>
      <c r="J61" t="s">
        <v>269</v>
      </c>
      <c r="K61" t="s">
        <v>269</v>
      </c>
      <c r="L61" s="20"/>
      <c r="M61" s="20"/>
      <c r="N61" s="20"/>
      <c r="O61" s="20"/>
      <c r="P61" s="20"/>
      <c r="Q61" s="28">
        <f t="shared" si="1"/>
        <v>17.71</v>
      </c>
      <c r="R61" s="18"/>
      <c r="S61" s="18"/>
      <c r="T61" s="18"/>
      <c r="U61" s="18"/>
      <c r="V61" s="18"/>
      <c r="W6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1" s="17">
        <f>SUM(T_MAIN_ACCESSSW25[[#This Row],[(Y)
TOTAL Excluding VAT - Y1
((A*J)*Q)+((A*R)*12))]:[(AC)
TOTAL Excluding VAT - Y5
((E*N*Q)+((E*V)*12))]])</f>
        <v>0</v>
      </c>
      <c r="AC61" s="65"/>
    </row>
    <row r="62" spans="1:29" x14ac:dyDescent="0.3">
      <c r="A62" s="66" t="s">
        <v>69</v>
      </c>
      <c r="B62" s="66" t="s">
        <v>2380</v>
      </c>
      <c r="C62" s="66" t="s">
        <v>2381</v>
      </c>
      <c r="D62" s="66" t="s">
        <v>2375</v>
      </c>
      <c r="E62" s="27">
        <v>1</v>
      </c>
      <c r="F62" s="27">
        <v>1</v>
      </c>
      <c r="G62" s="27">
        <v>1</v>
      </c>
      <c r="H62" s="27">
        <v>1</v>
      </c>
      <c r="I62" s="27">
        <v>1</v>
      </c>
      <c r="J62" t="s">
        <v>269</v>
      </c>
      <c r="K62" t="s">
        <v>269</v>
      </c>
      <c r="L62" s="20"/>
      <c r="M62" s="20"/>
      <c r="N62" s="20"/>
      <c r="O62" s="20"/>
      <c r="P62" s="20"/>
      <c r="Q62" s="28">
        <f t="shared" si="1"/>
        <v>17.71</v>
      </c>
      <c r="R62" s="18"/>
      <c r="S62" s="18"/>
      <c r="T62" s="18"/>
      <c r="U62" s="18"/>
      <c r="V62" s="18"/>
      <c r="W6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2" s="17">
        <f>SUM(T_MAIN_ACCESSSW25[[#This Row],[(Y)
TOTAL Excluding VAT - Y1
((A*J)*Q)+((A*R)*12))]:[(AC)
TOTAL Excluding VAT - Y5
((E*N*Q)+((E*V)*12))]])</f>
        <v>0</v>
      </c>
      <c r="AC62" s="65"/>
    </row>
    <row r="63" spans="1:29" x14ac:dyDescent="0.3">
      <c r="A63" s="66" t="s">
        <v>73</v>
      </c>
      <c r="B63" s="66" t="s">
        <v>2382</v>
      </c>
      <c r="C63" s="66" t="s">
        <v>2383</v>
      </c>
      <c r="D63" s="66" t="s">
        <v>2375</v>
      </c>
      <c r="E63" s="27">
        <v>1</v>
      </c>
      <c r="F63" s="27">
        <v>1</v>
      </c>
      <c r="G63" s="27">
        <v>1</v>
      </c>
      <c r="H63" s="27">
        <v>1</v>
      </c>
      <c r="I63" s="27">
        <v>1</v>
      </c>
      <c r="J63" t="s">
        <v>269</v>
      </c>
      <c r="K63" t="s">
        <v>269</v>
      </c>
      <c r="L63" s="20"/>
      <c r="M63" s="20"/>
      <c r="N63" s="20"/>
      <c r="O63" s="20"/>
      <c r="P63" s="20"/>
      <c r="Q63" s="28">
        <f t="shared" si="1"/>
        <v>17.71</v>
      </c>
      <c r="R63" s="18"/>
      <c r="S63" s="18"/>
      <c r="T63" s="18"/>
      <c r="U63" s="18"/>
      <c r="V63" s="18"/>
      <c r="W6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3" s="17">
        <f>SUM(T_MAIN_ACCESSSW25[[#This Row],[(Y)
TOTAL Excluding VAT - Y1
((A*J)*Q)+((A*R)*12))]:[(AC)
TOTAL Excluding VAT - Y5
((E*N*Q)+((E*V)*12))]])</f>
        <v>0</v>
      </c>
      <c r="AC63" s="65"/>
    </row>
    <row r="64" spans="1:29" x14ac:dyDescent="0.3">
      <c r="A64" s="66" t="s">
        <v>73</v>
      </c>
      <c r="B64" s="66" t="s">
        <v>2384</v>
      </c>
      <c r="C64" s="66" t="s">
        <v>2385</v>
      </c>
      <c r="D64" s="66" t="s">
        <v>2375</v>
      </c>
      <c r="E64" s="27">
        <v>1</v>
      </c>
      <c r="F64" s="27">
        <v>1</v>
      </c>
      <c r="G64" s="27">
        <v>1</v>
      </c>
      <c r="H64" s="27">
        <v>1</v>
      </c>
      <c r="I64" s="27">
        <v>1</v>
      </c>
      <c r="J64" t="s">
        <v>269</v>
      </c>
      <c r="K64" t="s">
        <v>269</v>
      </c>
      <c r="L64" s="20"/>
      <c r="M64" s="20"/>
      <c r="N64" s="20"/>
      <c r="O64" s="20"/>
      <c r="P64" s="20"/>
      <c r="Q64" s="28">
        <f t="shared" si="1"/>
        <v>17.71</v>
      </c>
      <c r="R64" s="18"/>
      <c r="S64" s="18"/>
      <c r="T64" s="18"/>
      <c r="U64" s="18"/>
      <c r="V64" s="18"/>
      <c r="W6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4" s="17">
        <f>SUM(T_MAIN_ACCESSSW25[[#This Row],[(Y)
TOTAL Excluding VAT - Y1
((A*J)*Q)+((A*R)*12))]:[(AC)
TOTAL Excluding VAT - Y5
((E*N*Q)+((E*V)*12))]])</f>
        <v>0</v>
      </c>
      <c r="AC64" s="65"/>
    </row>
    <row r="65" spans="1:29" x14ac:dyDescent="0.3">
      <c r="A65" s="66" t="s">
        <v>71</v>
      </c>
      <c r="B65" s="66" t="s">
        <v>2386</v>
      </c>
      <c r="C65" s="66" t="s">
        <v>2387</v>
      </c>
      <c r="D65" s="66" t="s">
        <v>2375</v>
      </c>
      <c r="E65" s="27">
        <v>1</v>
      </c>
      <c r="F65" s="27">
        <v>1</v>
      </c>
      <c r="G65" s="27">
        <v>1</v>
      </c>
      <c r="H65" s="27">
        <v>1</v>
      </c>
      <c r="I65" s="27">
        <v>1</v>
      </c>
      <c r="J65" t="s">
        <v>269</v>
      </c>
      <c r="K65" t="s">
        <v>269</v>
      </c>
      <c r="L65" s="20"/>
      <c r="M65" s="20"/>
      <c r="N65" s="20"/>
      <c r="O65" s="20"/>
      <c r="P65" s="20"/>
      <c r="Q65" s="28">
        <f t="shared" si="1"/>
        <v>17.71</v>
      </c>
      <c r="R65" s="18"/>
      <c r="S65" s="18"/>
      <c r="T65" s="18"/>
      <c r="U65" s="18"/>
      <c r="V65" s="18"/>
      <c r="W6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5" s="17">
        <f>SUM(T_MAIN_ACCESSSW25[[#This Row],[(Y)
TOTAL Excluding VAT - Y1
((A*J)*Q)+((A*R)*12))]:[(AC)
TOTAL Excluding VAT - Y5
((E*N*Q)+((E*V)*12))]])</f>
        <v>0</v>
      </c>
      <c r="AC65" s="65"/>
    </row>
    <row r="66" spans="1:29" x14ac:dyDescent="0.3">
      <c r="A66" s="66" t="s">
        <v>71</v>
      </c>
      <c r="B66" s="66" t="s">
        <v>2388</v>
      </c>
      <c r="C66" s="66" t="s">
        <v>2389</v>
      </c>
      <c r="D66" s="66" t="s">
        <v>2375</v>
      </c>
      <c r="E66" s="27">
        <v>1</v>
      </c>
      <c r="F66" s="27">
        <v>1</v>
      </c>
      <c r="G66" s="27">
        <v>1</v>
      </c>
      <c r="H66" s="27">
        <v>1</v>
      </c>
      <c r="I66" s="27">
        <v>1</v>
      </c>
      <c r="J66" t="s">
        <v>269</v>
      </c>
      <c r="K66" t="s">
        <v>269</v>
      </c>
      <c r="L66" s="20"/>
      <c r="M66" s="20"/>
      <c r="N66" s="20"/>
      <c r="O66" s="20"/>
      <c r="P66" s="20"/>
      <c r="Q66" s="28">
        <f t="shared" si="1"/>
        <v>17.71</v>
      </c>
      <c r="R66" s="18"/>
      <c r="S66" s="18"/>
      <c r="T66" s="18"/>
      <c r="U66" s="18"/>
      <c r="V66" s="18"/>
      <c r="W6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6" s="17">
        <f>SUM(T_MAIN_ACCESSSW25[[#This Row],[(Y)
TOTAL Excluding VAT - Y1
((A*J)*Q)+((A*R)*12))]:[(AC)
TOTAL Excluding VAT - Y5
((E*N*Q)+((E*V)*12))]])</f>
        <v>0</v>
      </c>
      <c r="AC66" s="65"/>
    </row>
    <row r="67" spans="1:29" x14ac:dyDescent="0.3">
      <c r="A67" s="66" t="s">
        <v>67</v>
      </c>
      <c r="B67" s="66" t="s">
        <v>2390</v>
      </c>
      <c r="C67" s="66" t="s">
        <v>2391</v>
      </c>
      <c r="D67" s="66" t="s">
        <v>2375</v>
      </c>
      <c r="E67" s="27">
        <v>1</v>
      </c>
      <c r="F67" s="27">
        <v>1</v>
      </c>
      <c r="G67" s="27">
        <v>1</v>
      </c>
      <c r="H67" s="27">
        <v>1</v>
      </c>
      <c r="I67" s="27">
        <v>1</v>
      </c>
      <c r="J67" t="s">
        <v>269</v>
      </c>
      <c r="K67" t="s">
        <v>269</v>
      </c>
      <c r="L67" s="20"/>
      <c r="M67" s="20"/>
      <c r="N67" s="20"/>
      <c r="O67" s="20"/>
      <c r="P67" s="20"/>
      <c r="Q67" s="28">
        <f t="shared" si="1"/>
        <v>17.71</v>
      </c>
      <c r="R67" s="18"/>
      <c r="S67" s="18"/>
      <c r="T67" s="18"/>
      <c r="U67" s="18"/>
      <c r="V67" s="18"/>
      <c r="W67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7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7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7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7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7" s="17">
        <f>SUM(T_MAIN_ACCESSSW25[[#This Row],[(Y)
TOTAL Excluding VAT - Y1
((A*J)*Q)+((A*R)*12))]:[(AC)
TOTAL Excluding VAT - Y5
((E*N*Q)+((E*V)*12))]])</f>
        <v>0</v>
      </c>
      <c r="AC67" s="65"/>
    </row>
    <row r="68" spans="1:29" x14ac:dyDescent="0.3">
      <c r="A68" s="66" t="s">
        <v>67</v>
      </c>
      <c r="B68" s="66" t="s">
        <v>2392</v>
      </c>
      <c r="C68" s="66" t="s">
        <v>2393</v>
      </c>
      <c r="D68" s="66" t="s">
        <v>2375</v>
      </c>
      <c r="E68" s="27">
        <v>1</v>
      </c>
      <c r="F68" s="27">
        <v>1</v>
      </c>
      <c r="G68" s="27">
        <v>1</v>
      </c>
      <c r="H68" s="27">
        <v>1</v>
      </c>
      <c r="I68" s="27">
        <v>1</v>
      </c>
      <c r="J68" t="s">
        <v>269</v>
      </c>
      <c r="K68" t="s">
        <v>269</v>
      </c>
      <c r="L68" s="20"/>
      <c r="M68" s="20"/>
      <c r="N68" s="20"/>
      <c r="O68" s="20"/>
      <c r="P68" s="20"/>
      <c r="Q68" s="28">
        <f t="shared" si="1"/>
        <v>17.71</v>
      </c>
      <c r="R68" s="18"/>
      <c r="S68" s="18"/>
      <c r="T68" s="18"/>
      <c r="U68" s="18"/>
      <c r="V68" s="18"/>
      <c r="W68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8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8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8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8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8" s="17">
        <f>SUM(T_MAIN_ACCESSSW25[[#This Row],[(Y)
TOTAL Excluding VAT - Y1
((A*J)*Q)+((A*R)*12))]:[(AC)
TOTAL Excluding VAT - Y5
((E*N*Q)+((E*V)*12))]])</f>
        <v>0</v>
      </c>
      <c r="AC68" s="65"/>
    </row>
    <row r="69" spans="1:29" x14ac:dyDescent="0.3">
      <c r="A69" s="66" t="s">
        <v>67</v>
      </c>
      <c r="B69" s="66" t="s">
        <v>2394</v>
      </c>
      <c r="C69" s="66" t="s">
        <v>2395</v>
      </c>
      <c r="D69" s="66" t="s">
        <v>2375</v>
      </c>
      <c r="E69" s="27">
        <v>1</v>
      </c>
      <c r="F69" s="27">
        <v>1</v>
      </c>
      <c r="G69" s="27">
        <v>1</v>
      </c>
      <c r="H69" s="27">
        <v>1</v>
      </c>
      <c r="I69" s="27">
        <v>1</v>
      </c>
      <c r="J69" t="s">
        <v>269</v>
      </c>
      <c r="K69" t="s">
        <v>269</v>
      </c>
      <c r="L69" s="20"/>
      <c r="M69" s="20"/>
      <c r="N69" s="20"/>
      <c r="O69" s="20"/>
      <c r="P69" s="20"/>
      <c r="Q69" s="28">
        <f t="shared" si="1"/>
        <v>17.71</v>
      </c>
      <c r="R69" s="18"/>
      <c r="S69" s="18"/>
      <c r="T69" s="18"/>
      <c r="U69" s="18"/>
      <c r="V69" s="18"/>
      <c r="W69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69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69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69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69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69" s="17">
        <f>SUM(T_MAIN_ACCESSSW25[[#This Row],[(Y)
TOTAL Excluding VAT - Y1
((A*J)*Q)+((A*R)*12))]:[(AC)
TOTAL Excluding VAT - Y5
((E*N*Q)+((E*V)*12))]])</f>
        <v>0</v>
      </c>
      <c r="AC69" s="65"/>
    </row>
    <row r="70" spans="1:29" x14ac:dyDescent="0.3">
      <c r="A70" s="66" t="s">
        <v>67</v>
      </c>
      <c r="B70" s="66" t="s">
        <v>2396</v>
      </c>
      <c r="C70" s="66" t="s">
        <v>2397</v>
      </c>
      <c r="D70" s="66" t="s">
        <v>2375</v>
      </c>
      <c r="E70" s="27">
        <v>1</v>
      </c>
      <c r="F70" s="27">
        <v>1</v>
      </c>
      <c r="G70" s="27">
        <v>1</v>
      </c>
      <c r="H70" s="27">
        <v>1</v>
      </c>
      <c r="I70" s="27">
        <v>1</v>
      </c>
      <c r="J70" t="s">
        <v>269</v>
      </c>
      <c r="K70" t="s">
        <v>269</v>
      </c>
      <c r="L70" s="20"/>
      <c r="M70" s="20"/>
      <c r="N70" s="20"/>
      <c r="O70" s="20"/>
      <c r="P70" s="20"/>
      <c r="Q70" s="28">
        <f t="shared" si="1"/>
        <v>17.71</v>
      </c>
      <c r="R70" s="18"/>
      <c r="S70" s="18"/>
      <c r="T70" s="18"/>
      <c r="U70" s="18"/>
      <c r="V70" s="18"/>
      <c r="W70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0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0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0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0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0" s="17">
        <f>SUM(T_MAIN_ACCESSSW25[[#This Row],[(Y)
TOTAL Excluding VAT - Y1
((A*J)*Q)+((A*R)*12))]:[(AC)
TOTAL Excluding VAT - Y5
((E*N*Q)+((E*V)*12))]])</f>
        <v>0</v>
      </c>
      <c r="AC70" s="65"/>
    </row>
    <row r="71" spans="1:29" x14ac:dyDescent="0.3">
      <c r="A71" s="66" t="s">
        <v>69</v>
      </c>
      <c r="B71" s="66" t="s">
        <v>2398</v>
      </c>
      <c r="C71" s="66" t="s">
        <v>2399</v>
      </c>
      <c r="D71" s="66" t="s">
        <v>2375</v>
      </c>
      <c r="E71" s="27">
        <v>1</v>
      </c>
      <c r="F71" s="27">
        <v>1</v>
      </c>
      <c r="G71" s="27">
        <v>1</v>
      </c>
      <c r="H71" s="27">
        <v>1</v>
      </c>
      <c r="I71" s="27">
        <v>1</v>
      </c>
      <c r="J71" t="s">
        <v>269</v>
      </c>
      <c r="K71" t="s">
        <v>269</v>
      </c>
      <c r="L71" s="20"/>
      <c r="M71" s="20"/>
      <c r="N71" s="20"/>
      <c r="O71" s="20"/>
      <c r="P71" s="20"/>
      <c r="Q71" s="28">
        <f t="shared" si="1"/>
        <v>17.71</v>
      </c>
      <c r="R71" s="18"/>
      <c r="S71" s="18"/>
      <c r="T71" s="18"/>
      <c r="U71" s="18"/>
      <c r="V71" s="18"/>
      <c r="W71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1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1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1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1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1" s="17">
        <f>SUM(T_MAIN_ACCESSSW25[[#This Row],[(Y)
TOTAL Excluding VAT - Y1
((A*J)*Q)+((A*R)*12))]:[(AC)
TOTAL Excluding VAT - Y5
((E*N*Q)+((E*V)*12))]])</f>
        <v>0</v>
      </c>
      <c r="AC71" s="65"/>
    </row>
    <row r="72" spans="1:29" x14ac:dyDescent="0.3">
      <c r="A72" s="66" t="s">
        <v>69</v>
      </c>
      <c r="B72" s="66" t="s">
        <v>2400</v>
      </c>
      <c r="C72" s="66" t="s">
        <v>2401</v>
      </c>
      <c r="D72" s="66" t="s">
        <v>2375</v>
      </c>
      <c r="E72" s="27">
        <v>1</v>
      </c>
      <c r="F72" s="27">
        <v>1</v>
      </c>
      <c r="G72" s="27">
        <v>1</v>
      </c>
      <c r="H72" s="27">
        <v>1</v>
      </c>
      <c r="I72" s="27">
        <v>1</v>
      </c>
      <c r="J72" t="s">
        <v>269</v>
      </c>
      <c r="K72" t="s">
        <v>269</v>
      </c>
      <c r="L72" s="20"/>
      <c r="M72" s="20"/>
      <c r="N72" s="20"/>
      <c r="O72" s="20"/>
      <c r="P72" s="20"/>
      <c r="Q72" s="28">
        <f t="shared" si="1"/>
        <v>17.71</v>
      </c>
      <c r="R72" s="18"/>
      <c r="S72" s="18"/>
      <c r="T72" s="18"/>
      <c r="U72" s="18"/>
      <c r="V72" s="18"/>
      <c r="W72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2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2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2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2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2" s="17">
        <f>SUM(T_MAIN_ACCESSSW25[[#This Row],[(Y)
TOTAL Excluding VAT - Y1
((A*J)*Q)+((A*R)*12))]:[(AC)
TOTAL Excluding VAT - Y5
((E*N*Q)+((E*V)*12))]])</f>
        <v>0</v>
      </c>
      <c r="AC72" s="65"/>
    </row>
    <row r="73" spans="1:29" x14ac:dyDescent="0.3">
      <c r="A73" s="66" t="s">
        <v>76</v>
      </c>
      <c r="B73" s="66" t="s">
        <v>2402</v>
      </c>
      <c r="C73" s="66" t="s">
        <v>2403</v>
      </c>
      <c r="D73" s="66" t="s">
        <v>2375</v>
      </c>
      <c r="E73" s="27">
        <v>1</v>
      </c>
      <c r="F73" s="27">
        <v>1</v>
      </c>
      <c r="G73" s="27">
        <v>1</v>
      </c>
      <c r="H73" s="27">
        <v>1</v>
      </c>
      <c r="I73" s="27">
        <v>1</v>
      </c>
      <c r="J73" t="s">
        <v>269</v>
      </c>
      <c r="K73" t="s">
        <v>269</v>
      </c>
      <c r="L73" s="20"/>
      <c r="M73" s="20"/>
      <c r="N73" s="20"/>
      <c r="O73" s="20"/>
      <c r="P73" s="20"/>
      <c r="Q73" s="28">
        <f t="shared" si="1"/>
        <v>17.71</v>
      </c>
      <c r="R73" s="18"/>
      <c r="S73" s="18"/>
      <c r="T73" s="18"/>
      <c r="U73" s="18"/>
      <c r="V73" s="18"/>
      <c r="W73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3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3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3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3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3" s="17">
        <f>SUM(T_MAIN_ACCESSSW25[[#This Row],[(Y)
TOTAL Excluding VAT - Y1
((A*J)*Q)+((A*R)*12))]:[(AC)
TOTAL Excluding VAT - Y5
((E*N*Q)+((E*V)*12))]])</f>
        <v>0</v>
      </c>
      <c r="AC73" s="65"/>
    </row>
    <row r="74" spans="1:29" x14ac:dyDescent="0.3">
      <c r="A74" s="66" t="s">
        <v>77</v>
      </c>
      <c r="B74" s="66" t="s">
        <v>2404</v>
      </c>
      <c r="C74" s="66" t="s">
        <v>2405</v>
      </c>
      <c r="D74" s="66" t="s">
        <v>2375</v>
      </c>
      <c r="E74" s="27">
        <v>1</v>
      </c>
      <c r="F74" s="27">
        <v>1</v>
      </c>
      <c r="G74" s="27">
        <v>1</v>
      </c>
      <c r="H74" s="27">
        <v>1</v>
      </c>
      <c r="I74" s="27">
        <v>1</v>
      </c>
      <c r="J74" t="s">
        <v>269</v>
      </c>
      <c r="K74" t="s">
        <v>269</v>
      </c>
      <c r="L74" s="20"/>
      <c r="M74" s="20"/>
      <c r="N74" s="20"/>
      <c r="O74" s="20"/>
      <c r="P74" s="20"/>
      <c r="Q74" s="28">
        <f t="shared" si="1"/>
        <v>17.71</v>
      </c>
      <c r="R74" s="18"/>
      <c r="S74" s="18"/>
      <c r="T74" s="18"/>
      <c r="U74" s="18"/>
      <c r="V74" s="18"/>
      <c r="W74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4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4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4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4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4" s="17">
        <f>SUM(T_MAIN_ACCESSSW25[[#This Row],[(Y)
TOTAL Excluding VAT - Y1
((A*J)*Q)+((A*R)*12))]:[(AC)
TOTAL Excluding VAT - Y5
((E*N*Q)+((E*V)*12))]])</f>
        <v>0</v>
      </c>
      <c r="AC74" s="65"/>
    </row>
    <row r="75" spans="1:29" x14ac:dyDescent="0.3">
      <c r="A75" s="66" t="s">
        <v>77</v>
      </c>
      <c r="B75" s="66" t="s">
        <v>2406</v>
      </c>
      <c r="C75" s="66" t="s">
        <v>2407</v>
      </c>
      <c r="D75" s="66" t="s">
        <v>2375</v>
      </c>
      <c r="E75" s="27">
        <v>1</v>
      </c>
      <c r="F75" s="27">
        <v>1</v>
      </c>
      <c r="G75" s="27">
        <v>1</v>
      </c>
      <c r="H75" s="27">
        <v>1</v>
      </c>
      <c r="I75" s="27">
        <v>1</v>
      </c>
      <c r="J75" t="s">
        <v>269</v>
      </c>
      <c r="K75" t="s">
        <v>269</v>
      </c>
      <c r="L75" s="20"/>
      <c r="M75" s="20"/>
      <c r="N75" s="20"/>
      <c r="O75" s="20"/>
      <c r="P75" s="20"/>
      <c r="Q75" s="28">
        <f t="shared" si="1"/>
        <v>17.71</v>
      </c>
      <c r="R75" s="18"/>
      <c r="S75" s="18"/>
      <c r="T75" s="18"/>
      <c r="U75" s="18"/>
      <c r="V75" s="18"/>
      <c r="W75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5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5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5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5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5" s="17">
        <f>SUM(T_MAIN_ACCESSSW25[[#This Row],[(Y)
TOTAL Excluding VAT - Y1
((A*J)*Q)+((A*R)*12))]:[(AC)
TOTAL Excluding VAT - Y5
((E*N*Q)+((E*V)*12))]])</f>
        <v>0</v>
      </c>
      <c r="AC75" s="65"/>
    </row>
    <row r="76" spans="1:29" x14ac:dyDescent="0.3">
      <c r="A76" s="66" t="s">
        <v>76</v>
      </c>
      <c r="B76" s="66" t="s">
        <v>2408</v>
      </c>
      <c r="C76" s="66" t="s">
        <v>2409</v>
      </c>
      <c r="D76" s="66" t="s">
        <v>2375</v>
      </c>
      <c r="E76" s="27">
        <v>1</v>
      </c>
      <c r="F76" s="27">
        <v>1</v>
      </c>
      <c r="G76" s="27">
        <v>1</v>
      </c>
      <c r="H76" s="27">
        <v>1</v>
      </c>
      <c r="I76" s="27">
        <v>1</v>
      </c>
      <c r="J76" t="s">
        <v>269</v>
      </c>
      <c r="K76" t="s">
        <v>269</v>
      </c>
      <c r="L76" s="20"/>
      <c r="M76" s="20"/>
      <c r="N76" s="20"/>
      <c r="O76" s="20"/>
      <c r="P76" s="20"/>
      <c r="Q76" s="28">
        <f t="shared" si="1"/>
        <v>17.71</v>
      </c>
      <c r="R76" s="18"/>
      <c r="S76" s="18"/>
      <c r="T76" s="18"/>
      <c r="U76" s="18"/>
      <c r="V76" s="18"/>
      <c r="W76" s="17">
        <f>((T_MAIN_ACCESSSW25[[#This Row],[(A)
Qty  - Y1]]*T_MAIN_ACCESSSW25[[#This Row],[(J)
USD PRICE
Annual Partner Support Service (1 Year)
Chassis Plus Modules
- according to HW service level (I)
Y1]])*T_MAIN_ACCESSSW25[[#This Row],[(Q)
Exchange Rate]])+((T_MAIN_ACCESSSW25[[#This Row],[(A)
Qty  - Y1]]*T_MAIN_ACCESSSW25[[#This Row],[(R)
Monthly Maintenance according to Service  Level (H) - Y1]])*12)</f>
        <v>0</v>
      </c>
      <c r="X76" s="17">
        <f>((T_MAIN_ACCESSSW25[[#This Row],[(B)
Qty  - Y2]]*T_MAIN_ACCESSSW25[[#This Row],[(K)
USD PRICE
Annual Partner Support Service (1 Year)
Chassis Plus Modules
- according to HW service level (I)
Y2]])*T_MAIN_ACCESSSW25[[#This Row],[(Q)
Exchange Rate]])+((T_MAIN_ACCESSSW25[[#This Row],[(B)
Qty  - Y2]]*T_MAIN_ACCESSSW25[[#This Row],[(S)
Monthly Maintenance according to Service  Level (H) - Y2]])*12)</f>
        <v>0</v>
      </c>
      <c r="Y76" s="17">
        <f>((T_MAIN_ACCESSSW25[[#This Row],[(C)
Qty  - Y3]]*T_MAIN_ACCESSSW25[[#This Row],[(L)
USD PRICE
Annual Partner Support Service (1 Year)
Chassis Plus Modules
- according to HW service level (I)
Y3]])*T_MAIN_ACCESSSW25[[#This Row],[(Q)
Exchange Rate]])+((T_MAIN_ACCESSSW25[[#This Row],[(C)
Qty  - Y3]]*T_MAIN_ACCESSSW25[[#This Row],[(T)
Monthly Maintenance according to Service  Level (H) - Y3]])*12)</f>
        <v>0</v>
      </c>
      <c r="Z76" s="17">
        <f>((T_MAIN_ACCESSSW25[[#This Row],[(D)
Qty  - Y4]]*T_MAIN_ACCESSSW25[[#This Row],[(M)
USD PRICE
Annual Partner Support Service (1 Year)
Chassis Plus Modules
- according to HW service level (I)
Y4]])*T_MAIN_ACCESSSW25[[#This Row],[(Q)
Exchange Rate]])+((T_MAIN_ACCESSSW25[[#This Row],[(D)
Qty  - Y4]]*T_MAIN_ACCESSSW25[[#This Row],[(U)
Monthly Maintenance according to Service  Level (H) - Y4]])*12)</f>
        <v>0</v>
      </c>
      <c r="AA76" s="17">
        <f>((T_MAIN_ACCESSSW25[[#This Row],[(E)
Qty  - Y5]]*T_MAIN_ACCESSSW25[[#This Row],[(N)
USD PRICE
Annual Partner Support Service (1 Year)
Chassis Plus Modules
- according to HW service level (I)
Y5]])*T_MAIN_ACCESSSW25[[#This Row],[(Q)
Exchange Rate]])+((T_MAIN_ACCESSSW25[[#This Row],[(E)
Qty  - Y5]]*T_MAIN_ACCESSSW25[[#This Row],[(V)
Monthly Maintenance according to Service  Level (H) - Y5]])*12)</f>
        <v>0</v>
      </c>
      <c r="AB76" s="17">
        <f>SUM(T_MAIN_ACCESSSW25[[#This Row],[(Y)
TOTAL Excluding VAT - Y1
((A*J)*Q)+((A*R)*12))]:[(AC)
TOTAL Excluding VAT - Y5
((E*N*Q)+((E*V)*12))]])</f>
        <v>0</v>
      </c>
      <c r="AC76" s="65"/>
    </row>
    <row r="77" spans="1:29" x14ac:dyDescent="0.3">
      <c r="A77" s="66" t="s">
        <v>29</v>
      </c>
      <c r="B77" s="66"/>
      <c r="C77" s="66"/>
      <c r="D77" s="66"/>
      <c r="L77" s="107"/>
      <c r="M77" s="20"/>
      <c r="N77" s="20"/>
      <c r="O77" s="20"/>
      <c r="P77" s="20"/>
      <c r="Q77" s="28"/>
      <c r="R77" s="18"/>
      <c r="S77" s="18"/>
      <c r="T77" s="18"/>
      <c r="U77" s="18"/>
      <c r="V77" s="18"/>
      <c r="W77" s="17">
        <f>SUBTOTAL(109,T_MAIN_ACCESSSW25[(Y)
TOTAL Excluding VAT - Y1
((A*J)*Q)+((A*R)*12))])</f>
        <v>0</v>
      </c>
      <c r="X77" s="17">
        <f>SUBTOTAL(109,T_MAIN_ACCESSSW25[(Z)
TOTAL Excluding VAT - Y2
((B*K)*Q)+((B*S)*12))])</f>
        <v>0</v>
      </c>
      <c r="Y77" s="17">
        <f>SUBTOTAL(109,T_MAIN_ACCESSSW25[AA)
TOTAL Excluding VAT - Y3
((C*L)*Q)+((C*T)*12))])</f>
        <v>0</v>
      </c>
      <c r="Z77" s="17">
        <f>SUBTOTAL(109,T_MAIN_ACCESSSW25[(AB)
TOTAL Excluding VAT - Y4
((D*M)*Q)+((D*U)*12))])</f>
        <v>0</v>
      </c>
      <c r="AA77" s="17">
        <f>SUBTOTAL(109,T_MAIN_ACCESSSW25[(AC)
TOTAL Excluding VAT - Y5
((E*N*Q)+((E*V)*12))])</f>
        <v>0</v>
      </c>
      <c r="AB77" s="17">
        <f>SUBTOTAL(109,T_MAIN_ACCESSSW25[(AF)
TOTAL Excluding VAT])</f>
        <v>0</v>
      </c>
      <c r="AC77" s="65">
        <f>SUBTOTAL(103,T_MAIN_ACCESSSW25[Comments])</f>
        <v>0</v>
      </c>
    </row>
  </sheetData>
  <mergeCells count="6">
    <mergeCell ref="A9:G9"/>
    <mergeCell ref="A1:AC4"/>
    <mergeCell ref="A5:G5"/>
    <mergeCell ref="A6:G6"/>
    <mergeCell ref="A7:G7"/>
    <mergeCell ref="A8:G8"/>
  </mergeCells>
  <phoneticPr fontId="42" type="noConversion"/>
  <pageMargins left="0.7" right="0.7" top="0.75" bottom="0.75" header="0.3" footer="0.3"/>
  <pageSetup paperSize="9" scale="20" fitToHeight="0" orientation="landscape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92D050"/>
    <pageSetUpPr fitToPage="1"/>
  </sheetPr>
  <dimension ref="A1:AC47"/>
  <sheetViews>
    <sheetView topLeftCell="C11" zoomScale="110" zoomScaleNormal="110" workbookViewId="0">
      <selection activeCell="L14" sqref="L14"/>
    </sheetView>
  </sheetViews>
  <sheetFormatPr defaultColWidth="9.109375" defaultRowHeight="14.4" x14ac:dyDescent="0.3"/>
  <cols>
    <col min="1" max="1" width="13.6640625" bestFit="1" customWidth="1"/>
    <col min="2" max="2" width="18.5546875" style="1" bestFit="1" customWidth="1"/>
    <col min="3" max="3" width="16.109375" bestFit="1" customWidth="1"/>
    <col min="4" max="4" width="40.33203125" customWidth="1"/>
    <col min="5" max="7" width="5.88671875" style="17" customWidth="1"/>
    <col min="8" max="9" width="5.88671875" customWidth="1"/>
    <col min="10" max="10" width="10.109375" customWidth="1"/>
    <col min="11" max="11" width="14" customWidth="1"/>
    <col min="12" max="16" width="16.33203125" customWidth="1"/>
    <col min="17" max="17" width="19.44140625" bestFit="1" customWidth="1"/>
    <col min="18" max="22" width="12.5546875" customWidth="1"/>
    <col min="23" max="27" width="25.44140625" customWidth="1"/>
    <col min="28" max="28" width="25.109375" bestFit="1" customWidth="1"/>
    <col min="29" max="29" width="110.44140625" customWidth="1"/>
  </cols>
  <sheetData>
    <row r="1" spans="1:29" s="12" customFormat="1" ht="15" customHeight="1" x14ac:dyDescent="0.3">
      <c r="A1" s="217" t="s">
        <v>2410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33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</row>
    <row r="4" spans="1:2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5"/>
    </row>
    <row r="5" spans="1:29" s="12" customFormat="1" ht="15.6" x14ac:dyDescent="0.3">
      <c r="A5" s="233" t="s">
        <v>33</v>
      </c>
      <c r="B5" s="233"/>
      <c r="C5" s="233"/>
      <c r="D5" s="233"/>
      <c r="E5" s="233"/>
      <c r="F5" s="233"/>
      <c r="G5" s="233"/>
      <c r="H5" s="233"/>
      <c r="I5" s="233"/>
      <c r="J5" s="233"/>
      <c r="K5" s="233"/>
      <c r="L5" s="233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3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  <c r="G7" s="233"/>
      <c r="H7" s="233"/>
      <c r="I7" s="233"/>
      <c r="J7" s="233"/>
      <c r="K7" s="233"/>
      <c r="L7" s="233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  <c r="I8" s="233"/>
      <c r="J8" s="233"/>
      <c r="K8" s="233"/>
      <c r="L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</row>
    <row r="11" spans="1:29" x14ac:dyDescent="0.3">
      <c r="E11" s="17" t="s">
        <v>121</v>
      </c>
      <c r="F11" s="17" t="s">
        <v>121</v>
      </c>
      <c r="G11" s="17" t="s">
        <v>121</v>
      </c>
      <c r="H11" t="s">
        <v>121</v>
      </c>
      <c r="I11" t="s">
        <v>121</v>
      </c>
    </row>
    <row r="13" spans="1:29" ht="141.6" customHeight="1" x14ac:dyDescent="0.3">
      <c r="A13" s="22" t="s">
        <v>238</v>
      </c>
      <c r="B13" s="22" t="s">
        <v>239</v>
      </c>
      <c r="C13" s="23" t="s">
        <v>240</v>
      </c>
      <c r="D13" s="23" t="s">
        <v>241</v>
      </c>
      <c r="E13" s="23" t="s">
        <v>242</v>
      </c>
      <c r="F13" s="23" t="s">
        <v>243</v>
      </c>
      <c r="G13" s="23" t="s">
        <v>244</v>
      </c>
      <c r="H13" s="23" t="s">
        <v>245</v>
      </c>
      <c r="I13" s="23" t="s">
        <v>246</v>
      </c>
      <c r="J13" s="23" t="s">
        <v>247</v>
      </c>
      <c r="K13" s="23" t="s">
        <v>248</v>
      </c>
      <c r="L13" s="24" t="s">
        <v>249</v>
      </c>
      <c r="M13" s="24" t="s">
        <v>250</v>
      </c>
      <c r="N13" s="24" t="s">
        <v>251</v>
      </c>
      <c r="O13" s="24" t="s">
        <v>252</v>
      </c>
      <c r="P13" s="24" t="s">
        <v>253</v>
      </c>
      <c r="Q13" s="23" t="s">
        <v>254</v>
      </c>
      <c r="R13" s="25" t="s">
        <v>255</v>
      </c>
      <c r="S13" s="25" t="s">
        <v>256</v>
      </c>
      <c r="T13" s="25" t="s">
        <v>257</v>
      </c>
      <c r="U13" s="25" t="s">
        <v>258</v>
      </c>
      <c r="V13" s="25" t="s">
        <v>259</v>
      </c>
      <c r="W13" s="25" t="s">
        <v>260</v>
      </c>
      <c r="X13" s="25" t="s">
        <v>261</v>
      </c>
      <c r="Y13" s="25" t="s">
        <v>262</v>
      </c>
      <c r="Z13" s="25" t="s">
        <v>263</v>
      </c>
      <c r="AA13" s="25" t="s">
        <v>264</v>
      </c>
      <c r="AB13" s="25" t="s">
        <v>265</v>
      </c>
      <c r="AC13" s="23" t="s">
        <v>169</v>
      </c>
    </row>
    <row r="14" spans="1:29" x14ac:dyDescent="0.3">
      <c r="A14" s="66" t="s">
        <v>67</v>
      </c>
      <c r="B14" s="66" t="s">
        <v>2411</v>
      </c>
      <c r="C14" t="s">
        <v>2412</v>
      </c>
      <c r="D14" s="66" t="s">
        <v>2413</v>
      </c>
      <c r="E14">
        <v>1</v>
      </c>
      <c r="F14">
        <v>1</v>
      </c>
      <c r="G14">
        <v>1</v>
      </c>
      <c r="H14">
        <v>1</v>
      </c>
      <c r="I14">
        <v>1</v>
      </c>
      <c r="J14" t="s">
        <v>286</v>
      </c>
      <c r="K14" t="s">
        <v>286</v>
      </c>
      <c r="L14" s="20"/>
      <c r="M14" s="20"/>
      <c r="N14" s="20"/>
      <c r="O14" s="20"/>
      <c r="P14" s="20"/>
      <c r="Q14" s="28">
        <f t="shared" ref="Q14:Q16" si="0">Exchange_Rate</f>
        <v>17.71</v>
      </c>
      <c r="R14" s="18"/>
      <c r="S14" s="18"/>
      <c r="T14" s="18"/>
      <c r="U14" s="18"/>
      <c r="V14" s="18"/>
      <c r="W14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4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4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4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4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4" s="17">
        <f>SUM(T_MAIN_ACCESSSW2526[[#This Row],[(Y)
TOTAL Excluding VAT - Y1
((A*J)*Q)+((A*R)*12))]:[(AC)
TOTAL Excluding VAT - Y5
((E*N*Q)+((E*V)*12))]])</f>
        <v>0</v>
      </c>
      <c r="AC14" s="21"/>
    </row>
    <row r="15" spans="1:29" x14ac:dyDescent="0.3">
      <c r="A15" s="66" t="s">
        <v>67</v>
      </c>
      <c r="B15" s="66" t="s">
        <v>2414</v>
      </c>
      <c r="C15" t="s">
        <v>2415</v>
      </c>
      <c r="D15" s="66" t="s">
        <v>2416</v>
      </c>
      <c r="E15">
        <v>1</v>
      </c>
      <c r="F15">
        <v>1</v>
      </c>
      <c r="G15">
        <v>1</v>
      </c>
      <c r="H15">
        <v>1</v>
      </c>
      <c r="I15">
        <v>1</v>
      </c>
      <c r="J15" t="s">
        <v>269</v>
      </c>
      <c r="K15" t="s">
        <v>269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5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5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5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5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5" s="17">
        <f>SUM(T_MAIN_ACCESSSW2526[[#This Row],[(Y)
TOTAL Excluding VAT - Y1
((A*J)*Q)+((A*R)*12))]:[(AC)
TOTAL Excluding VAT - Y5
((E*N*Q)+((E*V)*12))]])</f>
        <v>0</v>
      </c>
      <c r="AC15" s="21"/>
    </row>
    <row r="16" spans="1:29" x14ac:dyDescent="0.3">
      <c r="A16" s="66" t="s">
        <v>67</v>
      </c>
      <c r="B16" s="66" t="s">
        <v>2417</v>
      </c>
      <c r="C16" t="s">
        <v>2418</v>
      </c>
      <c r="D16" s="66" t="s">
        <v>2416</v>
      </c>
      <c r="E16">
        <v>1</v>
      </c>
      <c r="F16">
        <v>1</v>
      </c>
      <c r="G16">
        <v>1</v>
      </c>
      <c r="H16">
        <v>1</v>
      </c>
      <c r="I16">
        <v>1</v>
      </c>
      <c r="J16" t="s">
        <v>269</v>
      </c>
      <c r="K16" t="s">
        <v>269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6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6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6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6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6" s="17">
        <f>SUM(T_MAIN_ACCESSSW2526[[#This Row],[(Y)
TOTAL Excluding VAT - Y1
((A*J)*Q)+((A*R)*12))]:[(AC)
TOTAL Excluding VAT - Y5
((E*N*Q)+((E*V)*12))]])</f>
        <v>0</v>
      </c>
      <c r="AC16" s="21"/>
    </row>
    <row r="17" spans="1:29" x14ac:dyDescent="0.3">
      <c r="A17" t="s">
        <v>67</v>
      </c>
      <c r="B17" s="1" t="s">
        <v>2419</v>
      </c>
      <c r="C17" s="66" t="s">
        <v>2420</v>
      </c>
      <c r="D17" s="66" t="s">
        <v>2421</v>
      </c>
      <c r="E17">
        <v>1</v>
      </c>
      <c r="F17">
        <v>1</v>
      </c>
      <c r="G17">
        <v>1</v>
      </c>
      <c r="H17">
        <v>1</v>
      </c>
      <c r="I17">
        <v>1</v>
      </c>
      <c r="J17" t="s">
        <v>269</v>
      </c>
      <c r="K17" t="s">
        <v>269</v>
      </c>
      <c r="L17" s="20"/>
      <c r="M17" s="20"/>
      <c r="N17" s="20"/>
      <c r="O17" s="20"/>
      <c r="P17" s="20"/>
      <c r="Q17" s="28">
        <f t="shared" ref="Q17:Q46" si="1">Exchange_Rate</f>
        <v>17.71</v>
      </c>
      <c r="R17" s="18"/>
      <c r="S17" s="18"/>
      <c r="T17" s="18"/>
      <c r="U17" s="18"/>
      <c r="V17" s="18"/>
      <c r="W17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7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7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7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7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7" s="17">
        <f>SUM(T_MAIN_ACCESSSW2526[[#This Row],[(Y)
TOTAL Excluding VAT - Y1
((A*J)*Q)+((A*R)*12))]:[(AC)
TOTAL Excluding VAT - Y5
((E*N*Q)+((E*V)*12))]])</f>
        <v>0</v>
      </c>
      <c r="AC17" s="65"/>
    </row>
    <row r="18" spans="1:29" x14ac:dyDescent="0.3">
      <c r="A18" t="s">
        <v>67</v>
      </c>
      <c r="B18" s="1" t="s">
        <v>2419</v>
      </c>
      <c r="C18" s="66" t="s">
        <v>2422</v>
      </c>
      <c r="D18" s="66" t="s">
        <v>2421</v>
      </c>
      <c r="E18">
        <v>1</v>
      </c>
      <c r="F18">
        <v>1</v>
      </c>
      <c r="G18">
        <v>1</v>
      </c>
      <c r="H18">
        <v>1</v>
      </c>
      <c r="I18">
        <v>1</v>
      </c>
      <c r="J18" t="s">
        <v>269</v>
      </c>
      <c r="K18" t="s">
        <v>269</v>
      </c>
      <c r="L18" s="20"/>
      <c r="M18" s="20"/>
      <c r="N18" s="20"/>
      <c r="O18" s="20"/>
      <c r="P18" s="20"/>
      <c r="Q18" s="28">
        <f t="shared" si="1"/>
        <v>17.71</v>
      </c>
      <c r="R18" s="18"/>
      <c r="S18" s="18"/>
      <c r="T18" s="18"/>
      <c r="U18" s="18"/>
      <c r="V18" s="18"/>
      <c r="W18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8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8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8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8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8" s="17">
        <f>SUM(T_MAIN_ACCESSSW2526[[#This Row],[(Y)
TOTAL Excluding VAT - Y1
((A*J)*Q)+((A*R)*12))]:[(AC)
TOTAL Excluding VAT - Y5
((E*N*Q)+((E*V)*12))]])</f>
        <v>0</v>
      </c>
      <c r="AC18" s="65"/>
    </row>
    <row r="19" spans="1:29" x14ac:dyDescent="0.3">
      <c r="A19" t="s">
        <v>67</v>
      </c>
      <c r="B19" s="1" t="s">
        <v>2423</v>
      </c>
      <c r="C19" s="66">
        <v>42006218</v>
      </c>
      <c r="D19" s="66" t="s">
        <v>2424</v>
      </c>
      <c r="E19">
        <v>1</v>
      </c>
      <c r="F19">
        <v>1</v>
      </c>
      <c r="G19">
        <v>1</v>
      </c>
      <c r="H19">
        <v>1</v>
      </c>
      <c r="I19">
        <v>1</v>
      </c>
      <c r="J19" t="s">
        <v>286</v>
      </c>
      <c r="K19" t="s">
        <v>286</v>
      </c>
      <c r="L19" s="20"/>
      <c r="M19" s="20"/>
      <c r="N19" s="20"/>
      <c r="O19" s="20"/>
      <c r="P19" s="20"/>
      <c r="Q19" s="28">
        <f t="shared" si="1"/>
        <v>17.71</v>
      </c>
      <c r="R19" s="18"/>
      <c r="S19" s="18"/>
      <c r="T19" s="18"/>
      <c r="U19" s="18"/>
      <c r="V19" s="18"/>
      <c r="W19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19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19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19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19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19" s="17">
        <f>SUM(T_MAIN_ACCESSSW2526[[#This Row],[(Y)
TOTAL Excluding VAT - Y1
((A*J)*Q)+((A*R)*12))]:[(AC)
TOTAL Excluding VAT - Y5
((E*N*Q)+((E*V)*12))]])</f>
        <v>0</v>
      </c>
      <c r="AC19" s="65"/>
    </row>
    <row r="20" spans="1:29" x14ac:dyDescent="0.3">
      <c r="A20" t="s">
        <v>69</v>
      </c>
      <c r="B20" s="1" t="s">
        <v>2425</v>
      </c>
      <c r="C20" s="66" t="s">
        <v>2426</v>
      </c>
      <c r="D20" s="66" t="s">
        <v>2427</v>
      </c>
      <c r="E20">
        <v>1</v>
      </c>
      <c r="F20">
        <v>1</v>
      </c>
      <c r="G20">
        <v>1</v>
      </c>
      <c r="H20">
        <v>1</v>
      </c>
      <c r="I20">
        <v>1</v>
      </c>
      <c r="J20" t="s">
        <v>269</v>
      </c>
      <c r="K20" t="s">
        <v>269</v>
      </c>
      <c r="L20" s="20"/>
      <c r="M20" s="20"/>
      <c r="N20" s="20"/>
      <c r="O20" s="20"/>
      <c r="P20" s="20"/>
      <c r="Q20" s="28">
        <f t="shared" si="1"/>
        <v>17.71</v>
      </c>
      <c r="R20" s="18"/>
      <c r="S20" s="18"/>
      <c r="T20" s="18"/>
      <c r="U20" s="18"/>
      <c r="V20" s="18"/>
      <c r="W20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0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0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0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0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0" s="17">
        <f>SUM(T_MAIN_ACCESSSW2526[[#This Row],[(Y)
TOTAL Excluding VAT - Y1
((A*J)*Q)+((A*R)*12))]:[(AC)
TOTAL Excluding VAT - Y5
((E*N*Q)+((E*V)*12))]])</f>
        <v>0</v>
      </c>
      <c r="AC20" s="65"/>
    </row>
    <row r="21" spans="1:29" x14ac:dyDescent="0.3">
      <c r="A21" t="s">
        <v>69</v>
      </c>
      <c r="B21" s="1" t="s">
        <v>2428</v>
      </c>
      <c r="C21" s="66" t="s">
        <v>2429</v>
      </c>
      <c r="D21" s="66" t="s">
        <v>2427</v>
      </c>
      <c r="E21">
        <v>1</v>
      </c>
      <c r="F21">
        <v>1</v>
      </c>
      <c r="G21">
        <v>1</v>
      </c>
      <c r="H21">
        <v>1</v>
      </c>
      <c r="I21">
        <v>1</v>
      </c>
      <c r="J21" t="s">
        <v>269</v>
      </c>
      <c r="K21" t="s">
        <v>269</v>
      </c>
      <c r="L21" s="20"/>
      <c r="M21" s="20"/>
      <c r="N21" s="20"/>
      <c r="O21" s="20"/>
      <c r="P21" s="20"/>
      <c r="Q21" s="28">
        <f t="shared" si="1"/>
        <v>17.71</v>
      </c>
      <c r="R21" s="18"/>
      <c r="S21" s="18"/>
      <c r="T21" s="18"/>
      <c r="U21" s="18"/>
      <c r="V21" s="18"/>
      <c r="W21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1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1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1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1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1" s="17">
        <f>SUM(T_MAIN_ACCESSSW2526[[#This Row],[(Y)
TOTAL Excluding VAT - Y1
((A*J)*Q)+((A*R)*12))]:[(AC)
TOTAL Excluding VAT - Y5
((E*N*Q)+((E*V)*12))]])</f>
        <v>0</v>
      </c>
      <c r="AC21" s="65"/>
    </row>
    <row r="22" spans="1:29" x14ac:dyDescent="0.3">
      <c r="A22" t="s">
        <v>71</v>
      </c>
      <c r="B22" s="1" t="s">
        <v>2430</v>
      </c>
      <c r="C22" s="66" t="s">
        <v>2431</v>
      </c>
      <c r="D22" s="66" t="s">
        <v>2427</v>
      </c>
      <c r="E22">
        <v>1</v>
      </c>
      <c r="F22">
        <v>1</v>
      </c>
      <c r="G22">
        <v>1</v>
      </c>
      <c r="H22">
        <v>1</v>
      </c>
      <c r="I22">
        <v>1</v>
      </c>
      <c r="J22" t="s">
        <v>269</v>
      </c>
      <c r="K22" t="s">
        <v>269</v>
      </c>
      <c r="L22" s="20"/>
      <c r="M22" s="20"/>
      <c r="N22" s="20"/>
      <c r="O22" s="20"/>
      <c r="P22" s="20"/>
      <c r="Q22" s="28">
        <f t="shared" si="1"/>
        <v>17.71</v>
      </c>
      <c r="R22" s="18"/>
      <c r="S22" s="18"/>
      <c r="T22" s="18"/>
      <c r="U22" s="18"/>
      <c r="V22" s="18"/>
      <c r="W22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2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2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2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2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2" s="17">
        <f>SUM(T_MAIN_ACCESSSW2526[[#This Row],[(Y)
TOTAL Excluding VAT - Y1
((A*J)*Q)+((A*R)*12))]:[(AC)
TOTAL Excluding VAT - Y5
((E*N*Q)+((E*V)*12))]])</f>
        <v>0</v>
      </c>
      <c r="AC22" s="65"/>
    </row>
    <row r="23" spans="1:29" x14ac:dyDescent="0.3">
      <c r="A23" t="s">
        <v>71</v>
      </c>
      <c r="B23" s="1" t="s">
        <v>2432</v>
      </c>
      <c r="C23" s="66" t="s">
        <v>2433</v>
      </c>
      <c r="D23" s="66" t="s">
        <v>2427</v>
      </c>
      <c r="E23">
        <v>1</v>
      </c>
      <c r="F23">
        <v>1</v>
      </c>
      <c r="G23">
        <v>1</v>
      </c>
      <c r="H23">
        <v>1</v>
      </c>
      <c r="I23">
        <v>1</v>
      </c>
      <c r="J23" t="s">
        <v>269</v>
      </c>
      <c r="K23" t="s">
        <v>269</v>
      </c>
      <c r="L23" s="20"/>
      <c r="M23" s="20"/>
      <c r="N23" s="20"/>
      <c r="O23" s="20"/>
      <c r="P23" s="20"/>
      <c r="Q23" s="28">
        <f t="shared" si="1"/>
        <v>17.71</v>
      </c>
      <c r="R23" s="18"/>
      <c r="S23" s="18"/>
      <c r="T23" s="18"/>
      <c r="U23" s="18"/>
      <c r="V23" s="18"/>
      <c r="W23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3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3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3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3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3" s="17">
        <f>SUM(T_MAIN_ACCESSSW2526[[#This Row],[(Y)
TOTAL Excluding VAT - Y1
((A*J)*Q)+((A*R)*12))]:[(AC)
TOTAL Excluding VAT - Y5
((E*N*Q)+((E*V)*12))]])</f>
        <v>0</v>
      </c>
      <c r="AC23" s="65"/>
    </row>
    <row r="24" spans="1:29" x14ac:dyDescent="0.3">
      <c r="A24" t="s">
        <v>73</v>
      </c>
      <c r="B24" s="1" t="s">
        <v>2434</v>
      </c>
      <c r="C24" s="66" t="s">
        <v>2435</v>
      </c>
      <c r="D24" s="66" t="s">
        <v>2436</v>
      </c>
      <c r="E24">
        <v>1</v>
      </c>
      <c r="F24">
        <v>1</v>
      </c>
      <c r="G24">
        <v>1</v>
      </c>
      <c r="H24">
        <v>1</v>
      </c>
      <c r="I24">
        <v>1</v>
      </c>
      <c r="J24" t="s">
        <v>269</v>
      </c>
      <c r="K24" t="s">
        <v>269</v>
      </c>
      <c r="L24" s="20"/>
      <c r="M24" s="20"/>
      <c r="N24" s="20"/>
      <c r="O24" s="20"/>
      <c r="P24" s="20"/>
      <c r="Q24" s="28">
        <f t="shared" si="1"/>
        <v>17.71</v>
      </c>
      <c r="R24" s="18"/>
      <c r="S24" s="18"/>
      <c r="T24" s="18"/>
      <c r="U24" s="18"/>
      <c r="V24" s="18"/>
      <c r="W24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4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4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4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4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4" s="17">
        <f>SUM(T_MAIN_ACCESSSW2526[[#This Row],[(Y)
TOTAL Excluding VAT - Y1
((A*J)*Q)+((A*R)*12))]:[(AC)
TOTAL Excluding VAT - Y5
((E*N*Q)+((E*V)*12))]])</f>
        <v>0</v>
      </c>
      <c r="AC24" s="65"/>
    </row>
    <row r="25" spans="1:29" x14ac:dyDescent="0.3">
      <c r="A25" t="s">
        <v>73</v>
      </c>
      <c r="B25" s="1" t="s">
        <v>2437</v>
      </c>
      <c r="C25" s="66" t="s">
        <v>2438</v>
      </c>
      <c r="D25" s="66" t="s">
        <v>2436</v>
      </c>
      <c r="E25">
        <v>1</v>
      </c>
      <c r="F25">
        <v>1</v>
      </c>
      <c r="G25">
        <v>1</v>
      </c>
      <c r="H25">
        <v>1</v>
      </c>
      <c r="I25">
        <v>1</v>
      </c>
      <c r="J25" t="s">
        <v>269</v>
      </c>
      <c r="K25" t="s">
        <v>269</v>
      </c>
      <c r="L25" s="20"/>
      <c r="M25" s="20"/>
      <c r="N25" s="20"/>
      <c r="O25" s="20"/>
      <c r="P25" s="20"/>
      <c r="Q25" s="28">
        <f t="shared" si="1"/>
        <v>17.71</v>
      </c>
      <c r="R25" s="18"/>
      <c r="S25" s="18"/>
      <c r="T25" s="18"/>
      <c r="U25" s="18"/>
      <c r="V25" s="18"/>
      <c r="W25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5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5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5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5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5" s="17">
        <f>SUM(T_MAIN_ACCESSSW2526[[#This Row],[(Y)
TOTAL Excluding VAT - Y1
((A*J)*Q)+((A*R)*12))]:[(AC)
TOTAL Excluding VAT - Y5
((E*N*Q)+((E*V)*12))]])</f>
        <v>0</v>
      </c>
      <c r="AC25" s="65"/>
    </row>
    <row r="26" spans="1:29" x14ac:dyDescent="0.3">
      <c r="A26" t="s">
        <v>79</v>
      </c>
      <c r="B26" s="1" t="s">
        <v>2439</v>
      </c>
      <c r="C26" s="66" t="s">
        <v>2440</v>
      </c>
      <c r="D26" s="66" t="s">
        <v>2436</v>
      </c>
      <c r="E26">
        <v>1</v>
      </c>
      <c r="F26">
        <v>1</v>
      </c>
      <c r="G26">
        <v>1</v>
      </c>
      <c r="H26">
        <v>1</v>
      </c>
      <c r="I26">
        <v>1</v>
      </c>
      <c r="J26" t="s">
        <v>269</v>
      </c>
      <c r="K26" t="s">
        <v>269</v>
      </c>
      <c r="L26" s="20"/>
      <c r="M26" s="20"/>
      <c r="N26" s="20"/>
      <c r="O26" s="20"/>
      <c r="P26" s="20"/>
      <c r="Q26" s="28">
        <f t="shared" si="1"/>
        <v>17.71</v>
      </c>
      <c r="R26" s="18"/>
      <c r="S26" s="18"/>
      <c r="T26" s="18"/>
      <c r="U26" s="18"/>
      <c r="V26" s="18"/>
      <c r="W26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6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6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6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6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6" s="17">
        <f>SUM(T_MAIN_ACCESSSW2526[[#This Row],[(Y)
TOTAL Excluding VAT - Y1
((A*J)*Q)+((A*R)*12))]:[(AC)
TOTAL Excluding VAT - Y5
((E*N*Q)+((E*V)*12))]])</f>
        <v>0</v>
      </c>
      <c r="AC26" s="65"/>
    </row>
    <row r="27" spans="1:29" x14ac:dyDescent="0.3">
      <c r="A27" t="s">
        <v>79</v>
      </c>
      <c r="B27" s="1" t="s">
        <v>2441</v>
      </c>
      <c r="C27" s="66" t="s">
        <v>2442</v>
      </c>
      <c r="D27" s="66" t="s">
        <v>2436</v>
      </c>
      <c r="E27">
        <v>1</v>
      </c>
      <c r="F27">
        <v>1</v>
      </c>
      <c r="G27">
        <v>1</v>
      </c>
      <c r="H27">
        <v>1</v>
      </c>
      <c r="I27">
        <v>1</v>
      </c>
      <c r="J27" t="s">
        <v>269</v>
      </c>
      <c r="K27" t="s">
        <v>269</v>
      </c>
      <c r="L27" s="20"/>
      <c r="M27" s="20"/>
      <c r="N27" s="20"/>
      <c r="O27" s="20"/>
      <c r="P27" s="20"/>
      <c r="Q27" s="28">
        <f t="shared" si="1"/>
        <v>17.71</v>
      </c>
      <c r="R27" s="18"/>
      <c r="S27" s="18"/>
      <c r="T27" s="18"/>
      <c r="U27" s="18"/>
      <c r="V27" s="18"/>
      <c r="W27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7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7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7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7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7" s="17">
        <f>SUM(T_MAIN_ACCESSSW2526[[#This Row],[(Y)
TOTAL Excluding VAT - Y1
((A*J)*Q)+((A*R)*12))]:[(AC)
TOTAL Excluding VAT - Y5
((E*N*Q)+((E*V)*12))]])</f>
        <v>0</v>
      </c>
      <c r="AC27" s="65"/>
    </row>
    <row r="28" spans="1:29" x14ac:dyDescent="0.3">
      <c r="A28" t="s">
        <v>76</v>
      </c>
      <c r="B28" s="1" t="s">
        <v>2443</v>
      </c>
      <c r="C28" s="66" t="s">
        <v>2444</v>
      </c>
      <c r="D28" s="66" t="s">
        <v>2436</v>
      </c>
      <c r="E28">
        <v>1</v>
      </c>
      <c r="F28">
        <v>1</v>
      </c>
      <c r="G28">
        <v>1</v>
      </c>
      <c r="H28">
        <v>1</v>
      </c>
      <c r="I28">
        <v>1</v>
      </c>
      <c r="J28" t="s">
        <v>269</v>
      </c>
      <c r="K28" t="s">
        <v>269</v>
      </c>
      <c r="L28" s="20"/>
      <c r="M28" s="20"/>
      <c r="N28" s="20"/>
      <c r="O28" s="20"/>
      <c r="P28" s="20"/>
      <c r="Q28" s="28">
        <f t="shared" si="1"/>
        <v>17.71</v>
      </c>
      <c r="R28" s="18"/>
      <c r="S28" s="18"/>
      <c r="T28" s="18"/>
      <c r="U28" s="18"/>
      <c r="V28" s="18"/>
      <c r="W28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8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8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8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8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8" s="17">
        <f>SUM(T_MAIN_ACCESSSW2526[[#This Row],[(Y)
TOTAL Excluding VAT - Y1
((A*J)*Q)+((A*R)*12))]:[(AC)
TOTAL Excluding VAT - Y5
((E*N*Q)+((E*V)*12))]])</f>
        <v>0</v>
      </c>
      <c r="AC28" s="65"/>
    </row>
    <row r="29" spans="1:29" x14ac:dyDescent="0.3">
      <c r="A29" t="s">
        <v>76</v>
      </c>
      <c r="B29" s="1" t="s">
        <v>2445</v>
      </c>
      <c r="C29" s="66" t="s">
        <v>2446</v>
      </c>
      <c r="D29" s="66" t="s">
        <v>2436</v>
      </c>
      <c r="E29">
        <v>1</v>
      </c>
      <c r="F29">
        <v>1</v>
      </c>
      <c r="G29">
        <v>1</v>
      </c>
      <c r="H29">
        <v>1</v>
      </c>
      <c r="I29">
        <v>1</v>
      </c>
      <c r="J29" t="s">
        <v>269</v>
      </c>
      <c r="K29" t="s">
        <v>269</v>
      </c>
      <c r="L29" s="20"/>
      <c r="M29" s="20"/>
      <c r="N29" s="20"/>
      <c r="O29" s="20"/>
      <c r="P29" s="20"/>
      <c r="Q29" s="28">
        <f t="shared" si="1"/>
        <v>17.71</v>
      </c>
      <c r="R29" s="18"/>
      <c r="S29" s="18"/>
      <c r="T29" s="18"/>
      <c r="U29" s="18"/>
      <c r="V29" s="18"/>
      <c r="W29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29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29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29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29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29" s="17">
        <f>SUM(T_MAIN_ACCESSSW2526[[#This Row],[(Y)
TOTAL Excluding VAT - Y1
((A*J)*Q)+((A*R)*12))]:[(AC)
TOTAL Excluding VAT - Y5
((E*N*Q)+((E*V)*12))]])</f>
        <v>0</v>
      </c>
      <c r="AC29" s="65"/>
    </row>
    <row r="30" spans="1:29" x14ac:dyDescent="0.3">
      <c r="A30" t="s">
        <v>77</v>
      </c>
      <c r="B30" s="1" t="s">
        <v>2447</v>
      </c>
      <c r="C30" s="66" t="s">
        <v>2448</v>
      </c>
      <c r="D30" s="66" t="s">
        <v>2436</v>
      </c>
      <c r="E30">
        <v>1</v>
      </c>
      <c r="F30">
        <v>1</v>
      </c>
      <c r="G30">
        <v>1</v>
      </c>
      <c r="H30">
        <v>1</v>
      </c>
      <c r="I30">
        <v>1</v>
      </c>
      <c r="J30" t="s">
        <v>269</v>
      </c>
      <c r="K30" t="s">
        <v>269</v>
      </c>
      <c r="L30" s="20"/>
      <c r="M30" s="20"/>
      <c r="N30" s="20"/>
      <c r="O30" s="20"/>
      <c r="P30" s="20"/>
      <c r="Q30" s="28">
        <f t="shared" si="1"/>
        <v>17.71</v>
      </c>
      <c r="R30" s="18"/>
      <c r="S30" s="18"/>
      <c r="T30" s="18"/>
      <c r="U30" s="18"/>
      <c r="V30" s="18"/>
      <c r="W30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0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0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0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0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0" s="17">
        <f>SUM(T_MAIN_ACCESSSW2526[[#This Row],[(Y)
TOTAL Excluding VAT - Y1
((A*J)*Q)+((A*R)*12))]:[(AC)
TOTAL Excluding VAT - Y5
((E*N*Q)+((E*V)*12))]])</f>
        <v>0</v>
      </c>
      <c r="AC30" s="65"/>
    </row>
    <row r="31" spans="1:29" x14ac:dyDescent="0.3">
      <c r="A31" t="s">
        <v>77</v>
      </c>
      <c r="B31" s="1" t="s">
        <v>2449</v>
      </c>
      <c r="C31" s="66" t="s">
        <v>2450</v>
      </c>
      <c r="D31" s="66" t="s">
        <v>2436</v>
      </c>
      <c r="E31">
        <v>1</v>
      </c>
      <c r="F31">
        <v>1</v>
      </c>
      <c r="G31">
        <v>1</v>
      </c>
      <c r="H31">
        <v>1</v>
      </c>
      <c r="I31">
        <v>1</v>
      </c>
      <c r="J31" t="s">
        <v>269</v>
      </c>
      <c r="K31" t="s">
        <v>269</v>
      </c>
      <c r="L31" s="20"/>
      <c r="M31" s="20"/>
      <c r="N31" s="20"/>
      <c r="O31" s="20"/>
      <c r="P31" s="20"/>
      <c r="Q31" s="28">
        <f t="shared" si="1"/>
        <v>17.71</v>
      </c>
      <c r="R31" s="18"/>
      <c r="S31" s="18"/>
      <c r="T31" s="18"/>
      <c r="U31" s="18"/>
      <c r="V31" s="18"/>
      <c r="W31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1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1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1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1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1" s="17">
        <f>SUM(T_MAIN_ACCESSSW2526[[#This Row],[(Y)
TOTAL Excluding VAT - Y1
((A*J)*Q)+((A*R)*12))]:[(AC)
TOTAL Excluding VAT - Y5
((E*N*Q)+((E*V)*12))]])</f>
        <v>0</v>
      </c>
      <c r="AC31" s="65"/>
    </row>
    <row r="32" spans="1:29" x14ac:dyDescent="0.3">
      <c r="A32" t="s">
        <v>78</v>
      </c>
      <c r="B32" s="1" t="s">
        <v>2451</v>
      </c>
      <c r="C32" s="66" t="s">
        <v>2452</v>
      </c>
      <c r="D32" s="66" t="s">
        <v>2436</v>
      </c>
      <c r="E32">
        <v>1</v>
      </c>
      <c r="F32">
        <v>1</v>
      </c>
      <c r="G32">
        <v>1</v>
      </c>
      <c r="H32">
        <v>1</v>
      </c>
      <c r="I32">
        <v>1</v>
      </c>
      <c r="J32" t="s">
        <v>269</v>
      </c>
      <c r="K32" t="s">
        <v>269</v>
      </c>
      <c r="L32" s="20"/>
      <c r="M32" s="20"/>
      <c r="N32" s="20"/>
      <c r="O32" s="20"/>
      <c r="P32" s="20"/>
      <c r="Q32" s="28">
        <f t="shared" si="1"/>
        <v>17.71</v>
      </c>
      <c r="R32" s="18"/>
      <c r="S32" s="18"/>
      <c r="T32" s="18"/>
      <c r="U32" s="18"/>
      <c r="V32" s="18"/>
      <c r="W32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2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2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2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2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2" s="17">
        <f>SUM(T_MAIN_ACCESSSW2526[[#This Row],[(Y)
TOTAL Excluding VAT - Y1
((A*J)*Q)+((A*R)*12))]:[(AC)
TOTAL Excluding VAT - Y5
((E*N*Q)+((E*V)*12))]])</f>
        <v>0</v>
      </c>
      <c r="AC32" s="65"/>
    </row>
    <row r="33" spans="1:29" x14ac:dyDescent="0.3">
      <c r="A33" t="s">
        <v>78</v>
      </c>
      <c r="B33" s="1" t="s">
        <v>2453</v>
      </c>
      <c r="C33" s="66" t="s">
        <v>2454</v>
      </c>
      <c r="D33" s="66" t="s">
        <v>2436</v>
      </c>
      <c r="E33">
        <v>1</v>
      </c>
      <c r="F33">
        <v>1</v>
      </c>
      <c r="G33">
        <v>1</v>
      </c>
      <c r="H33">
        <v>1</v>
      </c>
      <c r="I33">
        <v>1</v>
      </c>
      <c r="J33" t="s">
        <v>269</v>
      </c>
      <c r="K33" t="s">
        <v>269</v>
      </c>
      <c r="L33" s="20"/>
      <c r="M33" s="20"/>
      <c r="N33" s="20"/>
      <c r="O33" s="20"/>
      <c r="P33" s="20"/>
      <c r="Q33" s="28">
        <f t="shared" si="1"/>
        <v>17.71</v>
      </c>
      <c r="R33" s="18"/>
      <c r="S33" s="18"/>
      <c r="T33" s="18"/>
      <c r="U33" s="18"/>
      <c r="V33" s="18"/>
      <c r="W33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3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3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3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3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3" s="17">
        <f>SUM(T_MAIN_ACCESSSW2526[[#This Row],[(Y)
TOTAL Excluding VAT - Y1
((A*J)*Q)+((A*R)*12))]:[(AC)
TOTAL Excluding VAT - Y5
((E*N*Q)+((E*V)*12))]])</f>
        <v>0</v>
      </c>
      <c r="AC33" s="65"/>
    </row>
    <row r="34" spans="1:29" x14ac:dyDescent="0.3">
      <c r="A34" t="s">
        <v>80</v>
      </c>
      <c r="B34" s="1" t="s">
        <v>2455</v>
      </c>
      <c r="C34" s="66" t="s">
        <v>2456</v>
      </c>
      <c r="D34" s="66" t="s">
        <v>2436</v>
      </c>
      <c r="E34">
        <v>1</v>
      </c>
      <c r="F34">
        <v>1</v>
      </c>
      <c r="G34">
        <v>1</v>
      </c>
      <c r="H34">
        <v>1</v>
      </c>
      <c r="I34">
        <v>1</v>
      </c>
      <c r="J34" t="s">
        <v>269</v>
      </c>
      <c r="K34" t="s">
        <v>269</v>
      </c>
      <c r="L34" s="20"/>
      <c r="M34" s="20"/>
      <c r="N34" s="20"/>
      <c r="O34" s="20"/>
      <c r="P34" s="20"/>
      <c r="Q34" s="28">
        <f t="shared" si="1"/>
        <v>17.71</v>
      </c>
      <c r="R34" s="18"/>
      <c r="S34" s="18"/>
      <c r="T34" s="18"/>
      <c r="U34" s="18"/>
      <c r="V34" s="18"/>
      <c r="W34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4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4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4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4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4" s="17">
        <f>SUM(T_MAIN_ACCESSSW2526[[#This Row],[(Y)
TOTAL Excluding VAT - Y1
((A*J)*Q)+((A*R)*12))]:[(AC)
TOTAL Excluding VAT - Y5
((E*N*Q)+((E*V)*12))]])</f>
        <v>0</v>
      </c>
      <c r="AC34" s="65"/>
    </row>
    <row r="35" spans="1:29" x14ac:dyDescent="0.3">
      <c r="A35" t="s">
        <v>80</v>
      </c>
      <c r="B35" s="1" t="s">
        <v>2457</v>
      </c>
      <c r="C35" s="66" t="s">
        <v>2458</v>
      </c>
      <c r="D35" s="66" t="s">
        <v>2436</v>
      </c>
      <c r="E35">
        <v>1</v>
      </c>
      <c r="F35">
        <v>1</v>
      </c>
      <c r="G35">
        <v>1</v>
      </c>
      <c r="H35">
        <v>1</v>
      </c>
      <c r="I35">
        <v>1</v>
      </c>
      <c r="J35" t="s">
        <v>269</v>
      </c>
      <c r="K35" t="s">
        <v>269</v>
      </c>
      <c r="L35" s="20"/>
      <c r="M35" s="20"/>
      <c r="N35" s="20"/>
      <c r="O35" s="20"/>
      <c r="P35" s="20"/>
      <c r="Q35" s="28">
        <f t="shared" si="1"/>
        <v>17.71</v>
      </c>
      <c r="R35" s="18"/>
      <c r="S35" s="18"/>
      <c r="T35" s="18"/>
      <c r="U35" s="18"/>
      <c r="V35" s="18"/>
      <c r="W35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5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5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5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5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5" s="17">
        <f>SUM(T_MAIN_ACCESSSW2526[[#This Row],[(Y)
TOTAL Excluding VAT - Y1
((A*J)*Q)+((A*R)*12))]:[(AC)
TOTAL Excluding VAT - Y5
((E*N*Q)+((E*V)*12))]])</f>
        <v>0</v>
      </c>
      <c r="AC35" s="65"/>
    </row>
    <row r="36" spans="1:29" x14ac:dyDescent="0.3">
      <c r="A36" t="s">
        <v>67</v>
      </c>
      <c r="B36" s="1" t="s">
        <v>2459</v>
      </c>
      <c r="C36" s="66" t="s">
        <v>2460</v>
      </c>
      <c r="D36" s="66" t="s">
        <v>2461</v>
      </c>
      <c r="E36">
        <v>1</v>
      </c>
      <c r="F36">
        <v>1</v>
      </c>
      <c r="G36">
        <v>1</v>
      </c>
      <c r="H36">
        <v>1</v>
      </c>
      <c r="I36">
        <v>1</v>
      </c>
      <c r="J36" t="s">
        <v>269</v>
      </c>
      <c r="K36" t="s">
        <v>269</v>
      </c>
      <c r="L36" s="20"/>
      <c r="M36" s="20"/>
      <c r="N36" s="20"/>
      <c r="O36" s="20"/>
      <c r="P36" s="20"/>
      <c r="Q36" s="28">
        <f t="shared" si="1"/>
        <v>17.71</v>
      </c>
      <c r="R36" s="18"/>
      <c r="S36" s="18"/>
      <c r="T36" s="18"/>
      <c r="U36" s="18"/>
      <c r="V36" s="18"/>
      <c r="W36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6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6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6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6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6" s="17">
        <f>SUM(T_MAIN_ACCESSSW2526[[#This Row],[(Y)
TOTAL Excluding VAT - Y1
((A*J)*Q)+((A*R)*12))]:[(AC)
TOTAL Excluding VAT - Y5
((E*N*Q)+((E*V)*12))]])</f>
        <v>0</v>
      </c>
      <c r="AC36" s="65"/>
    </row>
    <row r="37" spans="1:29" x14ac:dyDescent="0.3">
      <c r="A37" t="s">
        <v>67</v>
      </c>
      <c r="B37" s="1" t="s">
        <v>2462</v>
      </c>
      <c r="C37" s="66" t="s">
        <v>2463</v>
      </c>
      <c r="D37" s="66" t="s">
        <v>2461</v>
      </c>
      <c r="E37">
        <v>1</v>
      </c>
      <c r="F37">
        <v>1</v>
      </c>
      <c r="G37">
        <v>1</v>
      </c>
      <c r="H37">
        <v>1</v>
      </c>
      <c r="I37">
        <v>1</v>
      </c>
      <c r="J37" t="s">
        <v>269</v>
      </c>
      <c r="K37" t="s">
        <v>269</v>
      </c>
      <c r="L37" s="20"/>
      <c r="M37" s="20"/>
      <c r="N37" s="20"/>
      <c r="O37" s="20"/>
      <c r="P37" s="20"/>
      <c r="Q37" s="28">
        <f t="shared" si="1"/>
        <v>17.71</v>
      </c>
      <c r="R37" s="18"/>
      <c r="S37" s="18"/>
      <c r="T37" s="18"/>
      <c r="U37" s="18"/>
      <c r="V37" s="18"/>
      <c r="W37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7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7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7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7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7" s="17">
        <f>SUM(T_MAIN_ACCESSSW2526[[#This Row],[(Y)
TOTAL Excluding VAT - Y1
((A*J)*Q)+((A*R)*12))]:[(AC)
TOTAL Excluding VAT - Y5
((E*N*Q)+((E*V)*12))]])</f>
        <v>0</v>
      </c>
      <c r="AC37" s="65"/>
    </row>
    <row r="38" spans="1:29" x14ac:dyDescent="0.3">
      <c r="A38" t="s">
        <v>69</v>
      </c>
      <c r="B38" s="1" t="s">
        <v>2464</v>
      </c>
      <c r="C38" s="66" t="s">
        <v>2465</v>
      </c>
      <c r="D38" s="66" t="s">
        <v>2461</v>
      </c>
      <c r="E38">
        <v>1</v>
      </c>
      <c r="F38">
        <v>1</v>
      </c>
      <c r="G38">
        <v>1</v>
      </c>
      <c r="H38">
        <v>1</v>
      </c>
      <c r="I38">
        <v>1</v>
      </c>
      <c r="J38" t="s">
        <v>269</v>
      </c>
      <c r="K38" t="s">
        <v>269</v>
      </c>
      <c r="L38" s="20"/>
      <c r="M38" s="20"/>
      <c r="N38" s="20"/>
      <c r="O38" s="20"/>
      <c r="P38" s="20"/>
      <c r="Q38" s="28">
        <f t="shared" si="1"/>
        <v>17.71</v>
      </c>
      <c r="R38" s="18"/>
      <c r="S38" s="18"/>
      <c r="T38" s="18"/>
      <c r="U38" s="18"/>
      <c r="V38" s="18"/>
      <c r="W38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8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8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8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8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8" s="17">
        <f>SUM(T_MAIN_ACCESSSW2526[[#This Row],[(Y)
TOTAL Excluding VAT - Y1
((A*J)*Q)+((A*R)*12))]:[(AC)
TOTAL Excluding VAT - Y5
((E*N*Q)+((E*V)*12))]])</f>
        <v>0</v>
      </c>
      <c r="AC38" s="65"/>
    </row>
    <row r="39" spans="1:29" x14ac:dyDescent="0.3">
      <c r="A39" t="s">
        <v>69</v>
      </c>
      <c r="B39" s="1" t="s">
        <v>2466</v>
      </c>
      <c r="C39" s="66" t="s">
        <v>2467</v>
      </c>
      <c r="D39" s="66" t="s">
        <v>2461</v>
      </c>
      <c r="E39">
        <v>1</v>
      </c>
      <c r="F39">
        <v>1</v>
      </c>
      <c r="G39">
        <v>1</v>
      </c>
      <c r="H39">
        <v>1</v>
      </c>
      <c r="I39">
        <v>1</v>
      </c>
      <c r="J39" t="s">
        <v>269</v>
      </c>
      <c r="K39" t="s">
        <v>269</v>
      </c>
      <c r="L39" s="20"/>
      <c r="M39" s="20"/>
      <c r="N39" s="20"/>
      <c r="O39" s="20"/>
      <c r="P39" s="20"/>
      <c r="Q39" s="28">
        <f t="shared" si="1"/>
        <v>17.71</v>
      </c>
      <c r="R39" s="18"/>
      <c r="S39" s="18"/>
      <c r="T39" s="18"/>
      <c r="U39" s="18"/>
      <c r="V39" s="18"/>
      <c r="W39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39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39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39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39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39" s="17">
        <f>SUM(T_MAIN_ACCESSSW2526[[#This Row],[(Y)
TOTAL Excluding VAT - Y1
((A*J)*Q)+((A*R)*12))]:[(AC)
TOTAL Excluding VAT - Y5
((E*N*Q)+((E*V)*12))]])</f>
        <v>0</v>
      </c>
      <c r="AC39" s="65"/>
    </row>
    <row r="40" spans="1:29" x14ac:dyDescent="0.3">
      <c r="A40" t="s">
        <v>71</v>
      </c>
      <c r="B40" s="1" t="s">
        <v>2468</v>
      </c>
      <c r="C40" s="66" t="s">
        <v>2469</v>
      </c>
      <c r="D40" s="66" t="s">
        <v>2461</v>
      </c>
      <c r="E40">
        <v>1</v>
      </c>
      <c r="F40">
        <v>1</v>
      </c>
      <c r="G40">
        <v>1</v>
      </c>
      <c r="H40">
        <v>1</v>
      </c>
      <c r="I40">
        <v>1</v>
      </c>
      <c r="J40" t="s">
        <v>269</v>
      </c>
      <c r="K40" t="s">
        <v>269</v>
      </c>
      <c r="L40" s="20"/>
      <c r="M40" s="20"/>
      <c r="N40" s="20"/>
      <c r="O40" s="20"/>
      <c r="P40" s="20"/>
      <c r="Q40" s="28">
        <f t="shared" si="1"/>
        <v>17.71</v>
      </c>
      <c r="R40" s="18"/>
      <c r="S40" s="18"/>
      <c r="T40" s="18"/>
      <c r="U40" s="18"/>
      <c r="V40" s="18"/>
      <c r="W40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0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0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0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0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0" s="17">
        <f>SUM(T_MAIN_ACCESSSW2526[[#This Row],[(Y)
TOTAL Excluding VAT - Y1
((A*J)*Q)+((A*R)*12))]:[(AC)
TOTAL Excluding VAT - Y5
((E*N*Q)+((E*V)*12))]])</f>
        <v>0</v>
      </c>
      <c r="AC40" s="65"/>
    </row>
    <row r="41" spans="1:29" x14ac:dyDescent="0.3">
      <c r="A41" t="s">
        <v>71</v>
      </c>
      <c r="B41" s="1" t="s">
        <v>2470</v>
      </c>
      <c r="C41" s="66" t="s">
        <v>2471</v>
      </c>
      <c r="D41" s="66" t="s">
        <v>2461</v>
      </c>
      <c r="E41">
        <v>1</v>
      </c>
      <c r="F41">
        <v>1</v>
      </c>
      <c r="G41">
        <v>1</v>
      </c>
      <c r="H41">
        <v>1</v>
      </c>
      <c r="I41">
        <v>1</v>
      </c>
      <c r="J41" t="s">
        <v>269</v>
      </c>
      <c r="K41" t="s">
        <v>269</v>
      </c>
      <c r="L41" s="20"/>
      <c r="M41" s="20"/>
      <c r="N41" s="20"/>
      <c r="O41" s="20"/>
      <c r="P41" s="20"/>
      <c r="Q41" s="28">
        <f t="shared" si="1"/>
        <v>17.71</v>
      </c>
      <c r="R41" s="18"/>
      <c r="S41" s="18"/>
      <c r="T41" s="18"/>
      <c r="U41" s="18"/>
      <c r="V41" s="18"/>
      <c r="W41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1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1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1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1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1" s="17">
        <f>SUM(T_MAIN_ACCESSSW2526[[#This Row],[(Y)
TOTAL Excluding VAT - Y1
((A*J)*Q)+((A*R)*12))]:[(AC)
TOTAL Excluding VAT - Y5
((E*N*Q)+((E*V)*12))]])</f>
        <v>0</v>
      </c>
      <c r="AC41" s="65"/>
    </row>
    <row r="42" spans="1:29" x14ac:dyDescent="0.3">
      <c r="A42" t="s">
        <v>73</v>
      </c>
      <c r="B42" s="1" t="s">
        <v>2472</v>
      </c>
      <c r="C42" s="66" t="s">
        <v>2473</v>
      </c>
      <c r="D42" s="66" t="s">
        <v>2474</v>
      </c>
      <c r="E42">
        <v>1</v>
      </c>
      <c r="F42">
        <v>1</v>
      </c>
      <c r="G42">
        <v>1</v>
      </c>
      <c r="H42">
        <v>1</v>
      </c>
      <c r="I42">
        <v>1</v>
      </c>
      <c r="J42" t="s">
        <v>269</v>
      </c>
      <c r="K42" t="s">
        <v>269</v>
      </c>
      <c r="L42" s="20"/>
      <c r="M42" s="20"/>
      <c r="N42" s="20"/>
      <c r="O42" s="20"/>
      <c r="P42" s="20"/>
      <c r="Q42" s="28">
        <f t="shared" si="1"/>
        <v>17.71</v>
      </c>
      <c r="R42" s="18"/>
      <c r="S42" s="18"/>
      <c r="T42" s="18"/>
      <c r="U42" s="18"/>
      <c r="V42" s="18"/>
      <c r="W42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2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2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2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2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2" s="17">
        <f>SUM(T_MAIN_ACCESSSW2526[[#This Row],[(Y)
TOTAL Excluding VAT - Y1
((A*J)*Q)+((A*R)*12))]:[(AC)
TOTAL Excluding VAT - Y5
((E*N*Q)+((E*V)*12))]])</f>
        <v>0</v>
      </c>
      <c r="AC42" s="65"/>
    </row>
    <row r="43" spans="1:29" x14ac:dyDescent="0.3">
      <c r="A43" t="s">
        <v>76</v>
      </c>
      <c r="B43" s="1" t="s">
        <v>2475</v>
      </c>
      <c r="C43" s="66" t="s">
        <v>2476</v>
      </c>
      <c r="D43" s="66" t="s">
        <v>2474</v>
      </c>
      <c r="E43">
        <v>1</v>
      </c>
      <c r="F43">
        <v>1</v>
      </c>
      <c r="G43">
        <v>1</v>
      </c>
      <c r="H43">
        <v>1</v>
      </c>
      <c r="I43">
        <v>1</v>
      </c>
      <c r="J43" t="s">
        <v>269</v>
      </c>
      <c r="K43" t="s">
        <v>269</v>
      </c>
      <c r="L43" s="20"/>
      <c r="M43" s="20"/>
      <c r="N43" s="20"/>
      <c r="O43" s="20"/>
      <c r="P43" s="20"/>
      <c r="Q43" s="28">
        <f t="shared" si="1"/>
        <v>17.71</v>
      </c>
      <c r="R43" s="18"/>
      <c r="S43" s="18"/>
      <c r="T43" s="18"/>
      <c r="U43" s="18"/>
      <c r="V43" s="18"/>
      <c r="W43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3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3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3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3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3" s="17">
        <f>SUM(T_MAIN_ACCESSSW2526[[#This Row],[(Y)
TOTAL Excluding VAT - Y1
((A*J)*Q)+((A*R)*12))]:[(AC)
TOTAL Excluding VAT - Y5
((E*N*Q)+((E*V)*12))]])</f>
        <v>0</v>
      </c>
      <c r="AC43" s="65"/>
    </row>
    <row r="44" spans="1:29" x14ac:dyDescent="0.3">
      <c r="A44" t="s">
        <v>78</v>
      </c>
      <c r="B44" s="1" t="s">
        <v>2477</v>
      </c>
      <c r="C44" s="66" t="s">
        <v>2478</v>
      </c>
      <c r="D44" s="66" t="s">
        <v>2474</v>
      </c>
      <c r="E44">
        <v>1</v>
      </c>
      <c r="F44">
        <v>1</v>
      </c>
      <c r="G44">
        <v>1</v>
      </c>
      <c r="H44">
        <v>1</v>
      </c>
      <c r="I44">
        <v>1</v>
      </c>
      <c r="J44" t="s">
        <v>269</v>
      </c>
      <c r="K44" t="s">
        <v>269</v>
      </c>
      <c r="L44" s="20"/>
      <c r="M44" s="20"/>
      <c r="N44" s="20"/>
      <c r="O44" s="20"/>
      <c r="P44" s="20"/>
      <c r="Q44" s="28">
        <f t="shared" si="1"/>
        <v>17.71</v>
      </c>
      <c r="R44" s="18"/>
      <c r="S44" s="18"/>
      <c r="T44" s="18"/>
      <c r="U44" s="18"/>
      <c r="V44" s="18"/>
      <c r="W44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4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4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4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4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4" s="17">
        <f>SUM(T_MAIN_ACCESSSW2526[[#This Row],[(Y)
TOTAL Excluding VAT - Y1
((A*J)*Q)+((A*R)*12))]:[(AC)
TOTAL Excluding VAT - Y5
((E*N*Q)+((E*V)*12))]])</f>
        <v>0</v>
      </c>
      <c r="AC44" s="65"/>
    </row>
    <row r="45" spans="1:29" x14ac:dyDescent="0.3">
      <c r="A45" t="s">
        <v>77</v>
      </c>
      <c r="B45" s="1" t="s">
        <v>2479</v>
      </c>
      <c r="C45" s="66" t="s">
        <v>2480</v>
      </c>
      <c r="D45" s="66" t="s">
        <v>2474</v>
      </c>
      <c r="E45">
        <v>1</v>
      </c>
      <c r="F45">
        <v>1</v>
      </c>
      <c r="G45">
        <v>1</v>
      </c>
      <c r="H45">
        <v>1</v>
      </c>
      <c r="I45">
        <v>1</v>
      </c>
      <c r="J45" t="s">
        <v>269</v>
      </c>
      <c r="K45" t="s">
        <v>269</v>
      </c>
      <c r="L45" s="20"/>
      <c r="M45" s="20"/>
      <c r="N45" s="20"/>
      <c r="O45" s="20"/>
      <c r="P45" s="20"/>
      <c r="Q45" s="28">
        <f t="shared" si="1"/>
        <v>17.71</v>
      </c>
      <c r="R45" s="18"/>
      <c r="S45" s="18"/>
      <c r="T45" s="18"/>
      <c r="U45" s="18"/>
      <c r="V45" s="18"/>
      <c r="W45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5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5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5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5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5" s="17">
        <f>SUM(T_MAIN_ACCESSSW2526[[#This Row],[(Y)
TOTAL Excluding VAT - Y1
((A*J)*Q)+((A*R)*12))]:[(AC)
TOTAL Excluding VAT - Y5
((E*N*Q)+((E*V)*12))]])</f>
        <v>0</v>
      </c>
      <c r="AC45" s="65"/>
    </row>
    <row r="46" spans="1:29" x14ac:dyDescent="0.3">
      <c r="A46" t="s">
        <v>79</v>
      </c>
      <c r="B46" s="1" t="s">
        <v>2481</v>
      </c>
      <c r="C46" s="66" t="s">
        <v>2482</v>
      </c>
      <c r="D46" s="66" t="s">
        <v>2474</v>
      </c>
      <c r="E46">
        <v>1</v>
      </c>
      <c r="F46">
        <v>1</v>
      </c>
      <c r="G46">
        <v>1</v>
      </c>
      <c r="H46">
        <v>1</v>
      </c>
      <c r="I46">
        <v>1</v>
      </c>
      <c r="J46" t="s">
        <v>269</v>
      </c>
      <c r="K46" t="s">
        <v>269</v>
      </c>
      <c r="L46" s="20"/>
      <c r="M46" s="20"/>
      <c r="N46" s="20"/>
      <c r="O46" s="20"/>
      <c r="P46" s="20"/>
      <c r="Q46" s="28">
        <f t="shared" si="1"/>
        <v>17.71</v>
      </c>
      <c r="R46" s="18"/>
      <c r="S46" s="18"/>
      <c r="T46" s="18"/>
      <c r="U46" s="18"/>
      <c r="V46" s="18"/>
      <c r="W46" s="17">
        <f>((T_MAIN_ACCESSSW2526[[#This Row],[(A)
Qty  - Y1]]*T_MAIN_ACCESSSW2526[[#This Row],[(J)
USD PRICE
Annual Partner Support Service (1 Year)
Chassis Plus Modules
- according to HW service level (I)
Y1]])*T_MAIN_ACCESSSW2526[[#This Row],[(Q)
Exchange Rate]])+((T_MAIN_ACCESSSW2526[[#This Row],[(A)
Qty  - Y1]]*T_MAIN_ACCESSSW2526[[#This Row],[(R)
Monthly Maintenance according to Service  Level (H) - Y1]])*12)</f>
        <v>0</v>
      </c>
      <c r="X46" s="17">
        <f>((T_MAIN_ACCESSSW2526[[#This Row],[(B)
Qty  - Y2]]*T_MAIN_ACCESSSW2526[[#This Row],[(K)
USD PRICE
Annual Partner Support Service (1 Year)
Chassis Plus Modules
- according to HW service level (I)
Y2]])*T_MAIN_ACCESSSW2526[[#This Row],[(Q)
Exchange Rate]])+((T_MAIN_ACCESSSW2526[[#This Row],[(B)
Qty  - Y2]]*T_MAIN_ACCESSSW2526[[#This Row],[(S)
Monthly Maintenance according to Service  Level (H) - Y2]])*12)</f>
        <v>0</v>
      </c>
      <c r="Y46" s="17">
        <f>((T_MAIN_ACCESSSW2526[[#This Row],[(C)
Qty  - Y3]]*T_MAIN_ACCESSSW2526[[#This Row],[(L)
USD PRICE
Annual Partner Support Service (1 Year)
Chassis Plus Modules
- according to HW service level (I)
Y3]])*T_MAIN_ACCESSSW2526[[#This Row],[(Q)
Exchange Rate]])+((T_MAIN_ACCESSSW2526[[#This Row],[(C)
Qty  - Y3]]*T_MAIN_ACCESSSW2526[[#This Row],[(T)
Monthly Maintenance according to Service  Level (H) - Y3]])*12)</f>
        <v>0</v>
      </c>
      <c r="Z46" s="17">
        <f>((T_MAIN_ACCESSSW2526[[#This Row],[(D)
Qty  - Y4]]*T_MAIN_ACCESSSW2526[[#This Row],[(M)
USD PRICE
Annual Partner Support Service (1 Year)
Chassis Plus Modules
- according to HW service level (I)
Y4]])*T_MAIN_ACCESSSW2526[[#This Row],[(Q)
Exchange Rate]])+((T_MAIN_ACCESSSW2526[[#This Row],[(D)
Qty  - Y4]]*T_MAIN_ACCESSSW2526[[#This Row],[(U)
Monthly Maintenance according to Service  Level (H) - Y4]])*12)</f>
        <v>0</v>
      </c>
      <c r="AA46" s="17">
        <f>((T_MAIN_ACCESSSW2526[[#This Row],[(E)
Qty  - Y5]]*T_MAIN_ACCESSSW2526[[#This Row],[(N)
USD PRICE
Annual Partner Support Service (1 Year)
Chassis Plus Modules
- according to HW service level (I)
Y5]])*T_MAIN_ACCESSSW2526[[#This Row],[(Q)
Exchange Rate]])+((T_MAIN_ACCESSSW2526[[#This Row],[(E)
Qty  - Y5]]*T_MAIN_ACCESSSW2526[[#This Row],[(V)
Monthly Maintenance according to Service  Level (H) - Y5]])*12)</f>
        <v>0</v>
      </c>
      <c r="AB46" s="17">
        <f>SUM(T_MAIN_ACCESSSW2526[[#This Row],[(Y)
TOTAL Excluding VAT - Y1
((A*J)*Q)+((A*R)*12))]:[(AC)
TOTAL Excluding VAT - Y5
((E*N*Q)+((E*V)*12))]])</f>
        <v>0</v>
      </c>
      <c r="AC46" s="65"/>
    </row>
    <row r="47" spans="1:29" x14ac:dyDescent="0.3">
      <c r="A47" t="s">
        <v>29</v>
      </c>
      <c r="C47" s="131"/>
      <c r="D47" s="131"/>
      <c r="L47" s="107"/>
      <c r="M47" s="20"/>
      <c r="N47" s="20"/>
      <c r="O47" s="20"/>
      <c r="P47" s="20"/>
      <c r="Q47" s="28"/>
      <c r="R47" s="18"/>
      <c r="S47" s="18"/>
      <c r="T47" s="18"/>
      <c r="U47" s="18"/>
      <c r="V47" s="18"/>
      <c r="W47" s="17">
        <f>SUBTOTAL(109,T_MAIN_ACCESSSW2526[(Y)
TOTAL Excluding VAT - Y1
((A*J)*Q)+((A*R)*12))])</f>
        <v>0</v>
      </c>
      <c r="X47" s="17">
        <f>SUBTOTAL(109,T_MAIN_ACCESSSW2526[(Z)
TOTAL Excluding VAT - Y2
((B*K)*Q)+((B*S)*12))])</f>
        <v>0</v>
      </c>
      <c r="Y47" s="17">
        <f>SUBTOTAL(109,T_MAIN_ACCESSSW2526[AA)
TOTAL Excluding VAT - Y3
((C*L)*Q)+((C*T)*12))])</f>
        <v>0</v>
      </c>
      <c r="Z47" s="17">
        <f>SUBTOTAL(109,T_MAIN_ACCESSSW2526[(AB)
TOTAL Excluding VAT - Y4
((D*M)*Q)+((D*U)*12))])</f>
        <v>0</v>
      </c>
      <c r="AA47" s="17">
        <f>SUBTOTAL(109,T_MAIN_ACCESSSW2526[(AC)
TOTAL Excluding VAT - Y5
((E*N*Q)+((E*V)*12))])</f>
        <v>0</v>
      </c>
      <c r="AB47" s="17">
        <f>SUBTOTAL(109,T_MAIN_ACCESSSW2526[(AF)
TOTAL Excluding VAT])</f>
        <v>0</v>
      </c>
      <c r="AC47" s="65">
        <f>SUBTOTAL(103,T_MAIN_ACCESSSW2526[Comments])</f>
        <v>0</v>
      </c>
    </row>
  </sheetData>
  <mergeCells count="6">
    <mergeCell ref="A9:L9"/>
    <mergeCell ref="A1:AC4"/>
    <mergeCell ref="A5:L5"/>
    <mergeCell ref="A6:L6"/>
    <mergeCell ref="A7:L7"/>
    <mergeCell ref="A8:L8"/>
  </mergeCells>
  <phoneticPr fontId="42" type="noConversion"/>
  <pageMargins left="0.70866141732283472" right="0.70866141732283472" top="0.74803149606299213" bottom="0.74803149606299213" header="0.31496062992125984" footer="0.31496062992125984"/>
  <pageSetup paperSize="8" scale="69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92D050"/>
    <pageSetUpPr fitToPage="1"/>
  </sheetPr>
  <dimension ref="A1:AC27"/>
  <sheetViews>
    <sheetView zoomScaleNormal="100" zoomScaleSheetLayoutView="55" workbookViewId="0">
      <selection activeCell="L13" sqref="L13"/>
    </sheetView>
  </sheetViews>
  <sheetFormatPr defaultColWidth="9.109375" defaultRowHeight="14.4" x14ac:dyDescent="0.3"/>
  <cols>
    <col min="1" max="1" width="12.88671875" bestFit="1" customWidth="1"/>
    <col min="2" max="3" width="17.109375" bestFit="1" customWidth="1"/>
    <col min="4" max="4" width="38.33203125" customWidth="1"/>
    <col min="5" max="7" width="13.109375" style="17" bestFit="1" customWidth="1"/>
    <col min="8" max="9" width="13.109375" bestFit="1" customWidth="1"/>
    <col min="10" max="10" width="16.6640625" bestFit="1" customWidth="1"/>
    <col min="11" max="11" width="16.6640625" customWidth="1"/>
    <col min="12" max="16" width="22.5546875" customWidth="1"/>
    <col min="17" max="17" width="18.5546875" bestFit="1" customWidth="1"/>
    <col min="18" max="22" width="23.88671875" customWidth="1"/>
    <col min="23" max="27" width="17.44140625" customWidth="1"/>
    <col min="28" max="28" width="17.5546875" bestFit="1" customWidth="1"/>
    <col min="29" max="29" width="43.5546875" customWidth="1"/>
  </cols>
  <sheetData>
    <row r="1" spans="1:29" s="12" customFormat="1" ht="14.4" customHeight="1" x14ac:dyDescent="0.3">
      <c r="A1" s="217" t="s">
        <v>2483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41.4" customHeight="1" thickBot="1" x14ac:dyDescent="0.35">
      <c r="A3" s="223"/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4"/>
      <c r="P3" s="224"/>
      <c r="Q3" s="224"/>
      <c r="R3" s="224"/>
      <c r="S3" s="224"/>
      <c r="T3" s="224"/>
      <c r="U3" s="224"/>
      <c r="V3" s="224"/>
      <c r="W3" s="224"/>
      <c r="X3" s="224"/>
      <c r="Y3" s="224"/>
      <c r="Z3" s="224"/>
      <c r="AA3" s="224"/>
      <c r="AB3" s="224"/>
      <c r="AC3" s="225"/>
    </row>
    <row r="4" spans="1:29" s="12" customFormat="1" x14ac:dyDescent="0.3">
      <c r="A4" s="13"/>
      <c r="D4" s="13"/>
      <c r="E4" s="15"/>
      <c r="F4" s="15"/>
      <c r="G4" s="42"/>
      <c r="H4" s="15"/>
    </row>
    <row r="5" spans="1:29" s="12" customFormat="1" ht="15.6" x14ac:dyDescent="0.3">
      <c r="A5" s="234" t="s">
        <v>33</v>
      </c>
      <c r="B5" s="234"/>
      <c r="C5" s="234"/>
      <c r="D5" s="234"/>
      <c r="E5" s="79"/>
      <c r="F5" s="79"/>
      <c r="G5" s="42"/>
      <c r="H5" s="15"/>
    </row>
    <row r="6" spans="1:29" s="12" customFormat="1" ht="15.6" x14ac:dyDescent="0.3">
      <c r="A6" s="233" t="s">
        <v>236</v>
      </c>
      <c r="B6" s="233"/>
      <c r="C6" s="233"/>
      <c r="D6" s="233"/>
      <c r="E6" s="78"/>
      <c r="F6" s="78"/>
      <c r="G6" s="42"/>
      <c r="H6" s="15"/>
    </row>
    <row r="7" spans="1:29" s="12" customFormat="1" ht="15.6" x14ac:dyDescent="0.3">
      <c r="A7" s="233" t="s">
        <v>146</v>
      </c>
      <c r="B7" s="233"/>
      <c r="C7" s="233"/>
      <c r="D7" s="233"/>
      <c r="E7" s="78"/>
      <c r="F7" s="78"/>
      <c r="G7" s="42"/>
      <c r="H7" s="15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233"/>
    </row>
    <row r="12" spans="1:29" ht="141.6" customHeight="1" x14ac:dyDescent="0.3">
      <c r="A12" s="22" t="s">
        <v>238</v>
      </c>
      <c r="B12" s="22" t="s">
        <v>239</v>
      </c>
      <c r="C12" s="23" t="s">
        <v>240</v>
      </c>
      <c r="D12" s="23" t="s">
        <v>241</v>
      </c>
      <c r="E12" s="23" t="s">
        <v>242</v>
      </c>
      <c r="F12" s="23" t="s">
        <v>243</v>
      </c>
      <c r="G12" s="23" t="s">
        <v>244</v>
      </c>
      <c r="H12" s="23" t="s">
        <v>245</v>
      </c>
      <c r="I12" s="23" t="s">
        <v>246</v>
      </c>
      <c r="J12" s="23" t="s">
        <v>247</v>
      </c>
      <c r="K12" s="23" t="s">
        <v>248</v>
      </c>
      <c r="L12" s="24" t="s">
        <v>249</v>
      </c>
      <c r="M12" s="24" t="s">
        <v>250</v>
      </c>
      <c r="N12" s="24" t="s">
        <v>251</v>
      </c>
      <c r="O12" s="24" t="s">
        <v>252</v>
      </c>
      <c r="P12" s="24" t="s">
        <v>253</v>
      </c>
      <c r="Q12" s="23" t="s">
        <v>254</v>
      </c>
      <c r="R12" s="25" t="s">
        <v>255</v>
      </c>
      <c r="S12" s="25" t="s">
        <v>256</v>
      </c>
      <c r="T12" s="25" t="s">
        <v>257</v>
      </c>
      <c r="U12" s="25" t="s">
        <v>258</v>
      </c>
      <c r="V12" s="25" t="s">
        <v>259</v>
      </c>
      <c r="W12" s="25" t="s">
        <v>260</v>
      </c>
      <c r="X12" s="25" t="s">
        <v>261</v>
      </c>
      <c r="Y12" s="25" t="s">
        <v>262</v>
      </c>
      <c r="Z12" s="25" t="s">
        <v>263</v>
      </c>
      <c r="AA12" s="25" t="s">
        <v>264</v>
      </c>
      <c r="AB12" s="25" t="s">
        <v>265</v>
      </c>
      <c r="AC12" s="23" t="s">
        <v>169</v>
      </c>
    </row>
    <row r="13" spans="1:29" x14ac:dyDescent="0.3">
      <c r="A13" t="s">
        <v>67</v>
      </c>
      <c r="B13" t="s">
        <v>2484</v>
      </c>
      <c r="C13" t="s">
        <v>2485</v>
      </c>
      <c r="D13" t="s">
        <v>2486</v>
      </c>
      <c r="E13">
        <v>1</v>
      </c>
      <c r="F13">
        <v>1</v>
      </c>
      <c r="G13">
        <v>1</v>
      </c>
      <c r="H13">
        <v>0</v>
      </c>
      <c r="I13">
        <v>0</v>
      </c>
      <c r="J13" t="s">
        <v>646</v>
      </c>
      <c r="K13" t="s">
        <v>2487</v>
      </c>
      <c r="L13" s="20"/>
      <c r="M13" s="20"/>
      <c r="N13" s="20"/>
      <c r="O13" s="20"/>
      <c r="P13" s="20"/>
      <c r="Q13" s="28">
        <f t="shared" ref="Q13:Q26" si="0">Exchange_Rate</f>
        <v>17.71</v>
      </c>
      <c r="R13" s="18"/>
      <c r="S13" s="18"/>
      <c r="T13" s="18"/>
      <c r="U13" s="18"/>
      <c r="V13" s="18"/>
      <c r="W13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3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3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3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3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3" s="17">
        <f>SUM(T_MAIN_ACCESSSW2527[[#This Row],[(Y)
TOTAL Excluding VAT - Y1
((A*J)*Q)+((A*R)*12))]:[(AC)
TOTAL Excluding VAT - Y5
((E*N*Q)+((E*V)*12))]])</f>
        <v>0</v>
      </c>
      <c r="AC13" s="21"/>
    </row>
    <row r="14" spans="1:29" x14ac:dyDescent="0.3">
      <c r="A14" t="s">
        <v>67</v>
      </c>
      <c r="B14" t="s">
        <v>2488</v>
      </c>
      <c r="C14" t="s">
        <v>2489</v>
      </c>
      <c r="D14" t="s">
        <v>2490</v>
      </c>
      <c r="E14">
        <v>1</v>
      </c>
      <c r="F14">
        <v>1</v>
      </c>
      <c r="G14">
        <v>1</v>
      </c>
      <c r="H14">
        <v>0</v>
      </c>
      <c r="I14">
        <v>0</v>
      </c>
      <c r="J14" t="s">
        <v>2491</v>
      </c>
      <c r="K14" t="s">
        <v>2492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4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4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4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4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4" s="17">
        <f>SUM(T_MAIN_ACCESSSW2527[[#This Row],[(Y)
TOTAL Excluding VAT - Y1
((A*J)*Q)+((A*R)*12))]:[(AC)
TOTAL Excluding VAT - Y5
((E*N*Q)+((E*V)*12))]])</f>
        <v>0</v>
      </c>
      <c r="AC14" s="21"/>
    </row>
    <row r="15" spans="1:29" x14ac:dyDescent="0.3">
      <c r="A15" t="s">
        <v>71</v>
      </c>
      <c r="B15" t="s">
        <v>2493</v>
      </c>
      <c r="C15" t="s">
        <v>2494</v>
      </c>
      <c r="D15" t="s">
        <v>2495</v>
      </c>
      <c r="E15">
        <v>1</v>
      </c>
      <c r="F15">
        <v>1</v>
      </c>
      <c r="G15">
        <v>1</v>
      </c>
      <c r="H15">
        <v>0</v>
      </c>
      <c r="I15">
        <v>0</v>
      </c>
      <c r="J15" t="s">
        <v>2496</v>
      </c>
      <c r="K15" t="s">
        <v>2492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5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5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5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5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5" s="17">
        <f>SUM(T_MAIN_ACCESSSW2527[[#This Row],[(Y)
TOTAL Excluding VAT - Y1
((A*J)*Q)+((A*R)*12))]:[(AC)
TOTAL Excluding VAT - Y5
((E*N*Q)+((E*V)*12))]])</f>
        <v>0</v>
      </c>
      <c r="AC15" s="21"/>
    </row>
    <row r="16" spans="1:29" x14ac:dyDescent="0.3">
      <c r="A16" t="s">
        <v>71</v>
      </c>
      <c r="B16" t="s">
        <v>2497</v>
      </c>
      <c r="C16" t="s">
        <v>2498</v>
      </c>
      <c r="D16" t="s">
        <v>2495</v>
      </c>
      <c r="E16">
        <v>1</v>
      </c>
      <c r="F16">
        <v>1</v>
      </c>
      <c r="G16">
        <v>1</v>
      </c>
      <c r="H16">
        <v>0</v>
      </c>
      <c r="I16">
        <v>0</v>
      </c>
      <c r="J16" t="s">
        <v>2496</v>
      </c>
      <c r="K16" t="s">
        <v>2492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6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6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6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6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6" s="17">
        <f>SUM(T_MAIN_ACCESSSW2527[[#This Row],[(Y)
TOTAL Excluding VAT - Y1
((A*J)*Q)+((A*R)*12))]:[(AC)
TOTAL Excluding VAT - Y5
((E*N*Q)+((E*V)*12))]])</f>
        <v>0</v>
      </c>
      <c r="AC16" s="21"/>
    </row>
    <row r="17" spans="1:29" x14ac:dyDescent="0.3">
      <c r="A17" t="s">
        <v>67</v>
      </c>
      <c r="B17" t="s">
        <v>2499</v>
      </c>
      <c r="C17" t="s">
        <v>2500</v>
      </c>
      <c r="D17" t="s">
        <v>2495</v>
      </c>
      <c r="E17">
        <v>1</v>
      </c>
      <c r="F17">
        <v>1</v>
      </c>
      <c r="G17">
        <v>1</v>
      </c>
      <c r="H17">
        <v>0</v>
      </c>
      <c r="I17">
        <v>0</v>
      </c>
      <c r="J17" t="s">
        <v>2496</v>
      </c>
      <c r="K17" t="s">
        <v>2492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7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7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7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7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7" s="17">
        <f>SUM(T_MAIN_ACCESSSW2527[[#This Row],[(Y)
TOTAL Excluding VAT - Y1
((A*J)*Q)+((A*R)*12))]:[(AC)
TOTAL Excluding VAT - Y5
((E*N*Q)+((E*V)*12))]])</f>
        <v>0</v>
      </c>
      <c r="AC17" s="21"/>
    </row>
    <row r="18" spans="1:29" x14ac:dyDescent="0.3">
      <c r="A18" t="s">
        <v>67</v>
      </c>
      <c r="B18" t="s">
        <v>2501</v>
      </c>
      <c r="C18" t="s">
        <v>2502</v>
      </c>
      <c r="D18" t="s">
        <v>2495</v>
      </c>
      <c r="E18">
        <v>1</v>
      </c>
      <c r="F18">
        <v>1</v>
      </c>
      <c r="G18">
        <v>1</v>
      </c>
      <c r="H18">
        <v>0</v>
      </c>
      <c r="I18">
        <v>0</v>
      </c>
      <c r="J18" t="s">
        <v>2496</v>
      </c>
      <c r="K18" t="s">
        <v>2492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8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8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8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8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8" s="17">
        <f>SUM(T_MAIN_ACCESSSW2527[[#This Row],[(Y)
TOTAL Excluding VAT - Y1
((A*J)*Q)+((A*R)*12))]:[(AC)
TOTAL Excluding VAT - Y5
((E*N*Q)+((E*V)*12))]])</f>
        <v>0</v>
      </c>
      <c r="AC18" s="21"/>
    </row>
    <row r="19" spans="1:29" x14ac:dyDescent="0.3">
      <c r="A19" t="s">
        <v>77</v>
      </c>
      <c r="B19" t="s">
        <v>2503</v>
      </c>
      <c r="C19" t="s">
        <v>2504</v>
      </c>
      <c r="D19" t="s">
        <v>2505</v>
      </c>
      <c r="E19">
        <v>1</v>
      </c>
      <c r="F19">
        <v>1</v>
      </c>
      <c r="G19">
        <v>1</v>
      </c>
      <c r="H19">
        <v>0</v>
      </c>
      <c r="I19">
        <v>0</v>
      </c>
      <c r="J19" t="s">
        <v>2496</v>
      </c>
      <c r="K19" t="s">
        <v>2492</v>
      </c>
      <c r="L19" s="20"/>
      <c r="M19" s="20"/>
      <c r="N19" s="20"/>
      <c r="O19" s="20"/>
      <c r="P19" s="20"/>
      <c r="Q19" s="28">
        <f t="shared" si="0"/>
        <v>17.71</v>
      </c>
      <c r="R19" s="18"/>
      <c r="S19" s="18"/>
      <c r="T19" s="18"/>
      <c r="U19" s="18"/>
      <c r="V19" s="18"/>
      <c r="W19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19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19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19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19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19" s="17">
        <f>SUM(T_MAIN_ACCESSSW2527[[#This Row],[(Y)
TOTAL Excluding VAT - Y1
((A*J)*Q)+((A*R)*12))]:[(AC)
TOTAL Excluding VAT - Y5
((E*N*Q)+((E*V)*12))]])</f>
        <v>0</v>
      </c>
      <c r="AC19" s="21"/>
    </row>
    <row r="20" spans="1:29" x14ac:dyDescent="0.3">
      <c r="A20" t="s">
        <v>73</v>
      </c>
      <c r="B20" t="s">
        <v>2506</v>
      </c>
      <c r="C20" t="s">
        <v>2507</v>
      </c>
      <c r="D20" t="s">
        <v>2505</v>
      </c>
      <c r="E20">
        <v>1</v>
      </c>
      <c r="F20">
        <v>1</v>
      </c>
      <c r="G20">
        <v>1</v>
      </c>
      <c r="H20">
        <v>0</v>
      </c>
      <c r="I20">
        <v>0</v>
      </c>
      <c r="J20" t="s">
        <v>2496</v>
      </c>
      <c r="K20" t="s">
        <v>2492</v>
      </c>
      <c r="L20" s="20"/>
      <c r="M20" s="20"/>
      <c r="N20" s="20"/>
      <c r="O20" s="20"/>
      <c r="P20" s="20"/>
      <c r="Q20" s="28">
        <f t="shared" si="0"/>
        <v>17.71</v>
      </c>
      <c r="R20" s="18"/>
      <c r="S20" s="18"/>
      <c r="T20" s="18"/>
      <c r="U20" s="18"/>
      <c r="V20" s="18"/>
      <c r="W20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0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0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0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0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0" s="17">
        <f>SUM(T_MAIN_ACCESSSW2527[[#This Row],[(Y)
TOTAL Excluding VAT - Y1
((A*J)*Q)+((A*R)*12))]:[(AC)
TOTAL Excluding VAT - Y5
((E*N*Q)+((E*V)*12))]])</f>
        <v>0</v>
      </c>
      <c r="AC20" s="21"/>
    </row>
    <row r="21" spans="1:29" x14ac:dyDescent="0.3">
      <c r="A21" t="s">
        <v>76</v>
      </c>
      <c r="B21" t="s">
        <v>2508</v>
      </c>
      <c r="C21" t="s">
        <v>2509</v>
      </c>
      <c r="D21" t="s">
        <v>2505</v>
      </c>
      <c r="E21">
        <v>1</v>
      </c>
      <c r="F21">
        <v>1</v>
      </c>
      <c r="G21">
        <v>1</v>
      </c>
      <c r="H21">
        <v>0</v>
      </c>
      <c r="I21">
        <v>0</v>
      </c>
      <c r="J21" t="s">
        <v>2496</v>
      </c>
      <c r="K21" t="s">
        <v>2492</v>
      </c>
      <c r="L21" s="20"/>
      <c r="M21" s="20"/>
      <c r="N21" s="20"/>
      <c r="O21" s="20"/>
      <c r="P21" s="20"/>
      <c r="Q21" s="28">
        <f t="shared" si="0"/>
        <v>17.71</v>
      </c>
      <c r="R21" s="18"/>
      <c r="S21" s="18"/>
      <c r="T21" s="18"/>
      <c r="U21" s="18"/>
      <c r="V21" s="18"/>
      <c r="W21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1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1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1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1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1" s="17">
        <f>SUM(T_MAIN_ACCESSSW2527[[#This Row],[(Y)
TOTAL Excluding VAT - Y1
((A*J)*Q)+((A*R)*12))]:[(AC)
TOTAL Excluding VAT - Y5
((E*N*Q)+((E*V)*12))]])</f>
        <v>0</v>
      </c>
      <c r="AC21" s="21"/>
    </row>
    <row r="22" spans="1:29" x14ac:dyDescent="0.3">
      <c r="A22" t="s">
        <v>79</v>
      </c>
      <c r="B22" t="s">
        <v>2510</v>
      </c>
      <c r="C22" t="s">
        <v>2511</v>
      </c>
      <c r="D22" t="s">
        <v>2505</v>
      </c>
      <c r="E22">
        <v>1</v>
      </c>
      <c r="F22">
        <v>1</v>
      </c>
      <c r="G22">
        <v>1</v>
      </c>
      <c r="H22">
        <v>0</v>
      </c>
      <c r="I22">
        <v>0</v>
      </c>
      <c r="J22" t="s">
        <v>2496</v>
      </c>
      <c r="K22" t="s">
        <v>2492</v>
      </c>
      <c r="L22" s="20"/>
      <c r="M22" s="20"/>
      <c r="N22" s="20"/>
      <c r="O22" s="20"/>
      <c r="P22" s="20"/>
      <c r="Q22" s="28">
        <f t="shared" si="0"/>
        <v>17.71</v>
      </c>
      <c r="R22" s="18"/>
      <c r="S22" s="18"/>
      <c r="T22" s="18"/>
      <c r="U22" s="18"/>
      <c r="V22" s="18"/>
      <c r="W22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2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2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2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2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2" s="17">
        <f>SUM(T_MAIN_ACCESSSW2527[[#This Row],[(Y)
TOTAL Excluding VAT - Y1
((A*J)*Q)+((A*R)*12))]:[(AC)
TOTAL Excluding VAT - Y5
((E*N*Q)+((E*V)*12))]])</f>
        <v>0</v>
      </c>
      <c r="AC22" s="21"/>
    </row>
    <row r="23" spans="1:29" x14ac:dyDescent="0.3">
      <c r="A23" t="s">
        <v>78</v>
      </c>
      <c r="B23" t="s">
        <v>2512</v>
      </c>
      <c r="C23" t="s">
        <v>2513</v>
      </c>
      <c r="D23" t="s">
        <v>2505</v>
      </c>
      <c r="E23">
        <v>1</v>
      </c>
      <c r="F23">
        <v>1</v>
      </c>
      <c r="G23">
        <v>1</v>
      </c>
      <c r="H23">
        <v>0</v>
      </c>
      <c r="I23">
        <v>0</v>
      </c>
      <c r="J23" t="s">
        <v>2496</v>
      </c>
      <c r="K23" t="s">
        <v>2492</v>
      </c>
      <c r="L23" s="20"/>
      <c r="M23" s="20"/>
      <c r="N23" s="20"/>
      <c r="O23" s="20"/>
      <c r="P23" s="20"/>
      <c r="Q23" s="28">
        <f t="shared" si="0"/>
        <v>17.71</v>
      </c>
      <c r="R23" s="18"/>
      <c r="S23" s="18"/>
      <c r="T23" s="18"/>
      <c r="U23" s="18"/>
      <c r="V23" s="18"/>
      <c r="W23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3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3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3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3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3" s="17">
        <f>SUM(T_MAIN_ACCESSSW2527[[#This Row],[(Y)
TOTAL Excluding VAT - Y1
((A*J)*Q)+((A*R)*12))]:[(AC)
TOTAL Excluding VAT - Y5
((E*N*Q)+((E*V)*12))]])</f>
        <v>0</v>
      </c>
      <c r="AC23" s="21"/>
    </row>
    <row r="24" spans="1:29" x14ac:dyDescent="0.3">
      <c r="A24" t="s">
        <v>76</v>
      </c>
      <c r="B24" t="s">
        <v>2514</v>
      </c>
      <c r="C24" t="s">
        <v>2515</v>
      </c>
      <c r="D24" t="s">
        <v>2505</v>
      </c>
      <c r="E24">
        <v>1</v>
      </c>
      <c r="F24">
        <v>1</v>
      </c>
      <c r="G24">
        <v>1</v>
      </c>
      <c r="H24">
        <v>0</v>
      </c>
      <c r="I24">
        <v>0</v>
      </c>
      <c r="J24" t="s">
        <v>2496</v>
      </c>
      <c r="K24" t="s">
        <v>2492</v>
      </c>
      <c r="L24" s="20"/>
      <c r="M24" s="20"/>
      <c r="N24" s="20"/>
      <c r="O24" s="20"/>
      <c r="P24" s="20"/>
      <c r="Q24" s="28">
        <f t="shared" si="0"/>
        <v>17.71</v>
      </c>
      <c r="R24" s="18"/>
      <c r="S24" s="18"/>
      <c r="T24" s="18"/>
      <c r="U24" s="18"/>
      <c r="V24" s="18"/>
      <c r="W24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4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4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4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4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4" s="17">
        <f>SUM(T_MAIN_ACCESSSW2527[[#This Row],[(Y)
TOTAL Excluding VAT - Y1
((A*J)*Q)+((A*R)*12))]:[(AC)
TOTAL Excluding VAT - Y5
((E*N*Q)+((E*V)*12))]])</f>
        <v>0</v>
      </c>
      <c r="AC24" s="21"/>
    </row>
    <row r="25" spans="1:29" x14ac:dyDescent="0.3">
      <c r="A25" t="s">
        <v>80</v>
      </c>
      <c r="B25" t="s">
        <v>2516</v>
      </c>
      <c r="C25" t="s">
        <v>2517</v>
      </c>
      <c r="D25" t="s">
        <v>2505</v>
      </c>
      <c r="E25">
        <v>1</v>
      </c>
      <c r="F25">
        <v>1</v>
      </c>
      <c r="G25">
        <v>1</v>
      </c>
      <c r="H25">
        <v>0</v>
      </c>
      <c r="I25">
        <v>0</v>
      </c>
      <c r="J25" t="s">
        <v>2496</v>
      </c>
      <c r="K25" t="s">
        <v>2492</v>
      </c>
      <c r="L25" s="20"/>
      <c r="M25" s="20"/>
      <c r="N25" s="20"/>
      <c r="O25" s="20"/>
      <c r="P25" s="20"/>
      <c r="Q25" s="28">
        <f t="shared" si="0"/>
        <v>17.71</v>
      </c>
      <c r="R25" s="18"/>
      <c r="S25" s="18"/>
      <c r="T25" s="18"/>
      <c r="U25" s="18"/>
      <c r="V25" s="18"/>
      <c r="W25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5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5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5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5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5" s="17">
        <f>SUM(T_MAIN_ACCESSSW2527[[#This Row],[(Y)
TOTAL Excluding VAT - Y1
((A*J)*Q)+((A*R)*12))]:[(AC)
TOTAL Excluding VAT - Y5
((E*N*Q)+((E*V)*12))]])</f>
        <v>0</v>
      </c>
      <c r="AC25" s="21"/>
    </row>
    <row r="26" spans="1:29" x14ac:dyDescent="0.3">
      <c r="A26" t="s">
        <v>73</v>
      </c>
      <c r="B26" t="s">
        <v>2518</v>
      </c>
      <c r="C26" t="s">
        <v>2519</v>
      </c>
      <c r="D26" t="s">
        <v>2505</v>
      </c>
      <c r="E26">
        <v>1</v>
      </c>
      <c r="F26">
        <v>1</v>
      </c>
      <c r="G26">
        <v>1</v>
      </c>
      <c r="H26">
        <v>0</v>
      </c>
      <c r="I26">
        <v>0</v>
      </c>
      <c r="J26" t="s">
        <v>2496</v>
      </c>
      <c r="K26" t="s">
        <v>2492</v>
      </c>
      <c r="L26" s="20"/>
      <c r="M26" s="20"/>
      <c r="N26" s="20"/>
      <c r="O26" s="20"/>
      <c r="P26" s="20"/>
      <c r="Q26" s="28">
        <f t="shared" si="0"/>
        <v>17.71</v>
      </c>
      <c r="R26" s="18"/>
      <c r="S26" s="18"/>
      <c r="T26" s="18"/>
      <c r="U26" s="18"/>
      <c r="V26" s="18"/>
      <c r="W26" s="17">
        <f>((T_MAIN_ACCESSSW2527[[#This Row],[(A)
Qty  - Y1]]*T_MAIN_ACCESSSW2527[[#This Row],[(J)
USD PRICE
Annual Partner Support Service (1 Year)
Chassis Plus Modules
- according to HW service level (I)
Y1]])*T_MAIN_ACCESSSW2527[[#This Row],[(Q)
Exchange Rate]])+((T_MAIN_ACCESSSW2527[[#This Row],[(A)
Qty  - Y1]]*T_MAIN_ACCESSSW2527[[#This Row],[(R)
Monthly Maintenance according to Service  Level (H) - Y1]])*12)</f>
        <v>0</v>
      </c>
      <c r="X26" s="17">
        <f>((T_MAIN_ACCESSSW2527[[#This Row],[(B)
Qty  - Y2]]*T_MAIN_ACCESSSW2527[[#This Row],[(K)
USD PRICE
Annual Partner Support Service (1 Year)
Chassis Plus Modules
- according to HW service level (I)
Y2]])*T_MAIN_ACCESSSW2527[[#This Row],[(Q)
Exchange Rate]])+((T_MAIN_ACCESSSW2527[[#This Row],[(B)
Qty  - Y2]]*T_MAIN_ACCESSSW2527[[#This Row],[(S)
Monthly Maintenance according to Service  Level (H) - Y2]])*12)</f>
        <v>0</v>
      </c>
      <c r="Y26" s="17">
        <f>((T_MAIN_ACCESSSW2527[[#This Row],[(C)
Qty  - Y3]]*T_MAIN_ACCESSSW2527[[#This Row],[(L)
USD PRICE
Annual Partner Support Service (1 Year)
Chassis Plus Modules
- according to HW service level (I)
Y3]])*T_MAIN_ACCESSSW2527[[#This Row],[(Q)
Exchange Rate]])+((T_MAIN_ACCESSSW2527[[#This Row],[(C)
Qty  - Y3]]*T_MAIN_ACCESSSW2527[[#This Row],[(T)
Monthly Maintenance according to Service  Level (H) - Y3]])*12)</f>
        <v>0</v>
      </c>
      <c r="Z26" s="17">
        <f>((T_MAIN_ACCESSSW2527[[#This Row],[(D)
Qty  - Y4]]*T_MAIN_ACCESSSW2527[[#This Row],[(M)
USD PRICE
Annual Partner Support Service (1 Year)
Chassis Plus Modules
- according to HW service level (I)
Y4]])*T_MAIN_ACCESSSW2527[[#This Row],[(Q)
Exchange Rate]])+((T_MAIN_ACCESSSW2527[[#This Row],[(D)
Qty  - Y4]]*T_MAIN_ACCESSSW2527[[#This Row],[(U)
Monthly Maintenance according to Service  Level (H) - Y4]])*12)</f>
        <v>0</v>
      </c>
      <c r="AA26" s="17">
        <f>((T_MAIN_ACCESSSW2527[[#This Row],[(E)
Qty  - Y5]]*T_MAIN_ACCESSSW2527[[#This Row],[(N)
USD PRICE
Annual Partner Support Service (1 Year)
Chassis Plus Modules
- according to HW service level (I)
Y5]])*T_MAIN_ACCESSSW2527[[#This Row],[(Q)
Exchange Rate]])+((T_MAIN_ACCESSSW2527[[#This Row],[(E)
Qty  - Y5]]*T_MAIN_ACCESSSW2527[[#This Row],[(V)
Monthly Maintenance according to Service  Level (H) - Y5]])*12)</f>
        <v>0</v>
      </c>
      <c r="AB26" s="17">
        <f>SUM(T_MAIN_ACCESSSW2527[[#This Row],[(Y)
TOTAL Excluding VAT - Y1
((A*J)*Q)+((A*R)*12))]:[(AC)
TOTAL Excluding VAT - Y5
((E*N*Q)+((E*V)*12))]])</f>
        <v>0</v>
      </c>
      <c r="AC26" s="21"/>
    </row>
    <row r="27" spans="1:29" x14ac:dyDescent="0.3">
      <c r="A27" t="s">
        <v>29</v>
      </c>
      <c r="C27" s="131"/>
      <c r="D27" s="131"/>
      <c r="L27" s="20"/>
      <c r="M27" s="20"/>
      <c r="N27" s="20"/>
      <c r="O27" s="20"/>
      <c r="P27" s="20"/>
      <c r="Q27" s="28"/>
      <c r="R27" s="18"/>
      <c r="S27" s="18"/>
      <c r="T27" s="18"/>
      <c r="U27" s="18"/>
      <c r="V27" s="18"/>
      <c r="W27" s="17">
        <f>SUBTOTAL(109,T_MAIN_ACCESSSW2527[(Y)
TOTAL Excluding VAT - Y1
((A*J)*Q)+((A*R)*12))])</f>
        <v>0</v>
      </c>
      <c r="X27" s="17">
        <f>SUBTOTAL(109,T_MAIN_ACCESSSW2527[(Z)
TOTAL Excluding VAT - Y2
((B*K)*Q)+((B*S)*12))])</f>
        <v>0</v>
      </c>
      <c r="Y27" s="17">
        <f>SUBTOTAL(109,T_MAIN_ACCESSSW2527[AA)
TOTAL Excluding VAT - Y3
((C*L)*Q)+((C*T)*12))])</f>
        <v>0</v>
      </c>
      <c r="Z27" s="17">
        <f>SUBTOTAL(109,T_MAIN_ACCESSSW2527[(AB)
TOTAL Excluding VAT - Y4
((D*M)*Q)+((D*U)*12))])</f>
        <v>0</v>
      </c>
      <c r="AA27" s="17">
        <f>SUBTOTAL(109,T_MAIN_ACCESSSW2527[(AC)
TOTAL Excluding VAT - Y5
((E*N*Q)+((E*V)*12))])</f>
        <v>0</v>
      </c>
      <c r="AB27" s="17">
        <f>SUBTOTAL(109,T_MAIN_ACCESSSW2527[(AF)
TOTAL Excluding VAT])</f>
        <v>0</v>
      </c>
      <c r="AC27" s="65">
        <f>SUBTOTAL(103,T_MAIN_ACCESSSW2527[Comments])</f>
        <v>0</v>
      </c>
    </row>
  </sheetData>
  <mergeCells count="6">
    <mergeCell ref="A1:AC3"/>
    <mergeCell ref="A9:H9"/>
    <mergeCell ref="A5:D5"/>
    <mergeCell ref="A6:D6"/>
    <mergeCell ref="A7:D7"/>
    <mergeCell ref="A8:H8"/>
  </mergeCells>
  <phoneticPr fontId="42" type="noConversion"/>
  <pageMargins left="0.70866141732283472" right="0.70866141732283472" top="0.74803149606299213" bottom="0.74803149606299213" header="0.31496062992125984" footer="0.31496062992125984"/>
  <pageSetup scale="19" fitToHeight="0" orientation="landscape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tabColor rgb="FF92D050"/>
    <pageSetUpPr fitToPage="1"/>
  </sheetPr>
  <dimension ref="A1:AC1946"/>
  <sheetViews>
    <sheetView topLeftCell="C1" zoomScale="90" zoomScaleNormal="90" zoomScaleSheetLayoutView="40" workbookViewId="0">
      <selection activeCell="L12" sqref="L12"/>
    </sheetView>
  </sheetViews>
  <sheetFormatPr defaultColWidth="9.109375" defaultRowHeight="14.4" x14ac:dyDescent="0.3"/>
  <cols>
    <col min="1" max="1" width="13.6640625" customWidth="1"/>
    <col min="2" max="2" width="54.5546875" style="1" bestFit="1" customWidth="1"/>
    <col min="3" max="3" width="18.88671875" bestFit="1" customWidth="1"/>
    <col min="4" max="4" width="50" style="26" customWidth="1"/>
    <col min="5" max="5" width="15" bestFit="1" customWidth="1"/>
    <col min="6" max="9" width="14.109375" bestFit="1" customWidth="1"/>
    <col min="10" max="10" width="21.109375" bestFit="1" customWidth="1"/>
    <col min="11" max="11" width="23.109375" bestFit="1" customWidth="1"/>
    <col min="12" max="16" width="12.88671875" customWidth="1"/>
    <col min="17" max="17" width="19.44140625" bestFit="1" customWidth="1"/>
    <col min="18" max="22" width="11.88671875" customWidth="1"/>
    <col min="23" max="27" width="16.33203125" customWidth="1"/>
    <col min="28" max="28" width="23" bestFit="1" customWidth="1"/>
    <col min="29" max="29" width="43.109375" customWidth="1"/>
  </cols>
  <sheetData>
    <row r="1" spans="1:29" s="12" customFormat="1" x14ac:dyDescent="0.3">
      <c r="A1" s="221" t="s">
        <v>2520</v>
      </c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21"/>
      <c r="N1" s="221"/>
      <c r="O1" s="221"/>
      <c r="P1" s="221"/>
      <c r="Q1" s="221"/>
      <c r="R1" s="221"/>
      <c r="S1" s="221"/>
      <c r="T1" s="221"/>
      <c r="U1" s="221"/>
      <c r="V1" s="221"/>
      <c r="W1" s="221"/>
      <c r="X1" s="221"/>
      <c r="Y1" s="221"/>
      <c r="Z1" s="221"/>
      <c r="AA1" s="221"/>
      <c r="AB1" s="221"/>
      <c r="AC1" s="221"/>
    </row>
    <row r="2" spans="1:29" s="12" customFormat="1" x14ac:dyDescent="0.3">
      <c r="A2" s="221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1"/>
    </row>
    <row r="3" spans="1:29" s="12" customFormat="1" x14ac:dyDescent="0.3">
      <c r="A3" s="221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1"/>
    </row>
    <row r="4" spans="1:29" s="12" customFormat="1" x14ac:dyDescent="0.3">
      <c r="A4" s="221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1"/>
      <c r="R4" s="221"/>
      <c r="S4" s="221"/>
      <c r="T4" s="221"/>
      <c r="U4" s="221"/>
      <c r="V4" s="221"/>
      <c r="W4" s="221"/>
      <c r="X4" s="221"/>
      <c r="Y4" s="221"/>
      <c r="Z4" s="221"/>
      <c r="AA4" s="221"/>
      <c r="AB4" s="221"/>
      <c r="AC4" s="221"/>
    </row>
    <row r="5" spans="1:29" s="12" customFormat="1" ht="15.6" x14ac:dyDescent="0.3">
      <c r="A5" s="234" t="s">
        <v>33</v>
      </c>
      <c r="B5" s="234"/>
      <c r="C5" s="234"/>
      <c r="D5" s="234"/>
      <c r="E5" s="79"/>
      <c r="F5" s="79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</row>
    <row r="10" spans="1:29" s="12" customFormat="1" ht="15.6" x14ac:dyDescent="0.3">
      <c r="A10" s="78"/>
      <c r="B10" s="78"/>
      <c r="C10" s="78"/>
      <c r="D10" s="78"/>
      <c r="E10" s="78"/>
      <c r="F10" s="78"/>
    </row>
    <row r="11" spans="1:29" ht="141.6" customHeight="1" x14ac:dyDescent="0.3">
      <c r="A11" s="22" t="s">
        <v>238</v>
      </c>
      <c r="B11" s="22" t="s">
        <v>239</v>
      </c>
      <c r="C11" s="23" t="s">
        <v>240</v>
      </c>
      <c r="D11" s="23" t="s">
        <v>241</v>
      </c>
      <c r="E11" s="23" t="s">
        <v>242</v>
      </c>
      <c r="F11" s="23" t="s">
        <v>243</v>
      </c>
      <c r="G11" s="23" t="s">
        <v>244</v>
      </c>
      <c r="H11" s="23" t="s">
        <v>245</v>
      </c>
      <c r="I11" s="23" t="s">
        <v>246</v>
      </c>
      <c r="J11" s="23" t="s">
        <v>247</v>
      </c>
      <c r="K11" s="23" t="s">
        <v>248</v>
      </c>
      <c r="L11" s="24" t="s">
        <v>249</v>
      </c>
      <c r="M11" s="24" t="s">
        <v>250</v>
      </c>
      <c r="N11" s="24" t="s">
        <v>251</v>
      </c>
      <c r="O11" s="24" t="s">
        <v>252</v>
      </c>
      <c r="P11" s="24" t="s">
        <v>253</v>
      </c>
      <c r="Q11" s="23" t="s">
        <v>254</v>
      </c>
      <c r="R11" s="25" t="s">
        <v>255</v>
      </c>
      <c r="S11" s="25" t="s">
        <v>256</v>
      </c>
      <c r="T11" s="25" t="s">
        <v>257</v>
      </c>
      <c r="U11" s="25" t="s">
        <v>258</v>
      </c>
      <c r="V11" s="25" t="s">
        <v>259</v>
      </c>
      <c r="W11" s="25" t="s">
        <v>260</v>
      </c>
      <c r="X11" s="25" t="s">
        <v>261</v>
      </c>
      <c r="Y11" s="25" t="s">
        <v>262</v>
      </c>
      <c r="Z11" s="25" t="s">
        <v>263</v>
      </c>
      <c r="AA11" s="25" t="s">
        <v>264</v>
      </c>
      <c r="AB11" s="25" t="s">
        <v>265</v>
      </c>
      <c r="AC11" s="23" t="s">
        <v>169</v>
      </c>
    </row>
    <row r="12" spans="1:29" x14ac:dyDescent="0.3">
      <c r="A12" t="s">
        <v>77</v>
      </c>
      <c r="B12" s="1" t="s">
        <v>2521</v>
      </c>
      <c r="C12" t="s">
        <v>2522</v>
      </c>
      <c r="D12" s="110" t="s">
        <v>2523</v>
      </c>
      <c r="E12">
        <v>1</v>
      </c>
      <c r="F12">
        <v>1</v>
      </c>
      <c r="G12">
        <v>1</v>
      </c>
      <c r="H12">
        <v>1</v>
      </c>
      <c r="I12">
        <v>1</v>
      </c>
      <c r="J12" t="s">
        <v>269</v>
      </c>
      <c r="K12" t="s">
        <v>2524</v>
      </c>
      <c r="L12" s="20"/>
      <c r="M12" s="20"/>
      <c r="N12" s="20"/>
      <c r="O12" s="20"/>
      <c r="P12" s="20"/>
      <c r="Q12" s="28">
        <f t="shared" ref="Q12:Q22" si="0">Exchange_Rate</f>
        <v>17.71</v>
      </c>
      <c r="R12" s="18"/>
      <c r="S12" s="18"/>
      <c r="T12" s="18"/>
      <c r="U12" s="18"/>
      <c r="V12" s="18"/>
      <c r="W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" s="17">
        <f>SUM(T_MAIN_ROUTGW28[[#This Row],[(Y)
TOTAL Excluding VAT - Y1
((A*J)*Q)+((A*R)*12))]:[(AC)
TOTAL Excluding VAT - Y5
((E*N*Q)+((E*V)*12))]])</f>
        <v>0</v>
      </c>
      <c r="AC12" s="65"/>
    </row>
    <row r="13" spans="1:29" x14ac:dyDescent="0.3">
      <c r="A13" t="s">
        <v>78</v>
      </c>
      <c r="B13" s="1" t="s">
        <v>2525</v>
      </c>
      <c r="C13" s="115" t="s">
        <v>2526</v>
      </c>
      <c r="D13" s="116" t="s">
        <v>2523</v>
      </c>
      <c r="E13">
        <v>1</v>
      </c>
      <c r="F13">
        <v>1</v>
      </c>
      <c r="G13">
        <v>1</v>
      </c>
      <c r="H13">
        <v>1</v>
      </c>
      <c r="I13">
        <v>1</v>
      </c>
      <c r="J13" t="s">
        <v>269</v>
      </c>
      <c r="K13" t="s">
        <v>2524</v>
      </c>
      <c r="L13" s="20"/>
      <c r="M13" s="20"/>
      <c r="N13" s="20"/>
      <c r="O13" s="20"/>
      <c r="P13" s="20"/>
      <c r="Q13" s="28">
        <f t="shared" si="0"/>
        <v>17.71</v>
      </c>
      <c r="R13" s="18"/>
      <c r="S13" s="18"/>
      <c r="T13" s="18"/>
      <c r="U13" s="18"/>
      <c r="V13" s="18"/>
      <c r="W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" s="17">
        <f>SUM(T_MAIN_ROUTGW28[[#This Row],[(Y)
TOTAL Excluding VAT - Y1
((A*J)*Q)+((A*R)*12))]:[(AC)
TOTAL Excluding VAT - Y5
((E*N*Q)+((E*V)*12))]])</f>
        <v>0</v>
      </c>
      <c r="AC13" s="65"/>
    </row>
    <row r="14" spans="1:29" x14ac:dyDescent="0.3">
      <c r="A14" t="s">
        <v>2527</v>
      </c>
      <c r="B14" s="1" t="s">
        <v>2528</v>
      </c>
      <c r="C14" s="115" t="s">
        <v>2529</v>
      </c>
      <c r="D14" s="116" t="s">
        <v>2523</v>
      </c>
      <c r="E14">
        <v>1</v>
      </c>
      <c r="F14">
        <v>1</v>
      </c>
      <c r="G14">
        <v>1</v>
      </c>
      <c r="H14">
        <v>1</v>
      </c>
      <c r="I14">
        <v>1</v>
      </c>
      <c r="J14" t="s">
        <v>269</v>
      </c>
      <c r="K14" t="s">
        <v>2524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" s="17">
        <f>SUM(T_MAIN_ROUTGW28[[#This Row],[(Y)
TOTAL Excluding VAT - Y1
((A*J)*Q)+((A*R)*12))]:[(AC)
TOTAL Excluding VAT - Y5
((E*N*Q)+((E*V)*12))]])</f>
        <v>0</v>
      </c>
      <c r="AC14" s="65"/>
    </row>
    <row r="15" spans="1:29" x14ac:dyDescent="0.3">
      <c r="A15" t="s">
        <v>2530</v>
      </c>
      <c r="B15" s="1" t="s">
        <v>2531</v>
      </c>
      <c r="C15" s="115" t="s">
        <v>2532</v>
      </c>
      <c r="D15" s="116" t="s">
        <v>2523</v>
      </c>
      <c r="E15">
        <v>1</v>
      </c>
      <c r="F15">
        <v>1</v>
      </c>
      <c r="G15">
        <v>1</v>
      </c>
      <c r="H15">
        <v>1</v>
      </c>
      <c r="I15">
        <v>1</v>
      </c>
      <c r="J15" t="s">
        <v>269</v>
      </c>
      <c r="K15" t="s">
        <v>2524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" s="17">
        <f>SUM(T_MAIN_ROUTGW28[[#This Row],[(Y)
TOTAL Excluding VAT - Y1
((A*J)*Q)+((A*R)*12))]:[(AC)
TOTAL Excluding VAT - Y5
((E*N*Q)+((E*V)*12))]])</f>
        <v>0</v>
      </c>
      <c r="AC15" s="65"/>
    </row>
    <row r="16" spans="1:29" x14ac:dyDescent="0.3">
      <c r="A16" t="s">
        <v>2533</v>
      </c>
      <c r="B16" s="1" t="s">
        <v>2534</v>
      </c>
      <c r="C16" s="115" t="s">
        <v>2535</v>
      </c>
      <c r="D16" s="116" t="s">
        <v>2523</v>
      </c>
      <c r="E16">
        <v>1</v>
      </c>
      <c r="F16">
        <v>1</v>
      </c>
      <c r="G16">
        <v>1</v>
      </c>
      <c r="H16">
        <v>1</v>
      </c>
      <c r="I16">
        <v>1</v>
      </c>
      <c r="J16" t="s">
        <v>269</v>
      </c>
      <c r="K16" t="s">
        <v>2524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" s="17">
        <f>SUM(T_MAIN_ROUTGW28[[#This Row],[(Y)
TOTAL Excluding VAT - Y1
((A*J)*Q)+((A*R)*12))]:[(AC)
TOTAL Excluding VAT - Y5
((E*N*Q)+((E*V)*12))]])</f>
        <v>0</v>
      </c>
      <c r="AC16" s="65"/>
    </row>
    <row r="17" spans="1:29" x14ac:dyDescent="0.3">
      <c r="A17" t="s">
        <v>79</v>
      </c>
      <c r="B17" s="1" t="s">
        <v>2536</v>
      </c>
      <c r="C17" s="115" t="s">
        <v>2537</v>
      </c>
      <c r="D17" s="116" t="s">
        <v>2523</v>
      </c>
      <c r="E17">
        <v>1</v>
      </c>
      <c r="F17">
        <v>1</v>
      </c>
      <c r="G17">
        <v>1</v>
      </c>
      <c r="H17">
        <v>1</v>
      </c>
      <c r="I17">
        <v>1</v>
      </c>
      <c r="J17" t="s">
        <v>269</v>
      </c>
      <c r="K17" t="s">
        <v>2524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" s="17">
        <f>SUM(T_MAIN_ROUTGW28[[#This Row],[(Y)
TOTAL Excluding VAT - Y1
((A*J)*Q)+((A*R)*12))]:[(AC)
TOTAL Excluding VAT - Y5
((E*N*Q)+((E*V)*12))]])</f>
        <v>0</v>
      </c>
      <c r="AC17" s="65"/>
    </row>
    <row r="18" spans="1:29" x14ac:dyDescent="0.3">
      <c r="A18" t="s">
        <v>2530</v>
      </c>
      <c r="B18" s="1" t="s">
        <v>2538</v>
      </c>
      <c r="C18" s="115" t="s">
        <v>2539</v>
      </c>
      <c r="D18" s="116" t="s">
        <v>2523</v>
      </c>
      <c r="E18">
        <v>1</v>
      </c>
      <c r="F18">
        <v>1</v>
      </c>
      <c r="G18">
        <v>1</v>
      </c>
      <c r="H18">
        <v>1</v>
      </c>
      <c r="I18">
        <v>1</v>
      </c>
      <c r="J18" t="s">
        <v>269</v>
      </c>
      <c r="K18" t="s">
        <v>2524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" s="17">
        <f>SUM(T_MAIN_ROUTGW28[[#This Row],[(Y)
TOTAL Excluding VAT - Y1
((A*J)*Q)+((A*R)*12))]:[(AC)
TOTAL Excluding VAT - Y5
((E*N*Q)+((E*V)*12))]])</f>
        <v>0</v>
      </c>
      <c r="AC18" s="65"/>
    </row>
    <row r="19" spans="1:29" x14ac:dyDescent="0.3">
      <c r="A19" t="s">
        <v>76</v>
      </c>
      <c r="B19" s="1" t="s">
        <v>2540</v>
      </c>
      <c r="C19" s="115" t="s">
        <v>2541</v>
      </c>
      <c r="D19" s="116" t="s">
        <v>2523</v>
      </c>
      <c r="E19">
        <v>1</v>
      </c>
      <c r="F19">
        <v>1</v>
      </c>
      <c r="G19">
        <v>1</v>
      </c>
      <c r="H19">
        <v>1</v>
      </c>
      <c r="I19">
        <v>1</v>
      </c>
      <c r="J19" t="s">
        <v>269</v>
      </c>
      <c r="K19" t="s">
        <v>2524</v>
      </c>
      <c r="L19" s="20"/>
      <c r="M19" s="20"/>
      <c r="N19" s="20"/>
      <c r="O19" s="20"/>
      <c r="P19" s="20"/>
      <c r="Q19" s="28">
        <f t="shared" si="0"/>
        <v>17.71</v>
      </c>
      <c r="R19" s="18"/>
      <c r="S19" s="18"/>
      <c r="T19" s="18"/>
      <c r="U19" s="18"/>
      <c r="V19" s="18"/>
      <c r="W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" s="17">
        <f>SUM(T_MAIN_ROUTGW28[[#This Row],[(Y)
TOTAL Excluding VAT - Y1
((A*J)*Q)+((A*R)*12))]:[(AC)
TOTAL Excluding VAT - Y5
((E*N*Q)+((E*V)*12))]])</f>
        <v>0</v>
      </c>
      <c r="AC19" s="65"/>
    </row>
    <row r="20" spans="1:29" x14ac:dyDescent="0.3">
      <c r="A20" t="s">
        <v>80</v>
      </c>
      <c r="B20" s="1" t="s">
        <v>2542</v>
      </c>
      <c r="C20" s="115" t="s">
        <v>2543</v>
      </c>
      <c r="D20" s="116" t="s">
        <v>2523</v>
      </c>
      <c r="E20">
        <v>1</v>
      </c>
      <c r="F20">
        <v>1</v>
      </c>
      <c r="G20">
        <v>1</v>
      </c>
      <c r="H20">
        <v>1</v>
      </c>
      <c r="I20">
        <v>1</v>
      </c>
      <c r="J20" t="s">
        <v>269</v>
      </c>
      <c r="K20" t="s">
        <v>2524</v>
      </c>
      <c r="L20" s="20"/>
      <c r="M20" s="20"/>
      <c r="N20" s="20"/>
      <c r="O20" s="20"/>
      <c r="P20" s="20"/>
      <c r="Q20" s="28">
        <f t="shared" si="0"/>
        <v>17.71</v>
      </c>
      <c r="R20" s="18"/>
      <c r="S20" s="18"/>
      <c r="T20" s="18"/>
      <c r="U20" s="18"/>
      <c r="V20" s="18"/>
      <c r="W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" s="17">
        <f>SUM(T_MAIN_ROUTGW28[[#This Row],[(Y)
TOTAL Excluding VAT - Y1
((A*J)*Q)+((A*R)*12))]:[(AC)
TOTAL Excluding VAT - Y5
((E*N*Q)+((E*V)*12))]])</f>
        <v>0</v>
      </c>
      <c r="AC20" s="65"/>
    </row>
    <row r="21" spans="1:29" x14ac:dyDescent="0.3">
      <c r="A21" t="s">
        <v>2533</v>
      </c>
      <c r="B21" s="1" t="s">
        <v>2544</v>
      </c>
      <c r="C21" s="115" t="s">
        <v>2545</v>
      </c>
      <c r="D21" s="116" t="s">
        <v>2523</v>
      </c>
      <c r="E21">
        <v>1</v>
      </c>
      <c r="F21">
        <v>1</v>
      </c>
      <c r="G21">
        <v>1</v>
      </c>
      <c r="H21">
        <v>1</v>
      </c>
      <c r="I21">
        <v>1</v>
      </c>
      <c r="J21" t="s">
        <v>269</v>
      </c>
      <c r="K21" t="s">
        <v>2524</v>
      </c>
      <c r="L21" s="20"/>
      <c r="M21" s="20"/>
      <c r="N21" s="20"/>
      <c r="O21" s="20"/>
      <c r="P21" s="20"/>
      <c r="Q21" s="28">
        <f t="shared" si="0"/>
        <v>17.71</v>
      </c>
      <c r="R21" s="18"/>
      <c r="S21" s="18"/>
      <c r="T21" s="18"/>
      <c r="U21" s="18"/>
      <c r="V21" s="18"/>
      <c r="W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" s="17">
        <f>SUM(T_MAIN_ROUTGW28[[#This Row],[(Y)
TOTAL Excluding VAT - Y1
((A*J)*Q)+((A*R)*12))]:[(AC)
TOTAL Excluding VAT - Y5
((E*N*Q)+((E*V)*12))]])</f>
        <v>0</v>
      </c>
      <c r="AC21" s="65"/>
    </row>
    <row r="22" spans="1:29" x14ac:dyDescent="0.3">
      <c r="A22" t="s">
        <v>2527</v>
      </c>
      <c r="B22" s="1" t="s">
        <v>2546</v>
      </c>
      <c r="C22" s="115" t="s">
        <v>2547</v>
      </c>
      <c r="D22" s="116" t="s">
        <v>2523</v>
      </c>
      <c r="E22">
        <v>1</v>
      </c>
      <c r="F22">
        <v>1</v>
      </c>
      <c r="G22">
        <v>1</v>
      </c>
      <c r="H22">
        <v>1</v>
      </c>
      <c r="I22">
        <v>1</v>
      </c>
      <c r="J22" t="s">
        <v>269</v>
      </c>
      <c r="K22" t="s">
        <v>2524</v>
      </c>
      <c r="L22" s="20"/>
      <c r="M22" s="20"/>
      <c r="N22" s="20"/>
      <c r="O22" s="20"/>
      <c r="P22" s="20"/>
      <c r="Q22" s="28">
        <f t="shared" si="0"/>
        <v>17.71</v>
      </c>
      <c r="R22" s="18"/>
      <c r="S22" s="18"/>
      <c r="T22" s="18"/>
      <c r="U22" s="18"/>
      <c r="V22" s="18"/>
      <c r="W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" s="17">
        <f>SUM(T_MAIN_ROUTGW28[[#This Row],[(Y)
TOTAL Excluding VAT - Y1
((A*J)*Q)+((A*R)*12))]:[(AC)
TOTAL Excluding VAT - Y5
((E*N*Q)+((E*V)*12))]])</f>
        <v>0</v>
      </c>
      <c r="AC22" s="65"/>
    </row>
    <row r="23" spans="1:29" x14ac:dyDescent="0.3">
      <c r="A23" t="s">
        <v>2527</v>
      </c>
      <c r="B23" s="1" t="s">
        <v>2548</v>
      </c>
      <c r="C23" s="115" t="s">
        <v>2549</v>
      </c>
      <c r="D23" s="116" t="s">
        <v>2550</v>
      </c>
      <c r="E23">
        <v>0</v>
      </c>
      <c r="F23">
        <v>0</v>
      </c>
      <c r="G23">
        <v>0</v>
      </c>
      <c r="H23">
        <v>0</v>
      </c>
      <c r="I23">
        <v>0</v>
      </c>
      <c r="J23" t="s">
        <v>2496</v>
      </c>
      <c r="K23" t="s">
        <v>2496</v>
      </c>
      <c r="L23" s="20"/>
      <c r="M23" s="20"/>
      <c r="N23" s="20"/>
      <c r="O23" s="20"/>
      <c r="P23" s="20"/>
      <c r="Q23" s="28">
        <f t="shared" ref="Q23:Q82" si="1">Exchange_Rate</f>
        <v>17.71</v>
      </c>
      <c r="R23" s="18"/>
      <c r="S23" s="18"/>
      <c r="T23" s="18"/>
      <c r="U23" s="18"/>
      <c r="V23" s="18"/>
      <c r="W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" s="17">
        <f>SUM(T_MAIN_ROUTGW28[[#This Row],[(Y)
TOTAL Excluding VAT - Y1
((A*J)*Q)+((A*R)*12))]:[(AC)
TOTAL Excluding VAT - Y5
((E*N*Q)+((E*V)*12))]])</f>
        <v>0</v>
      </c>
      <c r="AC23" s="65"/>
    </row>
    <row r="24" spans="1:29" x14ac:dyDescent="0.3">
      <c r="A24" t="s">
        <v>2527</v>
      </c>
      <c r="B24" s="1" t="s">
        <v>2551</v>
      </c>
      <c r="C24" s="115" t="s">
        <v>2552</v>
      </c>
      <c r="D24" s="116" t="s">
        <v>2553</v>
      </c>
      <c r="E24">
        <v>0</v>
      </c>
      <c r="F24">
        <v>0</v>
      </c>
      <c r="G24">
        <v>0</v>
      </c>
      <c r="H24">
        <v>0</v>
      </c>
      <c r="I24">
        <v>0</v>
      </c>
      <c r="J24" t="s">
        <v>2496</v>
      </c>
      <c r="K24" t="s">
        <v>2496</v>
      </c>
      <c r="L24" s="20"/>
      <c r="M24" s="20"/>
      <c r="N24" s="20"/>
      <c r="O24" s="20"/>
      <c r="P24" s="20"/>
      <c r="Q24" s="28">
        <f t="shared" si="1"/>
        <v>17.71</v>
      </c>
      <c r="R24" s="18"/>
      <c r="S24" s="18"/>
      <c r="T24" s="18"/>
      <c r="U24" s="18"/>
      <c r="V24" s="18"/>
      <c r="W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" s="17">
        <f>SUM(T_MAIN_ROUTGW28[[#This Row],[(Y)
TOTAL Excluding VAT - Y1
((A*J)*Q)+((A*R)*12))]:[(AC)
TOTAL Excluding VAT - Y5
((E*N*Q)+((E*V)*12))]])</f>
        <v>0</v>
      </c>
      <c r="AC24" s="65"/>
    </row>
    <row r="25" spans="1:29" x14ac:dyDescent="0.3">
      <c r="A25" t="s">
        <v>2527</v>
      </c>
      <c r="B25" s="1" t="s">
        <v>2554</v>
      </c>
      <c r="C25" s="115" t="s">
        <v>2555</v>
      </c>
      <c r="D25" s="116" t="s">
        <v>2556</v>
      </c>
      <c r="E25">
        <v>0</v>
      </c>
      <c r="F25">
        <v>0</v>
      </c>
      <c r="G25">
        <v>0</v>
      </c>
      <c r="H25">
        <v>0</v>
      </c>
      <c r="I25">
        <v>0</v>
      </c>
      <c r="J25" t="s">
        <v>2496</v>
      </c>
      <c r="K25" t="s">
        <v>2496</v>
      </c>
      <c r="L25" s="20"/>
      <c r="M25" s="20"/>
      <c r="N25" s="20"/>
      <c r="O25" s="20"/>
      <c r="P25" s="20"/>
      <c r="Q25" s="28">
        <f t="shared" si="1"/>
        <v>17.71</v>
      </c>
      <c r="R25" s="18"/>
      <c r="S25" s="18"/>
      <c r="T25" s="18"/>
      <c r="U25" s="18"/>
      <c r="V25" s="18"/>
      <c r="W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" s="17">
        <f>SUM(T_MAIN_ROUTGW28[[#This Row],[(Y)
TOTAL Excluding VAT - Y1
((A*J)*Q)+((A*R)*12))]:[(AC)
TOTAL Excluding VAT - Y5
((E*N*Q)+((E*V)*12))]])</f>
        <v>0</v>
      </c>
      <c r="AC25" s="65"/>
    </row>
    <row r="26" spans="1:29" x14ac:dyDescent="0.3">
      <c r="A26" t="s">
        <v>2527</v>
      </c>
      <c r="B26" s="1" t="s">
        <v>2557</v>
      </c>
      <c r="C26" s="115" t="s">
        <v>2558</v>
      </c>
      <c r="D26" s="116" t="s">
        <v>2550</v>
      </c>
      <c r="E26">
        <v>0</v>
      </c>
      <c r="F26">
        <v>0</v>
      </c>
      <c r="G26">
        <v>0</v>
      </c>
      <c r="H26">
        <v>0</v>
      </c>
      <c r="I26">
        <v>0</v>
      </c>
      <c r="J26" t="s">
        <v>2496</v>
      </c>
      <c r="K26" t="s">
        <v>2496</v>
      </c>
      <c r="L26" s="20"/>
      <c r="M26" s="20"/>
      <c r="N26" s="20"/>
      <c r="O26" s="20"/>
      <c r="P26" s="20"/>
      <c r="Q26" s="28">
        <f t="shared" si="1"/>
        <v>17.71</v>
      </c>
      <c r="R26" s="18"/>
      <c r="S26" s="18"/>
      <c r="T26" s="18"/>
      <c r="U26" s="18"/>
      <c r="V26" s="18"/>
      <c r="W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" s="17">
        <f>SUM(T_MAIN_ROUTGW28[[#This Row],[(Y)
TOTAL Excluding VAT - Y1
((A*J)*Q)+((A*R)*12))]:[(AC)
TOTAL Excluding VAT - Y5
((E*N*Q)+((E*V)*12))]])</f>
        <v>0</v>
      </c>
      <c r="AC26" s="65"/>
    </row>
    <row r="27" spans="1:29" x14ac:dyDescent="0.3">
      <c r="A27" t="s">
        <v>2527</v>
      </c>
      <c r="B27" s="1" t="s">
        <v>2559</v>
      </c>
      <c r="C27" s="115" t="s">
        <v>2560</v>
      </c>
      <c r="D27" s="116" t="s">
        <v>2550</v>
      </c>
      <c r="E27">
        <v>0</v>
      </c>
      <c r="F27">
        <v>0</v>
      </c>
      <c r="G27">
        <v>0</v>
      </c>
      <c r="H27">
        <v>0</v>
      </c>
      <c r="I27">
        <v>0</v>
      </c>
      <c r="J27" t="s">
        <v>2496</v>
      </c>
      <c r="K27" t="s">
        <v>2496</v>
      </c>
      <c r="L27" s="20"/>
      <c r="M27" s="20"/>
      <c r="N27" s="20"/>
      <c r="O27" s="20"/>
      <c r="P27" s="20"/>
      <c r="Q27" s="28">
        <f t="shared" si="1"/>
        <v>17.71</v>
      </c>
      <c r="R27" s="18"/>
      <c r="S27" s="18"/>
      <c r="T27" s="18"/>
      <c r="U27" s="18"/>
      <c r="V27" s="18"/>
      <c r="W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" s="17">
        <f>SUM(T_MAIN_ROUTGW28[[#This Row],[(Y)
TOTAL Excluding VAT - Y1
((A*J)*Q)+((A*R)*12))]:[(AC)
TOTAL Excluding VAT - Y5
((E*N*Q)+((E*V)*12))]])</f>
        <v>0</v>
      </c>
      <c r="AC27" s="65"/>
    </row>
    <row r="28" spans="1:29" x14ac:dyDescent="0.3">
      <c r="A28" t="s">
        <v>2527</v>
      </c>
      <c r="B28" s="1" t="s">
        <v>2561</v>
      </c>
      <c r="C28" s="115" t="s">
        <v>2562</v>
      </c>
      <c r="D28" s="116" t="s">
        <v>2550</v>
      </c>
      <c r="E28">
        <v>0</v>
      </c>
      <c r="F28">
        <v>0</v>
      </c>
      <c r="G28">
        <v>0</v>
      </c>
      <c r="H28">
        <v>0</v>
      </c>
      <c r="I28">
        <v>0</v>
      </c>
      <c r="J28" t="s">
        <v>2496</v>
      </c>
      <c r="K28" t="s">
        <v>2496</v>
      </c>
      <c r="L28" s="20"/>
      <c r="M28" s="20"/>
      <c r="N28" s="20"/>
      <c r="O28" s="20"/>
      <c r="P28" s="20"/>
      <c r="Q28" s="28">
        <f t="shared" si="1"/>
        <v>17.71</v>
      </c>
      <c r="R28" s="18"/>
      <c r="S28" s="18"/>
      <c r="T28" s="18"/>
      <c r="U28" s="18"/>
      <c r="V28" s="18"/>
      <c r="W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" s="17">
        <f>SUM(T_MAIN_ROUTGW28[[#This Row],[(Y)
TOTAL Excluding VAT - Y1
((A*J)*Q)+((A*R)*12))]:[(AC)
TOTAL Excluding VAT - Y5
((E*N*Q)+((E*V)*12))]])</f>
        <v>0</v>
      </c>
      <c r="AC28" s="65"/>
    </row>
    <row r="29" spans="1:29" x14ac:dyDescent="0.3">
      <c r="A29" t="s">
        <v>2527</v>
      </c>
      <c r="B29" s="1" t="s">
        <v>2563</v>
      </c>
      <c r="C29" s="115" t="s">
        <v>2564</v>
      </c>
      <c r="D29" s="116" t="s">
        <v>2550</v>
      </c>
      <c r="E29">
        <v>0</v>
      </c>
      <c r="F29">
        <v>0</v>
      </c>
      <c r="G29">
        <v>0</v>
      </c>
      <c r="H29">
        <v>0</v>
      </c>
      <c r="I29">
        <v>0</v>
      </c>
      <c r="J29" t="s">
        <v>2496</v>
      </c>
      <c r="K29" t="s">
        <v>2496</v>
      </c>
      <c r="L29" s="20"/>
      <c r="M29" s="20"/>
      <c r="N29" s="20"/>
      <c r="O29" s="20"/>
      <c r="P29" s="20"/>
      <c r="Q29" s="28">
        <f t="shared" si="1"/>
        <v>17.71</v>
      </c>
      <c r="R29" s="18"/>
      <c r="S29" s="18"/>
      <c r="T29" s="18"/>
      <c r="U29" s="18"/>
      <c r="V29" s="18"/>
      <c r="W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" s="17">
        <f>SUM(T_MAIN_ROUTGW28[[#This Row],[(Y)
TOTAL Excluding VAT - Y1
((A*J)*Q)+((A*R)*12))]:[(AC)
TOTAL Excluding VAT - Y5
((E*N*Q)+((E*V)*12))]])</f>
        <v>0</v>
      </c>
      <c r="AC29" s="65"/>
    </row>
    <row r="30" spans="1:29" x14ac:dyDescent="0.3">
      <c r="A30" t="s">
        <v>2527</v>
      </c>
      <c r="B30" s="1" t="s">
        <v>2565</v>
      </c>
      <c r="C30" s="115" t="s">
        <v>2566</v>
      </c>
      <c r="D30" s="116" t="s">
        <v>2567</v>
      </c>
      <c r="E30">
        <v>0</v>
      </c>
      <c r="F30">
        <v>0</v>
      </c>
      <c r="G30">
        <v>0</v>
      </c>
      <c r="H30">
        <v>0</v>
      </c>
      <c r="I30">
        <v>0</v>
      </c>
      <c r="J30" t="s">
        <v>2496</v>
      </c>
      <c r="K30" t="s">
        <v>2496</v>
      </c>
      <c r="L30" s="20"/>
      <c r="M30" s="20"/>
      <c r="N30" s="20"/>
      <c r="O30" s="20"/>
      <c r="P30" s="20"/>
      <c r="Q30" s="28">
        <f t="shared" si="1"/>
        <v>17.71</v>
      </c>
      <c r="R30" s="18"/>
      <c r="S30" s="18"/>
      <c r="T30" s="18"/>
      <c r="U30" s="18"/>
      <c r="V30" s="18"/>
      <c r="W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" s="17">
        <f>SUM(T_MAIN_ROUTGW28[[#This Row],[(Y)
TOTAL Excluding VAT - Y1
((A*J)*Q)+((A*R)*12))]:[(AC)
TOTAL Excluding VAT - Y5
((E*N*Q)+((E*V)*12))]])</f>
        <v>0</v>
      </c>
      <c r="AC30" s="65"/>
    </row>
    <row r="31" spans="1:29" x14ac:dyDescent="0.3">
      <c r="A31" t="s">
        <v>2527</v>
      </c>
      <c r="B31" s="1" t="s">
        <v>2568</v>
      </c>
      <c r="C31" s="115" t="s">
        <v>2569</v>
      </c>
      <c r="D31" s="116" t="s">
        <v>2550</v>
      </c>
      <c r="E31">
        <v>0</v>
      </c>
      <c r="F31">
        <v>0</v>
      </c>
      <c r="G31">
        <v>0</v>
      </c>
      <c r="H31">
        <v>0</v>
      </c>
      <c r="I31">
        <v>0</v>
      </c>
      <c r="J31" t="s">
        <v>2496</v>
      </c>
      <c r="K31" t="s">
        <v>2496</v>
      </c>
      <c r="L31" s="20"/>
      <c r="M31" s="20"/>
      <c r="N31" s="20"/>
      <c r="O31" s="20"/>
      <c r="P31" s="20"/>
      <c r="Q31" s="28">
        <f t="shared" si="1"/>
        <v>17.71</v>
      </c>
      <c r="R31" s="18"/>
      <c r="S31" s="18"/>
      <c r="T31" s="18"/>
      <c r="U31" s="18"/>
      <c r="V31" s="18"/>
      <c r="W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" s="17">
        <f>SUM(T_MAIN_ROUTGW28[[#This Row],[(Y)
TOTAL Excluding VAT - Y1
((A*J)*Q)+((A*R)*12))]:[(AC)
TOTAL Excluding VAT - Y5
((E*N*Q)+((E*V)*12))]])</f>
        <v>0</v>
      </c>
      <c r="AC31" s="65"/>
    </row>
    <row r="32" spans="1:29" x14ac:dyDescent="0.3">
      <c r="A32" t="s">
        <v>2527</v>
      </c>
      <c r="B32" s="1" t="s">
        <v>2570</v>
      </c>
      <c r="C32" s="115" t="s">
        <v>2571</v>
      </c>
      <c r="D32" s="116" t="s">
        <v>2572</v>
      </c>
      <c r="E32">
        <v>0</v>
      </c>
      <c r="F32">
        <v>0</v>
      </c>
      <c r="G32">
        <v>0</v>
      </c>
      <c r="H32">
        <v>0</v>
      </c>
      <c r="I32">
        <v>0</v>
      </c>
      <c r="J32" t="s">
        <v>2496</v>
      </c>
      <c r="K32" t="s">
        <v>2496</v>
      </c>
      <c r="L32" s="20"/>
      <c r="M32" s="20"/>
      <c r="N32" s="20"/>
      <c r="O32" s="20"/>
      <c r="P32" s="20"/>
      <c r="Q32" s="28">
        <f t="shared" si="1"/>
        <v>17.71</v>
      </c>
      <c r="R32" s="18"/>
      <c r="S32" s="18"/>
      <c r="T32" s="18"/>
      <c r="U32" s="18"/>
      <c r="V32" s="18"/>
      <c r="W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" s="17">
        <f>SUM(T_MAIN_ROUTGW28[[#This Row],[(Y)
TOTAL Excluding VAT - Y1
((A*J)*Q)+((A*R)*12))]:[(AC)
TOTAL Excluding VAT - Y5
((E*N*Q)+((E*V)*12))]])</f>
        <v>0</v>
      </c>
      <c r="AC32" s="65"/>
    </row>
    <row r="33" spans="1:29" x14ac:dyDescent="0.3">
      <c r="A33" t="s">
        <v>2527</v>
      </c>
      <c r="B33" s="1" t="s">
        <v>2573</v>
      </c>
      <c r="C33" s="115" t="s">
        <v>2574</v>
      </c>
      <c r="D33" s="116" t="s">
        <v>2550</v>
      </c>
      <c r="E33">
        <v>0</v>
      </c>
      <c r="F33">
        <v>0</v>
      </c>
      <c r="G33">
        <v>0</v>
      </c>
      <c r="H33">
        <v>0</v>
      </c>
      <c r="I33">
        <v>0</v>
      </c>
      <c r="J33" t="s">
        <v>2496</v>
      </c>
      <c r="K33" t="s">
        <v>2496</v>
      </c>
      <c r="L33" s="20"/>
      <c r="M33" s="20"/>
      <c r="N33" s="20"/>
      <c r="O33" s="20"/>
      <c r="P33" s="20"/>
      <c r="Q33" s="28">
        <f t="shared" si="1"/>
        <v>17.71</v>
      </c>
      <c r="R33" s="18"/>
      <c r="S33" s="18"/>
      <c r="T33" s="18"/>
      <c r="U33" s="18"/>
      <c r="V33" s="18"/>
      <c r="W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" s="17">
        <f>SUM(T_MAIN_ROUTGW28[[#This Row],[(Y)
TOTAL Excluding VAT - Y1
((A*J)*Q)+((A*R)*12))]:[(AC)
TOTAL Excluding VAT - Y5
((E*N*Q)+((E*V)*12))]])</f>
        <v>0</v>
      </c>
      <c r="AC33" s="65"/>
    </row>
    <row r="34" spans="1:29" x14ac:dyDescent="0.3">
      <c r="A34" t="s">
        <v>2527</v>
      </c>
      <c r="B34" s="1" t="s">
        <v>2575</v>
      </c>
      <c r="C34" s="115" t="s">
        <v>2576</v>
      </c>
      <c r="D34" s="116" t="s">
        <v>2550</v>
      </c>
      <c r="E34">
        <v>0</v>
      </c>
      <c r="F34">
        <v>0</v>
      </c>
      <c r="G34">
        <v>0</v>
      </c>
      <c r="H34">
        <v>0</v>
      </c>
      <c r="I34">
        <v>0</v>
      </c>
      <c r="J34" t="s">
        <v>2496</v>
      </c>
      <c r="K34" t="s">
        <v>2496</v>
      </c>
      <c r="L34" s="20"/>
      <c r="M34" s="20"/>
      <c r="N34" s="20"/>
      <c r="O34" s="20"/>
      <c r="P34" s="20"/>
      <c r="Q34" s="28">
        <f t="shared" si="1"/>
        <v>17.71</v>
      </c>
      <c r="R34" s="18"/>
      <c r="S34" s="18"/>
      <c r="T34" s="18"/>
      <c r="U34" s="18"/>
      <c r="V34" s="18"/>
      <c r="W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" s="17">
        <f>SUM(T_MAIN_ROUTGW28[[#This Row],[(Y)
TOTAL Excluding VAT - Y1
((A*J)*Q)+((A*R)*12))]:[(AC)
TOTAL Excluding VAT - Y5
((E*N*Q)+((E*V)*12))]])</f>
        <v>0</v>
      </c>
      <c r="AC34" s="65"/>
    </row>
    <row r="35" spans="1:29" x14ac:dyDescent="0.3">
      <c r="A35" t="s">
        <v>2527</v>
      </c>
      <c r="B35" s="1" t="s">
        <v>2577</v>
      </c>
      <c r="C35" s="115" t="s">
        <v>2578</v>
      </c>
      <c r="D35" s="116" t="s">
        <v>2550</v>
      </c>
      <c r="E35">
        <v>0</v>
      </c>
      <c r="F35">
        <v>0</v>
      </c>
      <c r="G35">
        <v>0</v>
      </c>
      <c r="H35">
        <v>0</v>
      </c>
      <c r="I35">
        <v>0</v>
      </c>
      <c r="J35" t="s">
        <v>2496</v>
      </c>
      <c r="K35" t="s">
        <v>2496</v>
      </c>
      <c r="L35" s="20"/>
      <c r="M35" s="20"/>
      <c r="N35" s="20"/>
      <c r="O35" s="20"/>
      <c r="P35" s="20"/>
      <c r="Q35" s="28">
        <f t="shared" si="1"/>
        <v>17.71</v>
      </c>
      <c r="R35" s="18"/>
      <c r="S35" s="18"/>
      <c r="T35" s="18"/>
      <c r="U35" s="18"/>
      <c r="V35" s="18"/>
      <c r="W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" s="17">
        <f>SUM(T_MAIN_ROUTGW28[[#This Row],[(Y)
TOTAL Excluding VAT - Y1
((A*J)*Q)+((A*R)*12))]:[(AC)
TOTAL Excluding VAT - Y5
((E*N*Q)+((E*V)*12))]])</f>
        <v>0</v>
      </c>
      <c r="AC35" s="65"/>
    </row>
    <row r="36" spans="1:29" x14ac:dyDescent="0.3">
      <c r="A36" t="s">
        <v>2527</v>
      </c>
      <c r="B36" s="1" t="s">
        <v>2579</v>
      </c>
      <c r="C36" s="115" t="s">
        <v>2580</v>
      </c>
      <c r="D36" s="116" t="s">
        <v>2550</v>
      </c>
      <c r="E36">
        <v>0</v>
      </c>
      <c r="F36">
        <v>0</v>
      </c>
      <c r="G36">
        <v>0</v>
      </c>
      <c r="H36">
        <v>0</v>
      </c>
      <c r="I36">
        <v>0</v>
      </c>
      <c r="J36" t="s">
        <v>2496</v>
      </c>
      <c r="K36" t="s">
        <v>2496</v>
      </c>
      <c r="L36" s="20"/>
      <c r="M36" s="20"/>
      <c r="N36" s="20"/>
      <c r="O36" s="20"/>
      <c r="P36" s="20"/>
      <c r="Q36" s="28">
        <f t="shared" si="1"/>
        <v>17.71</v>
      </c>
      <c r="R36" s="18"/>
      <c r="S36" s="18"/>
      <c r="T36" s="18"/>
      <c r="U36" s="18"/>
      <c r="V36" s="18"/>
      <c r="W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" s="17">
        <f>SUM(T_MAIN_ROUTGW28[[#This Row],[(Y)
TOTAL Excluding VAT - Y1
((A*J)*Q)+((A*R)*12))]:[(AC)
TOTAL Excluding VAT - Y5
((E*N*Q)+((E*V)*12))]])</f>
        <v>0</v>
      </c>
      <c r="AC36" s="65"/>
    </row>
    <row r="37" spans="1:29" x14ac:dyDescent="0.3">
      <c r="A37" t="s">
        <v>2527</v>
      </c>
      <c r="B37" s="1" t="s">
        <v>2581</v>
      </c>
      <c r="C37" s="115" t="s">
        <v>2582</v>
      </c>
      <c r="D37" s="116" t="s">
        <v>2550</v>
      </c>
      <c r="E37">
        <v>0</v>
      </c>
      <c r="F37">
        <v>0</v>
      </c>
      <c r="G37">
        <v>0</v>
      </c>
      <c r="H37">
        <v>0</v>
      </c>
      <c r="I37">
        <v>0</v>
      </c>
      <c r="J37" t="s">
        <v>2496</v>
      </c>
      <c r="K37" t="s">
        <v>2496</v>
      </c>
      <c r="L37" s="20"/>
      <c r="M37" s="20"/>
      <c r="N37" s="20"/>
      <c r="O37" s="20"/>
      <c r="P37" s="20"/>
      <c r="Q37" s="28">
        <f t="shared" si="1"/>
        <v>17.71</v>
      </c>
      <c r="R37" s="18"/>
      <c r="S37" s="18"/>
      <c r="T37" s="18"/>
      <c r="U37" s="18"/>
      <c r="V37" s="18"/>
      <c r="W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" s="17">
        <f>SUM(T_MAIN_ROUTGW28[[#This Row],[(Y)
TOTAL Excluding VAT - Y1
((A*J)*Q)+((A*R)*12))]:[(AC)
TOTAL Excluding VAT - Y5
((E*N*Q)+((E*V)*12))]])</f>
        <v>0</v>
      </c>
      <c r="AC37" s="65"/>
    </row>
    <row r="38" spans="1:29" x14ac:dyDescent="0.3">
      <c r="A38" t="s">
        <v>2527</v>
      </c>
      <c r="B38" s="1" t="s">
        <v>2583</v>
      </c>
      <c r="C38" s="115" t="s">
        <v>2584</v>
      </c>
      <c r="D38" s="116" t="s">
        <v>2550</v>
      </c>
      <c r="E38">
        <v>0</v>
      </c>
      <c r="F38">
        <v>0</v>
      </c>
      <c r="G38">
        <v>0</v>
      </c>
      <c r="H38">
        <v>0</v>
      </c>
      <c r="I38">
        <v>0</v>
      </c>
      <c r="J38" t="s">
        <v>2496</v>
      </c>
      <c r="K38" t="s">
        <v>2496</v>
      </c>
      <c r="L38" s="20"/>
      <c r="M38" s="20"/>
      <c r="N38" s="20"/>
      <c r="O38" s="20"/>
      <c r="P38" s="20"/>
      <c r="Q38" s="28">
        <f t="shared" si="1"/>
        <v>17.71</v>
      </c>
      <c r="R38" s="18"/>
      <c r="S38" s="18"/>
      <c r="T38" s="18"/>
      <c r="U38" s="18"/>
      <c r="V38" s="18"/>
      <c r="W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" s="17">
        <f>SUM(T_MAIN_ROUTGW28[[#This Row],[(Y)
TOTAL Excluding VAT - Y1
((A*J)*Q)+((A*R)*12))]:[(AC)
TOTAL Excluding VAT - Y5
((E*N*Q)+((E*V)*12))]])</f>
        <v>0</v>
      </c>
      <c r="AC38" s="65"/>
    </row>
    <row r="39" spans="1:29" x14ac:dyDescent="0.3">
      <c r="A39" t="s">
        <v>2527</v>
      </c>
      <c r="B39" s="1" t="s">
        <v>2585</v>
      </c>
      <c r="C39" s="115" t="s">
        <v>2586</v>
      </c>
      <c r="D39" s="116" t="s">
        <v>2572</v>
      </c>
      <c r="E39">
        <v>0</v>
      </c>
      <c r="F39">
        <v>0</v>
      </c>
      <c r="G39">
        <v>0</v>
      </c>
      <c r="H39">
        <v>0</v>
      </c>
      <c r="I39">
        <v>0</v>
      </c>
      <c r="J39" t="s">
        <v>2496</v>
      </c>
      <c r="K39" t="s">
        <v>2496</v>
      </c>
      <c r="L39" s="20"/>
      <c r="M39" s="20"/>
      <c r="N39" s="20"/>
      <c r="O39" s="20"/>
      <c r="P39" s="20"/>
      <c r="Q39" s="28">
        <f t="shared" si="1"/>
        <v>17.71</v>
      </c>
      <c r="R39" s="18"/>
      <c r="S39" s="18"/>
      <c r="T39" s="18"/>
      <c r="U39" s="18"/>
      <c r="V39" s="18"/>
      <c r="W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" s="17">
        <f>SUM(T_MAIN_ROUTGW28[[#This Row],[(Y)
TOTAL Excluding VAT - Y1
((A*J)*Q)+((A*R)*12))]:[(AC)
TOTAL Excluding VAT - Y5
((E*N*Q)+((E*V)*12))]])</f>
        <v>0</v>
      </c>
      <c r="AC39" s="65"/>
    </row>
    <row r="40" spans="1:29" x14ac:dyDescent="0.3">
      <c r="A40" t="s">
        <v>2527</v>
      </c>
      <c r="B40" s="1" t="s">
        <v>2587</v>
      </c>
      <c r="C40" s="115" t="s">
        <v>2588</v>
      </c>
      <c r="D40" s="116" t="s">
        <v>2556</v>
      </c>
      <c r="E40">
        <v>0</v>
      </c>
      <c r="F40">
        <v>0</v>
      </c>
      <c r="G40">
        <v>0</v>
      </c>
      <c r="H40">
        <v>0</v>
      </c>
      <c r="I40">
        <v>0</v>
      </c>
      <c r="J40" t="s">
        <v>2496</v>
      </c>
      <c r="K40" t="s">
        <v>2496</v>
      </c>
      <c r="L40" s="20"/>
      <c r="M40" s="20"/>
      <c r="N40" s="20"/>
      <c r="O40" s="20"/>
      <c r="P40" s="20"/>
      <c r="Q40" s="28">
        <f t="shared" si="1"/>
        <v>17.71</v>
      </c>
      <c r="R40" s="18"/>
      <c r="S40" s="18"/>
      <c r="T40" s="18"/>
      <c r="U40" s="18"/>
      <c r="V40" s="18"/>
      <c r="W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" s="17">
        <f>SUM(T_MAIN_ROUTGW28[[#This Row],[(Y)
TOTAL Excluding VAT - Y1
((A*J)*Q)+((A*R)*12))]:[(AC)
TOTAL Excluding VAT - Y5
((E*N*Q)+((E*V)*12))]])</f>
        <v>0</v>
      </c>
      <c r="AC40" s="65"/>
    </row>
    <row r="41" spans="1:29" x14ac:dyDescent="0.3">
      <c r="A41" t="s">
        <v>2527</v>
      </c>
      <c r="B41" s="1" t="s">
        <v>2589</v>
      </c>
      <c r="C41" s="115" t="s">
        <v>2590</v>
      </c>
      <c r="D41" s="116" t="s">
        <v>2591</v>
      </c>
      <c r="E41">
        <v>0</v>
      </c>
      <c r="F41">
        <v>0</v>
      </c>
      <c r="G41">
        <v>0</v>
      </c>
      <c r="H41">
        <v>0</v>
      </c>
      <c r="I41">
        <v>0</v>
      </c>
      <c r="J41" t="s">
        <v>2496</v>
      </c>
      <c r="K41" t="s">
        <v>2496</v>
      </c>
      <c r="L41" s="20"/>
      <c r="M41" s="20"/>
      <c r="N41" s="20"/>
      <c r="O41" s="20"/>
      <c r="P41" s="20"/>
      <c r="Q41" s="28">
        <f t="shared" si="1"/>
        <v>17.71</v>
      </c>
      <c r="R41" s="18"/>
      <c r="S41" s="18"/>
      <c r="T41" s="18"/>
      <c r="U41" s="18"/>
      <c r="V41" s="18"/>
      <c r="W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" s="17">
        <f>SUM(T_MAIN_ROUTGW28[[#This Row],[(Y)
TOTAL Excluding VAT - Y1
((A*J)*Q)+((A*R)*12))]:[(AC)
TOTAL Excluding VAT - Y5
((E*N*Q)+((E*V)*12))]])</f>
        <v>0</v>
      </c>
      <c r="AC41" s="65"/>
    </row>
    <row r="42" spans="1:29" x14ac:dyDescent="0.3">
      <c r="A42" t="s">
        <v>2527</v>
      </c>
      <c r="B42" s="1" t="s">
        <v>2592</v>
      </c>
      <c r="C42" s="115" t="s">
        <v>2593</v>
      </c>
      <c r="D42" s="116" t="s">
        <v>2556</v>
      </c>
      <c r="E42">
        <v>0</v>
      </c>
      <c r="F42">
        <v>0</v>
      </c>
      <c r="G42">
        <v>0</v>
      </c>
      <c r="H42">
        <v>0</v>
      </c>
      <c r="I42">
        <v>0</v>
      </c>
      <c r="J42" t="s">
        <v>2496</v>
      </c>
      <c r="K42" t="s">
        <v>2496</v>
      </c>
      <c r="L42" s="20"/>
      <c r="M42" s="20"/>
      <c r="N42" s="20"/>
      <c r="O42" s="20"/>
      <c r="P42" s="20"/>
      <c r="Q42" s="28">
        <f t="shared" si="1"/>
        <v>17.71</v>
      </c>
      <c r="R42" s="18"/>
      <c r="S42" s="18"/>
      <c r="T42" s="18"/>
      <c r="U42" s="18"/>
      <c r="V42" s="18"/>
      <c r="W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" s="17">
        <f>SUM(T_MAIN_ROUTGW28[[#This Row],[(Y)
TOTAL Excluding VAT - Y1
((A*J)*Q)+((A*R)*12))]:[(AC)
TOTAL Excluding VAT - Y5
((E*N*Q)+((E*V)*12))]])</f>
        <v>0</v>
      </c>
      <c r="AC42" s="65"/>
    </row>
    <row r="43" spans="1:29" x14ac:dyDescent="0.3">
      <c r="A43" t="s">
        <v>2527</v>
      </c>
      <c r="B43" s="1" t="s">
        <v>2594</v>
      </c>
      <c r="C43" s="115" t="s">
        <v>2595</v>
      </c>
      <c r="D43" s="116" t="s">
        <v>2556</v>
      </c>
      <c r="E43">
        <v>0</v>
      </c>
      <c r="F43">
        <v>0</v>
      </c>
      <c r="G43">
        <v>0</v>
      </c>
      <c r="H43">
        <v>0</v>
      </c>
      <c r="I43">
        <v>0</v>
      </c>
      <c r="J43" t="s">
        <v>2496</v>
      </c>
      <c r="K43" t="s">
        <v>2496</v>
      </c>
      <c r="L43" s="20"/>
      <c r="M43" s="20"/>
      <c r="N43" s="20"/>
      <c r="O43" s="20"/>
      <c r="P43" s="20"/>
      <c r="Q43" s="28">
        <f t="shared" si="1"/>
        <v>17.71</v>
      </c>
      <c r="R43" s="18"/>
      <c r="S43" s="18"/>
      <c r="T43" s="18"/>
      <c r="U43" s="18"/>
      <c r="V43" s="18"/>
      <c r="W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" s="17">
        <f>SUM(T_MAIN_ROUTGW28[[#This Row],[(Y)
TOTAL Excluding VAT - Y1
((A*J)*Q)+((A*R)*12))]:[(AC)
TOTAL Excluding VAT - Y5
((E*N*Q)+((E*V)*12))]])</f>
        <v>0</v>
      </c>
      <c r="AC43" s="65"/>
    </row>
    <row r="44" spans="1:29" x14ac:dyDescent="0.3">
      <c r="A44" t="s">
        <v>2527</v>
      </c>
      <c r="B44" s="1" t="s">
        <v>2596</v>
      </c>
      <c r="C44" s="115" t="s">
        <v>2597</v>
      </c>
      <c r="D44" s="116" t="s">
        <v>2556</v>
      </c>
      <c r="E44">
        <v>0</v>
      </c>
      <c r="F44">
        <v>0</v>
      </c>
      <c r="G44">
        <v>0</v>
      </c>
      <c r="H44">
        <v>0</v>
      </c>
      <c r="I44">
        <v>0</v>
      </c>
      <c r="J44" t="s">
        <v>2496</v>
      </c>
      <c r="K44" t="s">
        <v>2496</v>
      </c>
      <c r="L44" s="20"/>
      <c r="M44" s="20"/>
      <c r="N44" s="20"/>
      <c r="O44" s="20"/>
      <c r="P44" s="20"/>
      <c r="Q44" s="28">
        <f t="shared" si="1"/>
        <v>17.71</v>
      </c>
      <c r="R44" s="18"/>
      <c r="S44" s="18"/>
      <c r="T44" s="18"/>
      <c r="U44" s="18"/>
      <c r="V44" s="18"/>
      <c r="W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" s="17">
        <f>SUM(T_MAIN_ROUTGW28[[#This Row],[(Y)
TOTAL Excluding VAT - Y1
((A*J)*Q)+((A*R)*12))]:[(AC)
TOTAL Excluding VAT - Y5
((E*N*Q)+((E*V)*12))]])</f>
        <v>0</v>
      </c>
      <c r="AC44" s="65"/>
    </row>
    <row r="45" spans="1:29" x14ac:dyDescent="0.3">
      <c r="A45" t="s">
        <v>2527</v>
      </c>
      <c r="B45" s="1" t="s">
        <v>2598</v>
      </c>
      <c r="C45" s="115" t="s">
        <v>2599</v>
      </c>
      <c r="D45" s="116" t="s">
        <v>2556</v>
      </c>
      <c r="E45">
        <v>0</v>
      </c>
      <c r="F45">
        <v>0</v>
      </c>
      <c r="G45">
        <v>0</v>
      </c>
      <c r="H45">
        <v>0</v>
      </c>
      <c r="I45">
        <v>0</v>
      </c>
      <c r="J45" t="s">
        <v>2496</v>
      </c>
      <c r="K45" t="s">
        <v>2496</v>
      </c>
      <c r="L45" s="20"/>
      <c r="M45" s="20"/>
      <c r="N45" s="20"/>
      <c r="O45" s="20"/>
      <c r="P45" s="20"/>
      <c r="Q45" s="28">
        <f t="shared" si="1"/>
        <v>17.71</v>
      </c>
      <c r="R45" s="18"/>
      <c r="S45" s="18"/>
      <c r="T45" s="18"/>
      <c r="U45" s="18"/>
      <c r="V45" s="18"/>
      <c r="W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" s="17">
        <f>SUM(T_MAIN_ROUTGW28[[#This Row],[(Y)
TOTAL Excluding VAT - Y1
((A*J)*Q)+((A*R)*12))]:[(AC)
TOTAL Excluding VAT - Y5
((E*N*Q)+((E*V)*12))]])</f>
        <v>0</v>
      </c>
      <c r="AC45" s="65"/>
    </row>
    <row r="46" spans="1:29" x14ac:dyDescent="0.3">
      <c r="A46" t="s">
        <v>2527</v>
      </c>
      <c r="B46" s="1" t="s">
        <v>2600</v>
      </c>
      <c r="C46" s="115" t="s">
        <v>2601</v>
      </c>
      <c r="D46" s="116" t="s">
        <v>2556</v>
      </c>
      <c r="E46">
        <v>0</v>
      </c>
      <c r="F46">
        <v>0</v>
      </c>
      <c r="G46">
        <v>0</v>
      </c>
      <c r="H46">
        <v>0</v>
      </c>
      <c r="I46">
        <v>0</v>
      </c>
      <c r="J46" t="s">
        <v>2496</v>
      </c>
      <c r="K46" t="s">
        <v>2496</v>
      </c>
      <c r="L46" s="20"/>
      <c r="M46" s="20"/>
      <c r="N46" s="20"/>
      <c r="O46" s="20"/>
      <c r="P46" s="20"/>
      <c r="Q46" s="28">
        <f t="shared" si="1"/>
        <v>17.71</v>
      </c>
      <c r="R46" s="18"/>
      <c r="S46" s="18"/>
      <c r="T46" s="18"/>
      <c r="U46" s="18"/>
      <c r="V46" s="18"/>
      <c r="W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" s="17">
        <f>SUM(T_MAIN_ROUTGW28[[#This Row],[(Y)
TOTAL Excluding VAT - Y1
((A*J)*Q)+((A*R)*12))]:[(AC)
TOTAL Excluding VAT - Y5
((E*N*Q)+((E*V)*12))]])</f>
        <v>0</v>
      </c>
      <c r="AC46" s="65"/>
    </row>
    <row r="47" spans="1:29" x14ac:dyDescent="0.3">
      <c r="A47" t="s">
        <v>2527</v>
      </c>
      <c r="B47" s="1" t="s">
        <v>2602</v>
      </c>
      <c r="C47" s="115" t="s">
        <v>2603</v>
      </c>
      <c r="D47" s="116" t="s">
        <v>2556</v>
      </c>
      <c r="E47">
        <v>0</v>
      </c>
      <c r="F47">
        <v>0</v>
      </c>
      <c r="G47">
        <v>0</v>
      </c>
      <c r="H47">
        <v>0</v>
      </c>
      <c r="I47">
        <v>0</v>
      </c>
      <c r="J47" t="s">
        <v>2496</v>
      </c>
      <c r="K47" t="s">
        <v>2496</v>
      </c>
      <c r="L47" s="20"/>
      <c r="M47" s="20"/>
      <c r="N47" s="20"/>
      <c r="O47" s="20"/>
      <c r="P47" s="20"/>
      <c r="Q47" s="28">
        <f t="shared" si="1"/>
        <v>17.71</v>
      </c>
      <c r="R47" s="18"/>
      <c r="S47" s="18"/>
      <c r="T47" s="18"/>
      <c r="U47" s="18"/>
      <c r="V47" s="18"/>
      <c r="W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" s="17">
        <f>SUM(T_MAIN_ROUTGW28[[#This Row],[(Y)
TOTAL Excluding VAT - Y1
((A*J)*Q)+((A*R)*12))]:[(AC)
TOTAL Excluding VAT - Y5
((E*N*Q)+((E*V)*12))]])</f>
        <v>0</v>
      </c>
      <c r="AC47" s="65"/>
    </row>
    <row r="48" spans="1:29" x14ac:dyDescent="0.3">
      <c r="A48" t="s">
        <v>2527</v>
      </c>
      <c r="B48" s="1" t="s">
        <v>2604</v>
      </c>
      <c r="C48" s="115" t="s">
        <v>2605</v>
      </c>
      <c r="D48" s="116" t="s">
        <v>2556</v>
      </c>
      <c r="E48">
        <v>0</v>
      </c>
      <c r="F48">
        <v>0</v>
      </c>
      <c r="G48">
        <v>0</v>
      </c>
      <c r="H48">
        <v>0</v>
      </c>
      <c r="I48">
        <v>0</v>
      </c>
      <c r="J48" t="s">
        <v>2496</v>
      </c>
      <c r="K48" t="s">
        <v>2496</v>
      </c>
      <c r="L48" s="20"/>
      <c r="M48" s="20"/>
      <c r="N48" s="20"/>
      <c r="O48" s="20"/>
      <c r="P48" s="20"/>
      <c r="Q48" s="28">
        <f t="shared" si="1"/>
        <v>17.71</v>
      </c>
      <c r="R48" s="18"/>
      <c r="S48" s="18"/>
      <c r="T48" s="18"/>
      <c r="U48" s="18"/>
      <c r="V48" s="18"/>
      <c r="W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" s="17">
        <f>SUM(T_MAIN_ROUTGW28[[#This Row],[(Y)
TOTAL Excluding VAT - Y1
((A*J)*Q)+((A*R)*12))]:[(AC)
TOTAL Excluding VAT - Y5
((E*N*Q)+((E*V)*12))]])</f>
        <v>0</v>
      </c>
      <c r="AC48" s="65"/>
    </row>
    <row r="49" spans="1:29" x14ac:dyDescent="0.3">
      <c r="A49" t="s">
        <v>2527</v>
      </c>
      <c r="B49" s="1" t="s">
        <v>2606</v>
      </c>
      <c r="C49" s="115" t="s">
        <v>2607</v>
      </c>
      <c r="D49" s="116" t="s">
        <v>2550</v>
      </c>
      <c r="E49">
        <v>0</v>
      </c>
      <c r="F49">
        <v>0</v>
      </c>
      <c r="G49">
        <v>0</v>
      </c>
      <c r="H49">
        <v>0</v>
      </c>
      <c r="I49">
        <v>0</v>
      </c>
      <c r="J49" t="s">
        <v>2496</v>
      </c>
      <c r="K49" t="s">
        <v>2496</v>
      </c>
      <c r="L49" s="20"/>
      <c r="M49" s="20"/>
      <c r="N49" s="20"/>
      <c r="O49" s="20"/>
      <c r="P49" s="20"/>
      <c r="Q49" s="28">
        <f t="shared" si="1"/>
        <v>17.71</v>
      </c>
      <c r="R49" s="18"/>
      <c r="S49" s="18"/>
      <c r="T49" s="18"/>
      <c r="U49" s="18"/>
      <c r="V49" s="18"/>
      <c r="W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" s="17">
        <f>SUM(T_MAIN_ROUTGW28[[#This Row],[(Y)
TOTAL Excluding VAT - Y1
((A*J)*Q)+((A*R)*12))]:[(AC)
TOTAL Excluding VAT - Y5
((E*N*Q)+((E*V)*12))]])</f>
        <v>0</v>
      </c>
      <c r="AC49" s="65"/>
    </row>
    <row r="50" spans="1:29" x14ac:dyDescent="0.3">
      <c r="A50" t="s">
        <v>2527</v>
      </c>
      <c r="B50" s="1" t="s">
        <v>2608</v>
      </c>
      <c r="C50" s="115" t="s">
        <v>2609</v>
      </c>
      <c r="D50" s="116" t="s">
        <v>2550</v>
      </c>
      <c r="E50">
        <v>0</v>
      </c>
      <c r="F50">
        <v>0</v>
      </c>
      <c r="G50">
        <v>0</v>
      </c>
      <c r="H50">
        <v>0</v>
      </c>
      <c r="I50">
        <v>0</v>
      </c>
      <c r="J50" t="s">
        <v>2496</v>
      </c>
      <c r="K50" t="s">
        <v>2496</v>
      </c>
      <c r="L50" s="20"/>
      <c r="M50" s="20"/>
      <c r="N50" s="20"/>
      <c r="O50" s="20"/>
      <c r="P50" s="20"/>
      <c r="Q50" s="28">
        <f t="shared" si="1"/>
        <v>17.71</v>
      </c>
      <c r="R50" s="18"/>
      <c r="S50" s="18"/>
      <c r="T50" s="18"/>
      <c r="U50" s="18"/>
      <c r="V50" s="18"/>
      <c r="W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" s="17">
        <f>SUM(T_MAIN_ROUTGW28[[#This Row],[(Y)
TOTAL Excluding VAT - Y1
((A*J)*Q)+((A*R)*12))]:[(AC)
TOTAL Excluding VAT - Y5
((E*N*Q)+((E*V)*12))]])</f>
        <v>0</v>
      </c>
      <c r="AC50" s="65"/>
    </row>
    <row r="51" spans="1:29" x14ac:dyDescent="0.3">
      <c r="A51" t="s">
        <v>2527</v>
      </c>
      <c r="B51" s="1" t="s">
        <v>2610</v>
      </c>
      <c r="C51" s="115" t="s">
        <v>2611</v>
      </c>
      <c r="D51" s="116" t="s">
        <v>2550</v>
      </c>
      <c r="E51">
        <v>0</v>
      </c>
      <c r="F51">
        <v>0</v>
      </c>
      <c r="G51">
        <v>0</v>
      </c>
      <c r="H51">
        <v>0</v>
      </c>
      <c r="I51">
        <v>0</v>
      </c>
      <c r="J51" t="s">
        <v>2496</v>
      </c>
      <c r="K51" t="s">
        <v>2496</v>
      </c>
      <c r="L51" s="20"/>
      <c r="M51" s="20"/>
      <c r="N51" s="20"/>
      <c r="O51" s="20"/>
      <c r="P51" s="20"/>
      <c r="Q51" s="28">
        <f t="shared" si="1"/>
        <v>17.71</v>
      </c>
      <c r="R51" s="18"/>
      <c r="S51" s="18"/>
      <c r="T51" s="18"/>
      <c r="U51" s="18"/>
      <c r="V51" s="18"/>
      <c r="W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" s="17">
        <f>SUM(T_MAIN_ROUTGW28[[#This Row],[(Y)
TOTAL Excluding VAT - Y1
((A*J)*Q)+((A*R)*12))]:[(AC)
TOTAL Excluding VAT - Y5
((E*N*Q)+((E*V)*12))]])</f>
        <v>0</v>
      </c>
      <c r="AC51" s="65"/>
    </row>
    <row r="52" spans="1:29" x14ac:dyDescent="0.3">
      <c r="A52" t="s">
        <v>2527</v>
      </c>
      <c r="B52" s="1" t="s">
        <v>2612</v>
      </c>
      <c r="C52" s="115" t="s">
        <v>2613</v>
      </c>
      <c r="D52" s="116" t="s">
        <v>2556</v>
      </c>
      <c r="E52">
        <v>0</v>
      </c>
      <c r="F52">
        <v>0</v>
      </c>
      <c r="G52">
        <v>0</v>
      </c>
      <c r="H52">
        <v>0</v>
      </c>
      <c r="I52">
        <v>0</v>
      </c>
      <c r="J52" t="s">
        <v>2496</v>
      </c>
      <c r="K52" t="s">
        <v>2496</v>
      </c>
      <c r="L52" s="20"/>
      <c r="M52" s="20"/>
      <c r="N52" s="20"/>
      <c r="O52" s="20"/>
      <c r="P52" s="20"/>
      <c r="Q52" s="28">
        <f t="shared" si="1"/>
        <v>17.71</v>
      </c>
      <c r="R52" s="18"/>
      <c r="S52" s="18"/>
      <c r="T52" s="18"/>
      <c r="U52" s="18"/>
      <c r="V52" s="18"/>
      <c r="W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" s="17">
        <f>SUM(T_MAIN_ROUTGW28[[#This Row],[(Y)
TOTAL Excluding VAT - Y1
((A*J)*Q)+((A*R)*12))]:[(AC)
TOTAL Excluding VAT - Y5
((E*N*Q)+((E*V)*12))]])</f>
        <v>0</v>
      </c>
      <c r="AC52" s="65"/>
    </row>
    <row r="53" spans="1:29" x14ac:dyDescent="0.3">
      <c r="A53" t="s">
        <v>2527</v>
      </c>
      <c r="B53" s="1" t="s">
        <v>2614</v>
      </c>
      <c r="C53" s="115" t="s">
        <v>2615</v>
      </c>
      <c r="D53" s="116" t="s">
        <v>2556</v>
      </c>
      <c r="E53">
        <v>0</v>
      </c>
      <c r="F53">
        <v>0</v>
      </c>
      <c r="G53">
        <v>0</v>
      </c>
      <c r="H53">
        <v>0</v>
      </c>
      <c r="I53">
        <v>0</v>
      </c>
      <c r="J53" t="s">
        <v>2496</v>
      </c>
      <c r="K53" t="s">
        <v>2496</v>
      </c>
      <c r="L53" s="20"/>
      <c r="M53" s="20"/>
      <c r="N53" s="20"/>
      <c r="O53" s="20"/>
      <c r="P53" s="20"/>
      <c r="Q53" s="28">
        <f t="shared" si="1"/>
        <v>17.71</v>
      </c>
      <c r="R53" s="18"/>
      <c r="S53" s="18"/>
      <c r="T53" s="18"/>
      <c r="U53" s="18"/>
      <c r="V53" s="18"/>
      <c r="W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" s="17">
        <f>SUM(T_MAIN_ROUTGW28[[#This Row],[(Y)
TOTAL Excluding VAT - Y1
((A*J)*Q)+((A*R)*12))]:[(AC)
TOTAL Excluding VAT - Y5
((E*N*Q)+((E*V)*12))]])</f>
        <v>0</v>
      </c>
      <c r="AC53" s="65"/>
    </row>
    <row r="54" spans="1:29" x14ac:dyDescent="0.3">
      <c r="A54" t="s">
        <v>2527</v>
      </c>
      <c r="B54" s="1" t="s">
        <v>2616</v>
      </c>
      <c r="C54" s="115" t="s">
        <v>2617</v>
      </c>
      <c r="D54" s="116" t="s">
        <v>2550</v>
      </c>
      <c r="E54">
        <v>0</v>
      </c>
      <c r="F54">
        <v>0</v>
      </c>
      <c r="G54">
        <v>0</v>
      </c>
      <c r="H54">
        <v>0</v>
      </c>
      <c r="I54">
        <v>0</v>
      </c>
      <c r="J54" t="s">
        <v>2496</v>
      </c>
      <c r="K54" t="s">
        <v>2496</v>
      </c>
      <c r="L54" s="20"/>
      <c r="M54" s="20"/>
      <c r="N54" s="20"/>
      <c r="O54" s="20"/>
      <c r="P54" s="20"/>
      <c r="Q54" s="28">
        <f t="shared" si="1"/>
        <v>17.71</v>
      </c>
      <c r="R54" s="18"/>
      <c r="S54" s="18"/>
      <c r="T54" s="18"/>
      <c r="U54" s="18"/>
      <c r="V54" s="18"/>
      <c r="W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" s="17">
        <f>SUM(T_MAIN_ROUTGW28[[#This Row],[(Y)
TOTAL Excluding VAT - Y1
((A*J)*Q)+((A*R)*12))]:[(AC)
TOTAL Excluding VAT - Y5
((E*N*Q)+((E*V)*12))]])</f>
        <v>0</v>
      </c>
      <c r="AC54" s="65"/>
    </row>
    <row r="55" spans="1:29" x14ac:dyDescent="0.3">
      <c r="A55" t="s">
        <v>2527</v>
      </c>
      <c r="B55" s="1" t="s">
        <v>2618</v>
      </c>
      <c r="C55" s="115" t="s">
        <v>2619</v>
      </c>
      <c r="D55" s="116" t="s">
        <v>2556</v>
      </c>
      <c r="E55">
        <v>0</v>
      </c>
      <c r="F55">
        <v>0</v>
      </c>
      <c r="G55">
        <v>0</v>
      </c>
      <c r="H55">
        <v>0</v>
      </c>
      <c r="I55">
        <v>0</v>
      </c>
      <c r="J55" t="s">
        <v>2496</v>
      </c>
      <c r="K55" t="s">
        <v>2496</v>
      </c>
      <c r="L55" s="20"/>
      <c r="M55" s="20"/>
      <c r="N55" s="20"/>
      <c r="O55" s="20"/>
      <c r="P55" s="20"/>
      <c r="Q55" s="28">
        <f t="shared" si="1"/>
        <v>17.71</v>
      </c>
      <c r="R55" s="18"/>
      <c r="S55" s="18"/>
      <c r="T55" s="18"/>
      <c r="U55" s="18"/>
      <c r="V55" s="18"/>
      <c r="W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" s="17">
        <f>SUM(T_MAIN_ROUTGW28[[#This Row],[(Y)
TOTAL Excluding VAT - Y1
((A*J)*Q)+((A*R)*12))]:[(AC)
TOTAL Excluding VAT - Y5
((E*N*Q)+((E*V)*12))]])</f>
        <v>0</v>
      </c>
      <c r="AC55" s="65"/>
    </row>
    <row r="56" spans="1:29" x14ac:dyDescent="0.3">
      <c r="A56" t="s">
        <v>2527</v>
      </c>
      <c r="B56" s="1" t="s">
        <v>2620</v>
      </c>
      <c r="C56" s="115" t="s">
        <v>2621</v>
      </c>
      <c r="D56" s="116" t="s">
        <v>2556</v>
      </c>
      <c r="E56">
        <v>0</v>
      </c>
      <c r="F56">
        <v>0</v>
      </c>
      <c r="G56">
        <v>0</v>
      </c>
      <c r="H56">
        <v>0</v>
      </c>
      <c r="I56">
        <v>0</v>
      </c>
      <c r="J56" t="s">
        <v>2496</v>
      </c>
      <c r="K56" t="s">
        <v>2496</v>
      </c>
      <c r="L56" s="20"/>
      <c r="M56" s="20"/>
      <c r="N56" s="20"/>
      <c r="O56" s="20"/>
      <c r="P56" s="20"/>
      <c r="Q56" s="28">
        <f t="shared" si="1"/>
        <v>17.71</v>
      </c>
      <c r="R56" s="18"/>
      <c r="S56" s="18"/>
      <c r="T56" s="18"/>
      <c r="U56" s="18"/>
      <c r="V56" s="18"/>
      <c r="W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" s="17">
        <f>SUM(T_MAIN_ROUTGW28[[#This Row],[(Y)
TOTAL Excluding VAT - Y1
((A*J)*Q)+((A*R)*12))]:[(AC)
TOTAL Excluding VAT - Y5
((E*N*Q)+((E*V)*12))]])</f>
        <v>0</v>
      </c>
      <c r="AC56" s="65"/>
    </row>
    <row r="57" spans="1:29" x14ac:dyDescent="0.3">
      <c r="A57" t="s">
        <v>2527</v>
      </c>
      <c r="B57" s="1" t="s">
        <v>2622</v>
      </c>
      <c r="C57" s="115" t="s">
        <v>2623</v>
      </c>
      <c r="D57" s="116" t="s">
        <v>2556</v>
      </c>
      <c r="E57">
        <v>0</v>
      </c>
      <c r="F57">
        <v>0</v>
      </c>
      <c r="G57">
        <v>0</v>
      </c>
      <c r="H57">
        <v>0</v>
      </c>
      <c r="I57">
        <v>0</v>
      </c>
      <c r="J57" t="s">
        <v>2496</v>
      </c>
      <c r="K57" t="s">
        <v>2496</v>
      </c>
      <c r="L57" s="20"/>
      <c r="M57" s="20"/>
      <c r="N57" s="20"/>
      <c r="O57" s="20"/>
      <c r="P57" s="20"/>
      <c r="Q57" s="28">
        <f t="shared" si="1"/>
        <v>17.71</v>
      </c>
      <c r="R57" s="18"/>
      <c r="S57" s="18"/>
      <c r="T57" s="18"/>
      <c r="U57" s="18"/>
      <c r="V57" s="18"/>
      <c r="W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" s="17">
        <f>SUM(T_MAIN_ROUTGW28[[#This Row],[(Y)
TOTAL Excluding VAT - Y1
((A*J)*Q)+((A*R)*12))]:[(AC)
TOTAL Excluding VAT - Y5
((E*N*Q)+((E*V)*12))]])</f>
        <v>0</v>
      </c>
      <c r="AC57" s="65"/>
    </row>
    <row r="58" spans="1:29" x14ac:dyDescent="0.3">
      <c r="A58" t="s">
        <v>2527</v>
      </c>
      <c r="B58" s="1" t="s">
        <v>2624</v>
      </c>
      <c r="C58" s="115" t="s">
        <v>2625</v>
      </c>
      <c r="D58" s="116" t="s">
        <v>2626</v>
      </c>
      <c r="E58">
        <v>0</v>
      </c>
      <c r="F58">
        <v>0</v>
      </c>
      <c r="G58">
        <v>0</v>
      </c>
      <c r="H58">
        <v>0</v>
      </c>
      <c r="I58">
        <v>0</v>
      </c>
      <c r="J58" t="s">
        <v>2496</v>
      </c>
      <c r="K58" t="s">
        <v>2496</v>
      </c>
      <c r="L58" s="20"/>
      <c r="M58" s="20"/>
      <c r="N58" s="20"/>
      <c r="O58" s="20"/>
      <c r="P58" s="20"/>
      <c r="Q58" s="28">
        <f t="shared" si="1"/>
        <v>17.71</v>
      </c>
      <c r="R58" s="18"/>
      <c r="S58" s="18"/>
      <c r="T58" s="18"/>
      <c r="U58" s="18"/>
      <c r="V58" s="18"/>
      <c r="W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" s="17">
        <f>SUM(T_MAIN_ROUTGW28[[#This Row],[(Y)
TOTAL Excluding VAT - Y1
((A*J)*Q)+((A*R)*12))]:[(AC)
TOTAL Excluding VAT - Y5
((E*N*Q)+((E*V)*12))]])</f>
        <v>0</v>
      </c>
      <c r="AC58" s="65"/>
    </row>
    <row r="59" spans="1:29" x14ac:dyDescent="0.3">
      <c r="A59" t="s">
        <v>2527</v>
      </c>
      <c r="B59" s="1" t="s">
        <v>2627</v>
      </c>
      <c r="C59" s="115" t="s">
        <v>2628</v>
      </c>
      <c r="D59" s="116" t="s">
        <v>2556</v>
      </c>
      <c r="E59">
        <v>0</v>
      </c>
      <c r="F59">
        <v>0</v>
      </c>
      <c r="G59">
        <v>0</v>
      </c>
      <c r="H59">
        <v>0</v>
      </c>
      <c r="I59">
        <v>0</v>
      </c>
      <c r="J59" t="s">
        <v>2496</v>
      </c>
      <c r="K59" t="s">
        <v>2496</v>
      </c>
      <c r="L59" s="20"/>
      <c r="M59" s="20"/>
      <c r="N59" s="20"/>
      <c r="O59" s="20"/>
      <c r="P59" s="20"/>
      <c r="Q59" s="28">
        <f t="shared" si="1"/>
        <v>17.71</v>
      </c>
      <c r="R59" s="18"/>
      <c r="S59" s="18"/>
      <c r="T59" s="18"/>
      <c r="U59" s="18"/>
      <c r="V59" s="18"/>
      <c r="W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" s="17">
        <f>SUM(T_MAIN_ROUTGW28[[#This Row],[(Y)
TOTAL Excluding VAT - Y1
((A*J)*Q)+((A*R)*12))]:[(AC)
TOTAL Excluding VAT - Y5
((E*N*Q)+((E*V)*12))]])</f>
        <v>0</v>
      </c>
      <c r="AC59" s="65"/>
    </row>
    <row r="60" spans="1:29" x14ac:dyDescent="0.3">
      <c r="A60" t="s">
        <v>2527</v>
      </c>
      <c r="B60" s="1" t="s">
        <v>2629</v>
      </c>
      <c r="C60" s="115" t="s">
        <v>2630</v>
      </c>
      <c r="D60" s="116" t="s">
        <v>2556</v>
      </c>
      <c r="E60">
        <v>0</v>
      </c>
      <c r="F60">
        <v>0</v>
      </c>
      <c r="G60">
        <v>0</v>
      </c>
      <c r="H60">
        <v>0</v>
      </c>
      <c r="I60">
        <v>0</v>
      </c>
      <c r="J60" t="s">
        <v>2496</v>
      </c>
      <c r="K60" t="s">
        <v>2496</v>
      </c>
      <c r="L60" s="20"/>
      <c r="M60" s="20"/>
      <c r="N60" s="20"/>
      <c r="O60" s="20"/>
      <c r="P60" s="20"/>
      <c r="Q60" s="28">
        <f t="shared" si="1"/>
        <v>17.71</v>
      </c>
      <c r="R60" s="18"/>
      <c r="S60" s="18"/>
      <c r="T60" s="18"/>
      <c r="U60" s="18"/>
      <c r="V60" s="18"/>
      <c r="W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" s="17">
        <f>SUM(T_MAIN_ROUTGW28[[#This Row],[(Y)
TOTAL Excluding VAT - Y1
((A*J)*Q)+((A*R)*12))]:[(AC)
TOTAL Excluding VAT - Y5
((E*N*Q)+((E*V)*12))]])</f>
        <v>0</v>
      </c>
      <c r="AC60" s="65"/>
    </row>
    <row r="61" spans="1:29" x14ac:dyDescent="0.3">
      <c r="A61" t="s">
        <v>2527</v>
      </c>
      <c r="B61" s="1" t="s">
        <v>2631</v>
      </c>
      <c r="C61" s="115" t="s">
        <v>2632</v>
      </c>
      <c r="D61" s="116" t="s">
        <v>2556</v>
      </c>
      <c r="E61">
        <v>0</v>
      </c>
      <c r="F61">
        <v>0</v>
      </c>
      <c r="G61">
        <v>0</v>
      </c>
      <c r="H61">
        <v>0</v>
      </c>
      <c r="I61">
        <v>0</v>
      </c>
      <c r="J61" t="s">
        <v>2496</v>
      </c>
      <c r="K61" t="s">
        <v>2496</v>
      </c>
      <c r="L61" s="20"/>
      <c r="M61" s="20"/>
      <c r="N61" s="20"/>
      <c r="O61" s="20"/>
      <c r="P61" s="20"/>
      <c r="Q61" s="28">
        <f t="shared" si="1"/>
        <v>17.71</v>
      </c>
      <c r="R61" s="18"/>
      <c r="S61" s="18"/>
      <c r="T61" s="18"/>
      <c r="U61" s="18"/>
      <c r="V61" s="18"/>
      <c r="W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" s="17">
        <f>SUM(T_MAIN_ROUTGW28[[#This Row],[(Y)
TOTAL Excluding VAT - Y1
((A*J)*Q)+((A*R)*12))]:[(AC)
TOTAL Excluding VAT - Y5
((E*N*Q)+((E*V)*12))]])</f>
        <v>0</v>
      </c>
      <c r="AC61" s="65"/>
    </row>
    <row r="62" spans="1:29" x14ac:dyDescent="0.3">
      <c r="A62" t="s">
        <v>2527</v>
      </c>
      <c r="B62" s="1" t="s">
        <v>2633</v>
      </c>
      <c r="C62" s="115" t="s">
        <v>2634</v>
      </c>
      <c r="D62" s="116" t="s">
        <v>2550</v>
      </c>
      <c r="E62">
        <v>0</v>
      </c>
      <c r="F62">
        <v>0</v>
      </c>
      <c r="G62">
        <v>0</v>
      </c>
      <c r="H62">
        <v>0</v>
      </c>
      <c r="I62">
        <v>0</v>
      </c>
      <c r="J62" t="s">
        <v>2496</v>
      </c>
      <c r="K62" t="s">
        <v>2496</v>
      </c>
      <c r="L62" s="20"/>
      <c r="M62" s="20"/>
      <c r="N62" s="20"/>
      <c r="O62" s="20"/>
      <c r="P62" s="20"/>
      <c r="Q62" s="28">
        <f t="shared" si="1"/>
        <v>17.71</v>
      </c>
      <c r="R62" s="18"/>
      <c r="S62" s="18"/>
      <c r="T62" s="18"/>
      <c r="U62" s="18"/>
      <c r="V62" s="18"/>
      <c r="W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" s="17">
        <f>SUM(T_MAIN_ROUTGW28[[#This Row],[(Y)
TOTAL Excluding VAT - Y1
((A*J)*Q)+((A*R)*12))]:[(AC)
TOTAL Excluding VAT - Y5
((E*N*Q)+((E*V)*12))]])</f>
        <v>0</v>
      </c>
      <c r="AC62" s="65"/>
    </row>
    <row r="63" spans="1:29" x14ac:dyDescent="0.3">
      <c r="A63" t="s">
        <v>2527</v>
      </c>
      <c r="B63" s="1" t="s">
        <v>2635</v>
      </c>
      <c r="C63" s="115" t="s">
        <v>2636</v>
      </c>
      <c r="D63" s="116" t="s">
        <v>2550</v>
      </c>
      <c r="E63">
        <v>0</v>
      </c>
      <c r="F63">
        <v>0</v>
      </c>
      <c r="G63">
        <v>0</v>
      </c>
      <c r="H63">
        <v>0</v>
      </c>
      <c r="I63">
        <v>0</v>
      </c>
      <c r="J63" t="s">
        <v>2496</v>
      </c>
      <c r="K63" t="s">
        <v>2496</v>
      </c>
      <c r="L63" s="20"/>
      <c r="M63" s="20"/>
      <c r="N63" s="20"/>
      <c r="O63" s="20"/>
      <c r="P63" s="20"/>
      <c r="Q63" s="28">
        <f t="shared" si="1"/>
        <v>17.71</v>
      </c>
      <c r="R63" s="18"/>
      <c r="S63" s="18"/>
      <c r="T63" s="18"/>
      <c r="U63" s="18"/>
      <c r="V63" s="18"/>
      <c r="W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" s="17">
        <f>SUM(T_MAIN_ROUTGW28[[#This Row],[(Y)
TOTAL Excluding VAT - Y1
((A*J)*Q)+((A*R)*12))]:[(AC)
TOTAL Excluding VAT - Y5
((E*N*Q)+((E*V)*12))]])</f>
        <v>0</v>
      </c>
      <c r="AC63" s="65"/>
    </row>
    <row r="64" spans="1:29" x14ac:dyDescent="0.3">
      <c r="A64" t="s">
        <v>2527</v>
      </c>
      <c r="B64" s="1" t="s">
        <v>2637</v>
      </c>
      <c r="C64" s="115" t="s">
        <v>2638</v>
      </c>
      <c r="D64" s="116" t="s">
        <v>2550</v>
      </c>
      <c r="E64">
        <v>0</v>
      </c>
      <c r="F64">
        <v>0</v>
      </c>
      <c r="G64">
        <v>0</v>
      </c>
      <c r="H64">
        <v>0</v>
      </c>
      <c r="I64">
        <v>0</v>
      </c>
      <c r="J64" t="s">
        <v>2496</v>
      </c>
      <c r="K64" t="s">
        <v>2496</v>
      </c>
      <c r="L64" s="20"/>
      <c r="M64" s="20"/>
      <c r="N64" s="20"/>
      <c r="O64" s="20"/>
      <c r="P64" s="20"/>
      <c r="Q64" s="28">
        <f t="shared" si="1"/>
        <v>17.71</v>
      </c>
      <c r="R64" s="18"/>
      <c r="S64" s="18"/>
      <c r="T64" s="18"/>
      <c r="U64" s="18"/>
      <c r="V64" s="18"/>
      <c r="W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" s="17">
        <f>SUM(T_MAIN_ROUTGW28[[#This Row],[(Y)
TOTAL Excluding VAT - Y1
((A*J)*Q)+((A*R)*12))]:[(AC)
TOTAL Excluding VAT - Y5
((E*N*Q)+((E*V)*12))]])</f>
        <v>0</v>
      </c>
      <c r="AC64" s="65"/>
    </row>
    <row r="65" spans="1:29" x14ac:dyDescent="0.3">
      <c r="A65" t="s">
        <v>2527</v>
      </c>
      <c r="B65" s="1" t="s">
        <v>2639</v>
      </c>
      <c r="C65" s="115" t="s">
        <v>2640</v>
      </c>
      <c r="D65" s="116" t="s">
        <v>2591</v>
      </c>
      <c r="E65">
        <v>0</v>
      </c>
      <c r="F65">
        <v>0</v>
      </c>
      <c r="G65">
        <v>0</v>
      </c>
      <c r="H65">
        <v>0</v>
      </c>
      <c r="I65">
        <v>0</v>
      </c>
      <c r="J65" t="s">
        <v>2496</v>
      </c>
      <c r="K65" t="s">
        <v>2496</v>
      </c>
      <c r="L65" s="20"/>
      <c r="M65" s="20"/>
      <c r="N65" s="20"/>
      <c r="O65" s="20"/>
      <c r="P65" s="20"/>
      <c r="Q65" s="28">
        <f t="shared" si="1"/>
        <v>17.71</v>
      </c>
      <c r="R65" s="18"/>
      <c r="S65" s="18"/>
      <c r="T65" s="18"/>
      <c r="U65" s="18"/>
      <c r="V65" s="18"/>
      <c r="W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" s="17">
        <f>SUM(T_MAIN_ROUTGW28[[#This Row],[(Y)
TOTAL Excluding VAT - Y1
((A*J)*Q)+((A*R)*12))]:[(AC)
TOTAL Excluding VAT - Y5
((E*N*Q)+((E*V)*12))]])</f>
        <v>0</v>
      </c>
      <c r="AC65" s="65"/>
    </row>
    <row r="66" spans="1:29" x14ac:dyDescent="0.3">
      <c r="A66" t="s">
        <v>2527</v>
      </c>
      <c r="B66" s="1" t="s">
        <v>2641</v>
      </c>
      <c r="C66" s="115" t="s">
        <v>2642</v>
      </c>
      <c r="D66" s="116" t="s">
        <v>2550</v>
      </c>
      <c r="E66">
        <v>0</v>
      </c>
      <c r="F66">
        <v>0</v>
      </c>
      <c r="G66">
        <v>0</v>
      </c>
      <c r="H66">
        <v>0</v>
      </c>
      <c r="I66">
        <v>0</v>
      </c>
      <c r="J66" t="s">
        <v>2496</v>
      </c>
      <c r="K66" t="s">
        <v>2496</v>
      </c>
      <c r="L66" s="20"/>
      <c r="M66" s="20"/>
      <c r="N66" s="20"/>
      <c r="O66" s="20"/>
      <c r="P66" s="20"/>
      <c r="Q66" s="28">
        <f t="shared" si="1"/>
        <v>17.71</v>
      </c>
      <c r="R66" s="18"/>
      <c r="S66" s="18"/>
      <c r="T66" s="18"/>
      <c r="U66" s="18"/>
      <c r="V66" s="18"/>
      <c r="W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" s="17">
        <f>SUM(T_MAIN_ROUTGW28[[#This Row],[(Y)
TOTAL Excluding VAT - Y1
((A*J)*Q)+((A*R)*12))]:[(AC)
TOTAL Excluding VAT - Y5
((E*N*Q)+((E*V)*12))]])</f>
        <v>0</v>
      </c>
      <c r="AC66" s="65"/>
    </row>
    <row r="67" spans="1:29" x14ac:dyDescent="0.3">
      <c r="A67" t="s">
        <v>2527</v>
      </c>
      <c r="B67" s="1" t="s">
        <v>2643</v>
      </c>
      <c r="C67" s="115" t="s">
        <v>2644</v>
      </c>
      <c r="D67" s="116" t="s">
        <v>2550</v>
      </c>
      <c r="E67">
        <v>0</v>
      </c>
      <c r="F67">
        <v>0</v>
      </c>
      <c r="G67">
        <v>0</v>
      </c>
      <c r="H67">
        <v>0</v>
      </c>
      <c r="I67">
        <v>0</v>
      </c>
      <c r="J67" t="s">
        <v>2496</v>
      </c>
      <c r="K67" t="s">
        <v>2496</v>
      </c>
      <c r="L67" s="20"/>
      <c r="M67" s="20"/>
      <c r="N67" s="20"/>
      <c r="O67" s="20"/>
      <c r="P67" s="20"/>
      <c r="Q67" s="28">
        <f t="shared" si="1"/>
        <v>17.71</v>
      </c>
      <c r="R67" s="18"/>
      <c r="S67" s="18"/>
      <c r="T67" s="18"/>
      <c r="U67" s="18"/>
      <c r="V67" s="18"/>
      <c r="W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" s="17">
        <f>SUM(T_MAIN_ROUTGW28[[#This Row],[(Y)
TOTAL Excluding VAT - Y1
((A*J)*Q)+((A*R)*12))]:[(AC)
TOTAL Excluding VAT - Y5
((E*N*Q)+((E*V)*12))]])</f>
        <v>0</v>
      </c>
      <c r="AC67" s="65"/>
    </row>
    <row r="68" spans="1:29" x14ac:dyDescent="0.3">
      <c r="A68" t="s">
        <v>2527</v>
      </c>
      <c r="B68" s="1" t="s">
        <v>2645</v>
      </c>
      <c r="C68" s="115" t="s">
        <v>2646</v>
      </c>
      <c r="D68" s="116" t="s">
        <v>2556</v>
      </c>
      <c r="E68">
        <v>0</v>
      </c>
      <c r="F68">
        <v>0</v>
      </c>
      <c r="G68">
        <v>0</v>
      </c>
      <c r="H68">
        <v>0</v>
      </c>
      <c r="I68">
        <v>0</v>
      </c>
      <c r="J68" t="s">
        <v>2496</v>
      </c>
      <c r="K68" t="s">
        <v>2496</v>
      </c>
      <c r="L68" s="20"/>
      <c r="M68" s="20"/>
      <c r="N68" s="20"/>
      <c r="O68" s="20"/>
      <c r="P68" s="20"/>
      <c r="Q68" s="28">
        <f t="shared" si="1"/>
        <v>17.71</v>
      </c>
      <c r="R68" s="18"/>
      <c r="S68" s="18"/>
      <c r="T68" s="18"/>
      <c r="U68" s="18"/>
      <c r="V68" s="18"/>
      <c r="W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" s="17">
        <f>SUM(T_MAIN_ROUTGW28[[#This Row],[(Y)
TOTAL Excluding VAT - Y1
((A*J)*Q)+((A*R)*12))]:[(AC)
TOTAL Excluding VAT - Y5
((E*N*Q)+((E*V)*12))]])</f>
        <v>0</v>
      </c>
      <c r="AC68" s="65"/>
    </row>
    <row r="69" spans="1:29" x14ac:dyDescent="0.3">
      <c r="A69" t="s">
        <v>2527</v>
      </c>
      <c r="B69" s="1" t="s">
        <v>2647</v>
      </c>
      <c r="C69" s="115" t="s">
        <v>2648</v>
      </c>
      <c r="D69" s="116" t="s">
        <v>2556</v>
      </c>
      <c r="E69">
        <v>0</v>
      </c>
      <c r="F69">
        <v>0</v>
      </c>
      <c r="G69">
        <v>0</v>
      </c>
      <c r="H69">
        <v>0</v>
      </c>
      <c r="I69">
        <v>0</v>
      </c>
      <c r="J69" t="s">
        <v>2496</v>
      </c>
      <c r="K69" t="s">
        <v>2496</v>
      </c>
      <c r="L69" s="20"/>
      <c r="M69" s="20"/>
      <c r="N69" s="20"/>
      <c r="O69" s="20"/>
      <c r="P69" s="20"/>
      <c r="Q69" s="28">
        <f t="shared" si="1"/>
        <v>17.71</v>
      </c>
      <c r="R69" s="18"/>
      <c r="S69" s="18"/>
      <c r="T69" s="18"/>
      <c r="U69" s="18"/>
      <c r="V69" s="18"/>
      <c r="W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" s="17">
        <f>SUM(T_MAIN_ROUTGW28[[#This Row],[(Y)
TOTAL Excluding VAT - Y1
((A*J)*Q)+((A*R)*12))]:[(AC)
TOTAL Excluding VAT - Y5
((E*N*Q)+((E*V)*12))]])</f>
        <v>0</v>
      </c>
      <c r="AC69" s="65"/>
    </row>
    <row r="70" spans="1:29" x14ac:dyDescent="0.3">
      <c r="A70" t="s">
        <v>2527</v>
      </c>
      <c r="B70" s="1" t="s">
        <v>2649</v>
      </c>
      <c r="C70" s="115" t="s">
        <v>2650</v>
      </c>
      <c r="D70" s="116" t="s">
        <v>2556</v>
      </c>
      <c r="E70">
        <v>0</v>
      </c>
      <c r="F70">
        <v>0</v>
      </c>
      <c r="G70">
        <v>0</v>
      </c>
      <c r="H70">
        <v>0</v>
      </c>
      <c r="I70">
        <v>0</v>
      </c>
      <c r="J70" t="s">
        <v>2496</v>
      </c>
      <c r="K70" t="s">
        <v>2496</v>
      </c>
      <c r="L70" s="20"/>
      <c r="M70" s="20"/>
      <c r="N70" s="20"/>
      <c r="O70" s="20"/>
      <c r="P70" s="20"/>
      <c r="Q70" s="28">
        <f t="shared" si="1"/>
        <v>17.71</v>
      </c>
      <c r="R70" s="18"/>
      <c r="S70" s="18"/>
      <c r="T70" s="18"/>
      <c r="U70" s="18"/>
      <c r="V70" s="18"/>
      <c r="W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" s="17">
        <f>SUM(T_MAIN_ROUTGW28[[#This Row],[(Y)
TOTAL Excluding VAT - Y1
((A*J)*Q)+((A*R)*12))]:[(AC)
TOTAL Excluding VAT - Y5
((E*N*Q)+((E*V)*12))]])</f>
        <v>0</v>
      </c>
      <c r="AC70" s="65"/>
    </row>
    <row r="71" spans="1:29" x14ac:dyDescent="0.3">
      <c r="A71" t="s">
        <v>2527</v>
      </c>
      <c r="B71" s="1" t="s">
        <v>2651</v>
      </c>
      <c r="C71" s="115" t="s">
        <v>2652</v>
      </c>
      <c r="D71" s="116" t="s">
        <v>2626</v>
      </c>
      <c r="E71">
        <v>0</v>
      </c>
      <c r="F71">
        <v>0</v>
      </c>
      <c r="G71">
        <v>0</v>
      </c>
      <c r="H71">
        <v>0</v>
      </c>
      <c r="I71">
        <v>0</v>
      </c>
      <c r="J71" t="s">
        <v>2496</v>
      </c>
      <c r="K71" t="s">
        <v>2496</v>
      </c>
      <c r="L71" s="20"/>
      <c r="M71" s="20"/>
      <c r="N71" s="20"/>
      <c r="O71" s="20"/>
      <c r="P71" s="20"/>
      <c r="Q71" s="28">
        <f t="shared" si="1"/>
        <v>17.71</v>
      </c>
      <c r="R71" s="18"/>
      <c r="S71" s="18"/>
      <c r="T71" s="18"/>
      <c r="U71" s="18"/>
      <c r="V71" s="18"/>
      <c r="W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" s="17">
        <f>SUM(T_MAIN_ROUTGW28[[#This Row],[(Y)
TOTAL Excluding VAT - Y1
((A*J)*Q)+((A*R)*12))]:[(AC)
TOTAL Excluding VAT - Y5
((E*N*Q)+((E*V)*12))]])</f>
        <v>0</v>
      </c>
      <c r="AC71" s="65"/>
    </row>
    <row r="72" spans="1:29" x14ac:dyDescent="0.3">
      <c r="A72" t="s">
        <v>2527</v>
      </c>
      <c r="B72" s="1" t="s">
        <v>2653</v>
      </c>
      <c r="C72" s="115" t="s">
        <v>2654</v>
      </c>
      <c r="D72" s="116" t="s">
        <v>2626</v>
      </c>
      <c r="E72">
        <v>0</v>
      </c>
      <c r="F72">
        <v>0</v>
      </c>
      <c r="G72">
        <v>0</v>
      </c>
      <c r="H72">
        <v>0</v>
      </c>
      <c r="I72">
        <v>0</v>
      </c>
      <c r="J72" t="s">
        <v>2496</v>
      </c>
      <c r="K72" t="s">
        <v>2496</v>
      </c>
      <c r="L72" s="20"/>
      <c r="M72" s="20"/>
      <c r="N72" s="20"/>
      <c r="O72" s="20"/>
      <c r="P72" s="20"/>
      <c r="Q72" s="28">
        <f t="shared" si="1"/>
        <v>17.71</v>
      </c>
      <c r="R72" s="18"/>
      <c r="S72" s="18"/>
      <c r="T72" s="18"/>
      <c r="U72" s="18"/>
      <c r="V72" s="18"/>
      <c r="W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" s="17">
        <f>SUM(T_MAIN_ROUTGW28[[#This Row],[(Y)
TOTAL Excluding VAT - Y1
((A*J)*Q)+((A*R)*12))]:[(AC)
TOTAL Excluding VAT - Y5
((E*N*Q)+((E*V)*12))]])</f>
        <v>0</v>
      </c>
      <c r="AC72" s="65"/>
    </row>
    <row r="73" spans="1:29" x14ac:dyDescent="0.3">
      <c r="A73" t="s">
        <v>2527</v>
      </c>
      <c r="B73" s="1" t="s">
        <v>2655</v>
      </c>
      <c r="C73" s="115" t="s">
        <v>2656</v>
      </c>
      <c r="D73" s="116" t="s">
        <v>2626</v>
      </c>
      <c r="E73">
        <v>0</v>
      </c>
      <c r="F73">
        <v>0</v>
      </c>
      <c r="G73">
        <v>0</v>
      </c>
      <c r="H73">
        <v>0</v>
      </c>
      <c r="I73">
        <v>0</v>
      </c>
      <c r="J73" t="s">
        <v>2496</v>
      </c>
      <c r="K73" t="s">
        <v>2496</v>
      </c>
      <c r="L73" s="20"/>
      <c r="M73" s="20"/>
      <c r="N73" s="20"/>
      <c r="O73" s="20"/>
      <c r="P73" s="20"/>
      <c r="Q73" s="28">
        <f t="shared" si="1"/>
        <v>17.71</v>
      </c>
      <c r="R73" s="18"/>
      <c r="S73" s="18"/>
      <c r="T73" s="18"/>
      <c r="U73" s="18"/>
      <c r="V73" s="18"/>
      <c r="W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" s="17">
        <f>SUM(T_MAIN_ROUTGW28[[#This Row],[(Y)
TOTAL Excluding VAT - Y1
((A*J)*Q)+((A*R)*12))]:[(AC)
TOTAL Excluding VAT - Y5
((E*N*Q)+((E*V)*12))]])</f>
        <v>0</v>
      </c>
      <c r="AC73" s="65"/>
    </row>
    <row r="74" spans="1:29" x14ac:dyDescent="0.3">
      <c r="A74" t="s">
        <v>2527</v>
      </c>
      <c r="B74" s="1" t="s">
        <v>2657</v>
      </c>
      <c r="C74" s="115" t="s">
        <v>2658</v>
      </c>
      <c r="D74" s="116" t="s">
        <v>2556</v>
      </c>
      <c r="E74">
        <v>0</v>
      </c>
      <c r="F74">
        <v>0</v>
      </c>
      <c r="G74">
        <v>0</v>
      </c>
      <c r="H74">
        <v>0</v>
      </c>
      <c r="I74">
        <v>0</v>
      </c>
      <c r="J74" t="s">
        <v>2496</v>
      </c>
      <c r="K74" t="s">
        <v>2496</v>
      </c>
      <c r="L74" s="20"/>
      <c r="M74" s="20"/>
      <c r="N74" s="20"/>
      <c r="O74" s="20"/>
      <c r="P74" s="20"/>
      <c r="Q74" s="28">
        <f t="shared" si="1"/>
        <v>17.71</v>
      </c>
      <c r="R74" s="18"/>
      <c r="S74" s="18"/>
      <c r="T74" s="18"/>
      <c r="U74" s="18"/>
      <c r="V74" s="18"/>
      <c r="W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" s="17">
        <f>SUM(T_MAIN_ROUTGW28[[#This Row],[(Y)
TOTAL Excluding VAT - Y1
((A*J)*Q)+((A*R)*12))]:[(AC)
TOTAL Excluding VAT - Y5
((E*N*Q)+((E*V)*12))]])</f>
        <v>0</v>
      </c>
      <c r="AC74" s="65"/>
    </row>
    <row r="75" spans="1:29" x14ac:dyDescent="0.3">
      <c r="A75" t="s">
        <v>2527</v>
      </c>
      <c r="B75" s="1" t="s">
        <v>2659</v>
      </c>
      <c r="C75" s="115" t="s">
        <v>2660</v>
      </c>
      <c r="D75" s="116" t="s">
        <v>2556</v>
      </c>
      <c r="E75">
        <v>0</v>
      </c>
      <c r="F75">
        <v>0</v>
      </c>
      <c r="G75">
        <v>0</v>
      </c>
      <c r="H75">
        <v>0</v>
      </c>
      <c r="I75">
        <v>0</v>
      </c>
      <c r="J75" t="s">
        <v>2496</v>
      </c>
      <c r="K75" t="s">
        <v>2496</v>
      </c>
      <c r="L75" s="20"/>
      <c r="M75" s="20"/>
      <c r="N75" s="20"/>
      <c r="O75" s="20"/>
      <c r="P75" s="20"/>
      <c r="Q75" s="28">
        <f t="shared" si="1"/>
        <v>17.71</v>
      </c>
      <c r="R75" s="18"/>
      <c r="S75" s="18"/>
      <c r="T75" s="18"/>
      <c r="U75" s="18"/>
      <c r="V75" s="18"/>
      <c r="W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" s="17">
        <f>SUM(T_MAIN_ROUTGW28[[#This Row],[(Y)
TOTAL Excluding VAT - Y1
((A*J)*Q)+((A*R)*12))]:[(AC)
TOTAL Excluding VAT - Y5
((E*N*Q)+((E*V)*12))]])</f>
        <v>0</v>
      </c>
      <c r="AC75" s="65"/>
    </row>
    <row r="76" spans="1:29" x14ac:dyDescent="0.3">
      <c r="A76" t="s">
        <v>2527</v>
      </c>
      <c r="B76" s="1" t="s">
        <v>2661</v>
      </c>
      <c r="C76" s="115" t="s">
        <v>2662</v>
      </c>
      <c r="D76" s="116" t="s">
        <v>2556</v>
      </c>
      <c r="E76">
        <v>0</v>
      </c>
      <c r="F76">
        <v>0</v>
      </c>
      <c r="G76">
        <v>0</v>
      </c>
      <c r="H76">
        <v>0</v>
      </c>
      <c r="I76">
        <v>0</v>
      </c>
      <c r="J76" t="s">
        <v>2496</v>
      </c>
      <c r="K76" t="s">
        <v>2496</v>
      </c>
      <c r="L76" s="20"/>
      <c r="M76" s="20"/>
      <c r="N76" s="20"/>
      <c r="O76" s="20"/>
      <c r="P76" s="20"/>
      <c r="Q76" s="28">
        <f t="shared" si="1"/>
        <v>17.71</v>
      </c>
      <c r="R76" s="18"/>
      <c r="S76" s="18"/>
      <c r="T76" s="18"/>
      <c r="U76" s="18"/>
      <c r="V76" s="18"/>
      <c r="W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" s="17">
        <f>SUM(T_MAIN_ROUTGW28[[#This Row],[(Y)
TOTAL Excluding VAT - Y1
((A*J)*Q)+((A*R)*12))]:[(AC)
TOTAL Excluding VAT - Y5
((E*N*Q)+((E*V)*12))]])</f>
        <v>0</v>
      </c>
      <c r="AC76" s="65"/>
    </row>
    <row r="77" spans="1:29" x14ac:dyDescent="0.3">
      <c r="A77" t="s">
        <v>2527</v>
      </c>
      <c r="B77" s="1" t="s">
        <v>2663</v>
      </c>
      <c r="C77" s="115" t="s">
        <v>2664</v>
      </c>
      <c r="D77" s="116" t="s">
        <v>2572</v>
      </c>
      <c r="E77">
        <v>0</v>
      </c>
      <c r="F77">
        <v>0</v>
      </c>
      <c r="G77">
        <v>0</v>
      </c>
      <c r="H77">
        <v>0</v>
      </c>
      <c r="I77">
        <v>0</v>
      </c>
      <c r="J77" t="s">
        <v>2496</v>
      </c>
      <c r="K77" t="s">
        <v>2496</v>
      </c>
      <c r="L77" s="20"/>
      <c r="M77" s="20"/>
      <c r="N77" s="20"/>
      <c r="O77" s="20"/>
      <c r="P77" s="20"/>
      <c r="Q77" s="28">
        <f t="shared" si="1"/>
        <v>17.71</v>
      </c>
      <c r="R77" s="18"/>
      <c r="S77" s="18"/>
      <c r="T77" s="18"/>
      <c r="U77" s="18"/>
      <c r="V77" s="18"/>
      <c r="W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" s="17">
        <f>SUM(T_MAIN_ROUTGW28[[#This Row],[(Y)
TOTAL Excluding VAT - Y1
((A*J)*Q)+((A*R)*12))]:[(AC)
TOTAL Excluding VAT - Y5
((E*N*Q)+((E*V)*12))]])</f>
        <v>0</v>
      </c>
      <c r="AC77" s="65"/>
    </row>
    <row r="78" spans="1:29" x14ac:dyDescent="0.3">
      <c r="A78" t="s">
        <v>2527</v>
      </c>
      <c r="B78" s="1" t="s">
        <v>2665</v>
      </c>
      <c r="C78" s="115" t="s">
        <v>2666</v>
      </c>
      <c r="D78" s="116" t="s">
        <v>2556</v>
      </c>
      <c r="E78">
        <v>0</v>
      </c>
      <c r="F78">
        <v>0</v>
      </c>
      <c r="G78">
        <v>0</v>
      </c>
      <c r="H78">
        <v>0</v>
      </c>
      <c r="I78">
        <v>0</v>
      </c>
      <c r="J78" t="s">
        <v>2496</v>
      </c>
      <c r="K78" t="s">
        <v>2496</v>
      </c>
      <c r="L78" s="20"/>
      <c r="M78" s="20"/>
      <c r="N78" s="20"/>
      <c r="O78" s="20"/>
      <c r="P78" s="20"/>
      <c r="Q78" s="28">
        <f t="shared" si="1"/>
        <v>17.71</v>
      </c>
      <c r="R78" s="18"/>
      <c r="S78" s="18"/>
      <c r="T78" s="18"/>
      <c r="U78" s="18"/>
      <c r="V78" s="18"/>
      <c r="W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" s="17">
        <f>SUM(T_MAIN_ROUTGW28[[#This Row],[(Y)
TOTAL Excluding VAT - Y1
((A*J)*Q)+((A*R)*12))]:[(AC)
TOTAL Excluding VAT - Y5
((E*N*Q)+((E*V)*12))]])</f>
        <v>0</v>
      </c>
      <c r="AC78" s="65"/>
    </row>
    <row r="79" spans="1:29" x14ac:dyDescent="0.3">
      <c r="A79" t="s">
        <v>2527</v>
      </c>
      <c r="B79" s="1" t="s">
        <v>2667</v>
      </c>
      <c r="C79" s="115" t="s">
        <v>2668</v>
      </c>
      <c r="D79" s="116" t="s">
        <v>2550</v>
      </c>
      <c r="E79">
        <v>0</v>
      </c>
      <c r="F79">
        <v>0</v>
      </c>
      <c r="G79">
        <v>0</v>
      </c>
      <c r="H79">
        <v>0</v>
      </c>
      <c r="I79">
        <v>0</v>
      </c>
      <c r="J79" t="s">
        <v>2496</v>
      </c>
      <c r="K79" t="s">
        <v>2496</v>
      </c>
      <c r="L79" s="20"/>
      <c r="M79" s="20"/>
      <c r="N79" s="20"/>
      <c r="O79" s="20"/>
      <c r="P79" s="20"/>
      <c r="Q79" s="28">
        <f t="shared" si="1"/>
        <v>17.71</v>
      </c>
      <c r="R79" s="18"/>
      <c r="S79" s="18"/>
      <c r="T79" s="18"/>
      <c r="U79" s="18"/>
      <c r="V79" s="18"/>
      <c r="W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" s="17">
        <f>SUM(T_MAIN_ROUTGW28[[#This Row],[(Y)
TOTAL Excluding VAT - Y1
((A*J)*Q)+((A*R)*12))]:[(AC)
TOTAL Excluding VAT - Y5
((E*N*Q)+((E*V)*12))]])</f>
        <v>0</v>
      </c>
      <c r="AC79" s="65"/>
    </row>
    <row r="80" spans="1:29" x14ac:dyDescent="0.3">
      <c r="A80" t="s">
        <v>2527</v>
      </c>
      <c r="B80" s="1" t="s">
        <v>2669</v>
      </c>
      <c r="C80" s="115" t="s">
        <v>2670</v>
      </c>
      <c r="D80" s="116" t="s">
        <v>2556</v>
      </c>
      <c r="E80">
        <v>0</v>
      </c>
      <c r="F80">
        <v>0</v>
      </c>
      <c r="G80">
        <v>0</v>
      </c>
      <c r="H80">
        <v>0</v>
      </c>
      <c r="I80">
        <v>0</v>
      </c>
      <c r="J80" t="s">
        <v>2496</v>
      </c>
      <c r="K80" t="s">
        <v>2496</v>
      </c>
      <c r="L80" s="20"/>
      <c r="M80" s="20"/>
      <c r="N80" s="20"/>
      <c r="O80" s="20"/>
      <c r="P80" s="20"/>
      <c r="Q80" s="28">
        <f t="shared" si="1"/>
        <v>17.71</v>
      </c>
      <c r="R80" s="18"/>
      <c r="S80" s="18"/>
      <c r="T80" s="18"/>
      <c r="U80" s="18"/>
      <c r="V80" s="18"/>
      <c r="W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" s="17">
        <f>SUM(T_MAIN_ROUTGW28[[#This Row],[(Y)
TOTAL Excluding VAT - Y1
((A*J)*Q)+((A*R)*12))]:[(AC)
TOTAL Excluding VAT - Y5
((E*N*Q)+((E*V)*12))]])</f>
        <v>0</v>
      </c>
      <c r="AC80" s="65"/>
    </row>
    <row r="81" spans="1:29" x14ac:dyDescent="0.3">
      <c r="A81" t="s">
        <v>2527</v>
      </c>
      <c r="B81" s="1" t="s">
        <v>2671</v>
      </c>
      <c r="C81" s="115" t="s">
        <v>2672</v>
      </c>
      <c r="D81" s="116" t="s">
        <v>2567</v>
      </c>
      <c r="E81">
        <v>0</v>
      </c>
      <c r="F81">
        <v>0</v>
      </c>
      <c r="G81">
        <v>0</v>
      </c>
      <c r="H81">
        <v>0</v>
      </c>
      <c r="I81">
        <v>0</v>
      </c>
      <c r="J81" t="s">
        <v>2496</v>
      </c>
      <c r="K81" t="s">
        <v>2496</v>
      </c>
      <c r="L81" s="20"/>
      <c r="M81" s="20"/>
      <c r="N81" s="20"/>
      <c r="O81" s="20"/>
      <c r="P81" s="20"/>
      <c r="Q81" s="28">
        <f t="shared" si="1"/>
        <v>17.71</v>
      </c>
      <c r="R81" s="18"/>
      <c r="S81" s="18"/>
      <c r="T81" s="18"/>
      <c r="U81" s="18"/>
      <c r="V81" s="18"/>
      <c r="W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" s="17">
        <f>SUM(T_MAIN_ROUTGW28[[#This Row],[(Y)
TOTAL Excluding VAT - Y1
((A*J)*Q)+((A*R)*12))]:[(AC)
TOTAL Excluding VAT - Y5
((E*N*Q)+((E*V)*12))]])</f>
        <v>0</v>
      </c>
      <c r="AC81" s="65"/>
    </row>
    <row r="82" spans="1:29" x14ac:dyDescent="0.3">
      <c r="A82" t="s">
        <v>2527</v>
      </c>
      <c r="B82" s="1" t="s">
        <v>2673</v>
      </c>
      <c r="C82" s="115" t="s">
        <v>2674</v>
      </c>
      <c r="D82" s="116" t="s">
        <v>2572</v>
      </c>
      <c r="E82">
        <v>0</v>
      </c>
      <c r="F82">
        <v>0</v>
      </c>
      <c r="G82">
        <v>0</v>
      </c>
      <c r="H82">
        <v>0</v>
      </c>
      <c r="I82">
        <v>0</v>
      </c>
      <c r="J82" t="s">
        <v>2496</v>
      </c>
      <c r="K82" t="s">
        <v>2496</v>
      </c>
      <c r="L82" s="20"/>
      <c r="M82" s="20"/>
      <c r="N82" s="20"/>
      <c r="O82" s="20"/>
      <c r="P82" s="20"/>
      <c r="Q82" s="28">
        <f t="shared" si="1"/>
        <v>17.71</v>
      </c>
      <c r="R82" s="18"/>
      <c r="S82" s="18"/>
      <c r="T82" s="18"/>
      <c r="U82" s="18"/>
      <c r="V82" s="18"/>
      <c r="W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" s="17">
        <f>SUM(T_MAIN_ROUTGW28[[#This Row],[(Y)
TOTAL Excluding VAT - Y1
((A*J)*Q)+((A*R)*12))]:[(AC)
TOTAL Excluding VAT - Y5
((E*N*Q)+((E*V)*12))]])</f>
        <v>0</v>
      </c>
      <c r="AC82" s="65"/>
    </row>
    <row r="83" spans="1:29" x14ac:dyDescent="0.3">
      <c r="A83" t="s">
        <v>2527</v>
      </c>
      <c r="B83" s="1" t="s">
        <v>2675</v>
      </c>
      <c r="C83" s="115" t="s">
        <v>2676</v>
      </c>
      <c r="D83" s="116" t="s">
        <v>2550</v>
      </c>
      <c r="E83">
        <v>0</v>
      </c>
      <c r="F83">
        <v>0</v>
      </c>
      <c r="G83">
        <v>0</v>
      </c>
      <c r="H83">
        <v>0</v>
      </c>
      <c r="I83">
        <v>0</v>
      </c>
      <c r="J83" t="s">
        <v>2496</v>
      </c>
      <c r="K83" t="s">
        <v>2496</v>
      </c>
      <c r="L83" s="20"/>
      <c r="M83" s="20"/>
      <c r="N83" s="20"/>
      <c r="O83" s="20"/>
      <c r="P83" s="20"/>
      <c r="Q83" s="28">
        <f t="shared" ref="Q83:Q146" si="2">Exchange_Rate</f>
        <v>17.71</v>
      </c>
      <c r="R83" s="18"/>
      <c r="S83" s="18"/>
      <c r="T83" s="18"/>
      <c r="U83" s="18"/>
      <c r="V83" s="18"/>
      <c r="W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" s="17">
        <f>SUM(T_MAIN_ROUTGW28[[#This Row],[(Y)
TOTAL Excluding VAT - Y1
((A*J)*Q)+((A*R)*12))]:[(AC)
TOTAL Excluding VAT - Y5
((E*N*Q)+((E*V)*12))]])</f>
        <v>0</v>
      </c>
      <c r="AC83" s="65"/>
    </row>
    <row r="84" spans="1:29" x14ac:dyDescent="0.3">
      <c r="A84" t="s">
        <v>2527</v>
      </c>
      <c r="B84" s="1" t="s">
        <v>2677</v>
      </c>
      <c r="C84" s="115" t="s">
        <v>2678</v>
      </c>
      <c r="D84" s="116" t="s">
        <v>2679</v>
      </c>
      <c r="E84">
        <v>0</v>
      </c>
      <c r="F84">
        <v>0</v>
      </c>
      <c r="G84">
        <v>0</v>
      </c>
      <c r="H84">
        <v>0</v>
      </c>
      <c r="I84">
        <v>0</v>
      </c>
      <c r="J84" t="s">
        <v>2496</v>
      </c>
      <c r="K84" t="s">
        <v>2496</v>
      </c>
      <c r="L84" s="20"/>
      <c r="M84" s="20"/>
      <c r="N84" s="20"/>
      <c r="O84" s="20"/>
      <c r="P84" s="20"/>
      <c r="Q84" s="28">
        <f t="shared" si="2"/>
        <v>17.71</v>
      </c>
      <c r="R84" s="18"/>
      <c r="S84" s="18"/>
      <c r="T84" s="18"/>
      <c r="U84" s="18"/>
      <c r="V84" s="18"/>
      <c r="W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" s="17">
        <f>SUM(T_MAIN_ROUTGW28[[#This Row],[(Y)
TOTAL Excluding VAT - Y1
((A*J)*Q)+((A*R)*12))]:[(AC)
TOTAL Excluding VAT - Y5
((E*N*Q)+((E*V)*12))]])</f>
        <v>0</v>
      </c>
      <c r="AC84" s="65"/>
    </row>
    <row r="85" spans="1:29" x14ac:dyDescent="0.3">
      <c r="A85" t="s">
        <v>2527</v>
      </c>
      <c r="B85" s="1" t="s">
        <v>2680</v>
      </c>
      <c r="C85" s="115" t="s">
        <v>2681</v>
      </c>
      <c r="D85" s="116" t="s">
        <v>2572</v>
      </c>
      <c r="E85">
        <v>0</v>
      </c>
      <c r="F85">
        <v>0</v>
      </c>
      <c r="G85">
        <v>0</v>
      </c>
      <c r="H85">
        <v>0</v>
      </c>
      <c r="I85">
        <v>0</v>
      </c>
      <c r="J85" t="s">
        <v>2496</v>
      </c>
      <c r="K85" t="s">
        <v>2496</v>
      </c>
      <c r="L85" s="20"/>
      <c r="M85" s="20"/>
      <c r="N85" s="20"/>
      <c r="O85" s="20"/>
      <c r="P85" s="20"/>
      <c r="Q85" s="28">
        <f t="shared" si="2"/>
        <v>17.71</v>
      </c>
      <c r="R85" s="18"/>
      <c r="S85" s="18"/>
      <c r="T85" s="18"/>
      <c r="U85" s="18"/>
      <c r="V85" s="18"/>
      <c r="W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" s="17">
        <f>SUM(T_MAIN_ROUTGW28[[#This Row],[(Y)
TOTAL Excluding VAT - Y1
((A*J)*Q)+((A*R)*12))]:[(AC)
TOTAL Excluding VAT - Y5
((E*N*Q)+((E*V)*12))]])</f>
        <v>0</v>
      </c>
      <c r="AC85" s="65"/>
    </row>
    <row r="86" spans="1:29" x14ac:dyDescent="0.3">
      <c r="A86" t="s">
        <v>2527</v>
      </c>
      <c r="B86" s="1" t="s">
        <v>2682</v>
      </c>
      <c r="C86" s="115" t="s">
        <v>2683</v>
      </c>
      <c r="D86" s="116" t="s">
        <v>2567</v>
      </c>
      <c r="E86">
        <v>0</v>
      </c>
      <c r="F86">
        <v>0</v>
      </c>
      <c r="G86">
        <v>0</v>
      </c>
      <c r="H86">
        <v>0</v>
      </c>
      <c r="I86">
        <v>0</v>
      </c>
      <c r="J86" t="s">
        <v>2496</v>
      </c>
      <c r="K86" t="s">
        <v>2496</v>
      </c>
      <c r="L86" s="20"/>
      <c r="M86" s="20"/>
      <c r="N86" s="20"/>
      <c r="O86" s="20"/>
      <c r="P86" s="20"/>
      <c r="Q86" s="28">
        <f t="shared" si="2"/>
        <v>17.71</v>
      </c>
      <c r="R86" s="18"/>
      <c r="S86" s="18"/>
      <c r="T86" s="18"/>
      <c r="U86" s="18"/>
      <c r="V86" s="18"/>
      <c r="W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" s="17">
        <f>SUM(T_MAIN_ROUTGW28[[#This Row],[(Y)
TOTAL Excluding VAT - Y1
((A*J)*Q)+((A*R)*12))]:[(AC)
TOTAL Excluding VAT - Y5
((E*N*Q)+((E*V)*12))]])</f>
        <v>0</v>
      </c>
      <c r="AC86" s="65"/>
    </row>
    <row r="87" spans="1:29" x14ac:dyDescent="0.3">
      <c r="A87" t="s">
        <v>2527</v>
      </c>
      <c r="B87" s="1" t="s">
        <v>2684</v>
      </c>
      <c r="C87" s="115" t="s">
        <v>2685</v>
      </c>
      <c r="D87" s="116" t="s">
        <v>2567</v>
      </c>
      <c r="E87">
        <v>0</v>
      </c>
      <c r="F87">
        <v>0</v>
      </c>
      <c r="G87">
        <v>0</v>
      </c>
      <c r="H87">
        <v>0</v>
      </c>
      <c r="I87">
        <v>0</v>
      </c>
      <c r="J87" t="s">
        <v>2496</v>
      </c>
      <c r="K87" t="s">
        <v>2496</v>
      </c>
      <c r="L87" s="20"/>
      <c r="M87" s="20"/>
      <c r="N87" s="20"/>
      <c r="O87" s="20"/>
      <c r="P87" s="20"/>
      <c r="Q87" s="28">
        <f t="shared" si="2"/>
        <v>17.71</v>
      </c>
      <c r="R87" s="18"/>
      <c r="S87" s="18"/>
      <c r="T87" s="18"/>
      <c r="U87" s="18"/>
      <c r="V87" s="18"/>
      <c r="W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" s="17">
        <f>SUM(T_MAIN_ROUTGW28[[#This Row],[(Y)
TOTAL Excluding VAT - Y1
((A*J)*Q)+((A*R)*12))]:[(AC)
TOTAL Excluding VAT - Y5
((E*N*Q)+((E*V)*12))]])</f>
        <v>0</v>
      </c>
      <c r="AC87" s="65"/>
    </row>
    <row r="88" spans="1:29" x14ac:dyDescent="0.3">
      <c r="A88" t="s">
        <v>2527</v>
      </c>
      <c r="B88" s="1" t="s">
        <v>2686</v>
      </c>
      <c r="C88" s="115" t="s">
        <v>2687</v>
      </c>
      <c r="D88" s="116" t="s">
        <v>2567</v>
      </c>
      <c r="E88">
        <v>0</v>
      </c>
      <c r="F88">
        <v>0</v>
      </c>
      <c r="G88">
        <v>0</v>
      </c>
      <c r="H88">
        <v>0</v>
      </c>
      <c r="I88">
        <v>0</v>
      </c>
      <c r="J88" t="s">
        <v>2496</v>
      </c>
      <c r="K88" t="s">
        <v>2496</v>
      </c>
      <c r="L88" s="20"/>
      <c r="M88" s="20"/>
      <c r="N88" s="20"/>
      <c r="O88" s="20"/>
      <c r="P88" s="20"/>
      <c r="Q88" s="28">
        <f t="shared" si="2"/>
        <v>17.71</v>
      </c>
      <c r="R88" s="18"/>
      <c r="S88" s="18"/>
      <c r="T88" s="18"/>
      <c r="U88" s="18"/>
      <c r="V88" s="18"/>
      <c r="W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" s="17">
        <f>SUM(T_MAIN_ROUTGW28[[#This Row],[(Y)
TOTAL Excluding VAT - Y1
((A*J)*Q)+((A*R)*12))]:[(AC)
TOTAL Excluding VAT - Y5
((E*N*Q)+((E*V)*12))]])</f>
        <v>0</v>
      </c>
      <c r="AC88" s="65"/>
    </row>
    <row r="89" spans="1:29" x14ac:dyDescent="0.3">
      <c r="A89" t="s">
        <v>2527</v>
      </c>
      <c r="B89" s="1" t="s">
        <v>2688</v>
      </c>
      <c r="C89" s="115" t="s">
        <v>2689</v>
      </c>
      <c r="D89" s="116" t="s">
        <v>2567</v>
      </c>
      <c r="E89">
        <v>0</v>
      </c>
      <c r="F89">
        <v>0</v>
      </c>
      <c r="G89">
        <v>0</v>
      </c>
      <c r="H89">
        <v>0</v>
      </c>
      <c r="I89">
        <v>0</v>
      </c>
      <c r="J89" t="s">
        <v>2496</v>
      </c>
      <c r="K89" t="s">
        <v>2496</v>
      </c>
      <c r="L89" s="20"/>
      <c r="M89" s="20"/>
      <c r="N89" s="20"/>
      <c r="O89" s="20"/>
      <c r="P89" s="20"/>
      <c r="Q89" s="28">
        <f t="shared" si="2"/>
        <v>17.71</v>
      </c>
      <c r="R89" s="18"/>
      <c r="S89" s="18"/>
      <c r="T89" s="18"/>
      <c r="U89" s="18"/>
      <c r="V89" s="18"/>
      <c r="W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" s="17">
        <f>SUM(T_MAIN_ROUTGW28[[#This Row],[(Y)
TOTAL Excluding VAT - Y1
((A*J)*Q)+((A*R)*12))]:[(AC)
TOTAL Excluding VAT - Y5
((E*N*Q)+((E*V)*12))]])</f>
        <v>0</v>
      </c>
      <c r="AC89" s="65"/>
    </row>
    <row r="90" spans="1:29" x14ac:dyDescent="0.3">
      <c r="A90" t="s">
        <v>2527</v>
      </c>
      <c r="B90" s="1" t="s">
        <v>2690</v>
      </c>
      <c r="C90" s="115" t="s">
        <v>2691</v>
      </c>
      <c r="D90" s="116" t="s">
        <v>2556</v>
      </c>
      <c r="E90">
        <v>0</v>
      </c>
      <c r="F90">
        <v>0</v>
      </c>
      <c r="G90">
        <v>0</v>
      </c>
      <c r="H90">
        <v>0</v>
      </c>
      <c r="I90">
        <v>0</v>
      </c>
      <c r="J90" t="s">
        <v>2496</v>
      </c>
      <c r="K90" t="s">
        <v>2496</v>
      </c>
      <c r="L90" s="20"/>
      <c r="M90" s="20"/>
      <c r="N90" s="20"/>
      <c r="O90" s="20"/>
      <c r="P90" s="20"/>
      <c r="Q90" s="28">
        <f t="shared" si="2"/>
        <v>17.71</v>
      </c>
      <c r="R90" s="18"/>
      <c r="S90" s="18"/>
      <c r="T90" s="18"/>
      <c r="U90" s="18"/>
      <c r="V90" s="18"/>
      <c r="W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" s="17">
        <f>SUM(T_MAIN_ROUTGW28[[#This Row],[(Y)
TOTAL Excluding VAT - Y1
((A*J)*Q)+((A*R)*12))]:[(AC)
TOTAL Excluding VAT - Y5
((E*N*Q)+((E*V)*12))]])</f>
        <v>0</v>
      </c>
      <c r="AC90" s="65"/>
    </row>
    <row r="91" spans="1:29" x14ac:dyDescent="0.3">
      <c r="A91" t="s">
        <v>2527</v>
      </c>
      <c r="B91" s="1" t="s">
        <v>2692</v>
      </c>
      <c r="C91" s="115" t="s">
        <v>2693</v>
      </c>
      <c r="D91" s="116" t="s">
        <v>2567</v>
      </c>
      <c r="E91">
        <v>0</v>
      </c>
      <c r="F91">
        <v>0</v>
      </c>
      <c r="G91">
        <v>0</v>
      </c>
      <c r="H91">
        <v>0</v>
      </c>
      <c r="I91">
        <v>0</v>
      </c>
      <c r="J91" t="s">
        <v>2496</v>
      </c>
      <c r="K91" t="s">
        <v>2496</v>
      </c>
      <c r="L91" s="20"/>
      <c r="M91" s="20"/>
      <c r="N91" s="20"/>
      <c r="O91" s="20"/>
      <c r="P91" s="20"/>
      <c r="Q91" s="28">
        <f t="shared" si="2"/>
        <v>17.71</v>
      </c>
      <c r="R91" s="18"/>
      <c r="S91" s="18"/>
      <c r="T91" s="18"/>
      <c r="U91" s="18"/>
      <c r="V91" s="18"/>
      <c r="W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" s="17">
        <f>SUM(T_MAIN_ROUTGW28[[#This Row],[(Y)
TOTAL Excluding VAT - Y1
((A*J)*Q)+((A*R)*12))]:[(AC)
TOTAL Excluding VAT - Y5
((E*N*Q)+((E*V)*12))]])</f>
        <v>0</v>
      </c>
      <c r="AC91" s="65"/>
    </row>
    <row r="92" spans="1:29" x14ac:dyDescent="0.3">
      <c r="A92" t="s">
        <v>2527</v>
      </c>
      <c r="B92" s="1" t="s">
        <v>2694</v>
      </c>
      <c r="C92" s="115" t="s">
        <v>2695</v>
      </c>
      <c r="D92" s="116" t="s">
        <v>2550</v>
      </c>
      <c r="E92">
        <v>0</v>
      </c>
      <c r="F92">
        <v>0</v>
      </c>
      <c r="G92">
        <v>0</v>
      </c>
      <c r="H92">
        <v>0</v>
      </c>
      <c r="I92">
        <v>0</v>
      </c>
      <c r="J92" t="s">
        <v>2496</v>
      </c>
      <c r="K92" t="s">
        <v>2496</v>
      </c>
      <c r="L92" s="20"/>
      <c r="M92" s="20"/>
      <c r="N92" s="20"/>
      <c r="O92" s="20"/>
      <c r="P92" s="20"/>
      <c r="Q92" s="28">
        <f t="shared" si="2"/>
        <v>17.71</v>
      </c>
      <c r="R92" s="18"/>
      <c r="S92" s="18"/>
      <c r="T92" s="18"/>
      <c r="U92" s="18"/>
      <c r="V92" s="18"/>
      <c r="W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" s="17">
        <f>SUM(T_MAIN_ROUTGW28[[#This Row],[(Y)
TOTAL Excluding VAT - Y1
((A*J)*Q)+((A*R)*12))]:[(AC)
TOTAL Excluding VAT - Y5
((E*N*Q)+((E*V)*12))]])</f>
        <v>0</v>
      </c>
      <c r="AC92" s="65"/>
    </row>
    <row r="93" spans="1:29" x14ac:dyDescent="0.3">
      <c r="A93" t="s">
        <v>2527</v>
      </c>
      <c r="B93" s="1" t="s">
        <v>2696</v>
      </c>
      <c r="C93" s="115" t="s">
        <v>2697</v>
      </c>
      <c r="D93" s="116" t="s">
        <v>2567</v>
      </c>
      <c r="E93">
        <v>0</v>
      </c>
      <c r="F93">
        <v>0</v>
      </c>
      <c r="G93">
        <v>0</v>
      </c>
      <c r="H93">
        <v>0</v>
      </c>
      <c r="I93">
        <v>0</v>
      </c>
      <c r="J93" t="s">
        <v>2496</v>
      </c>
      <c r="K93" t="s">
        <v>2496</v>
      </c>
      <c r="L93" s="20"/>
      <c r="M93" s="20"/>
      <c r="N93" s="20"/>
      <c r="O93" s="20"/>
      <c r="P93" s="20"/>
      <c r="Q93" s="28">
        <f t="shared" si="2"/>
        <v>17.71</v>
      </c>
      <c r="R93" s="18"/>
      <c r="S93" s="18"/>
      <c r="T93" s="18"/>
      <c r="U93" s="18"/>
      <c r="V93" s="18"/>
      <c r="W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" s="17">
        <f>SUM(T_MAIN_ROUTGW28[[#This Row],[(Y)
TOTAL Excluding VAT - Y1
((A*J)*Q)+((A*R)*12))]:[(AC)
TOTAL Excluding VAT - Y5
((E*N*Q)+((E*V)*12))]])</f>
        <v>0</v>
      </c>
      <c r="AC93" s="65"/>
    </row>
    <row r="94" spans="1:29" x14ac:dyDescent="0.3">
      <c r="A94" t="s">
        <v>2527</v>
      </c>
      <c r="B94" s="1" t="s">
        <v>2698</v>
      </c>
      <c r="C94" s="115" t="s">
        <v>2699</v>
      </c>
      <c r="D94" s="116" t="s">
        <v>2550</v>
      </c>
      <c r="E94">
        <v>0</v>
      </c>
      <c r="F94">
        <v>0</v>
      </c>
      <c r="G94">
        <v>0</v>
      </c>
      <c r="H94">
        <v>0</v>
      </c>
      <c r="I94">
        <v>0</v>
      </c>
      <c r="J94" t="s">
        <v>2496</v>
      </c>
      <c r="K94" t="s">
        <v>2496</v>
      </c>
      <c r="L94" s="20"/>
      <c r="M94" s="20"/>
      <c r="N94" s="20"/>
      <c r="O94" s="20"/>
      <c r="P94" s="20"/>
      <c r="Q94" s="28">
        <f t="shared" si="2"/>
        <v>17.71</v>
      </c>
      <c r="R94" s="18"/>
      <c r="S94" s="18"/>
      <c r="T94" s="18"/>
      <c r="U94" s="18"/>
      <c r="V94" s="18"/>
      <c r="W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" s="17">
        <f>SUM(T_MAIN_ROUTGW28[[#This Row],[(Y)
TOTAL Excluding VAT - Y1
((A*J)*Q)+((A*R)*12))]:[(AC)
TOTAL Excluding VAT - Y5
((E*N*Q)+((E*V)*12))]])</f>
        <v>0</v>
      </c>
      <c r="AC94" s="65"/>
    </row>
    <row r="95" spans="1:29" x14ac:dyDescent="0.3">
      <c r="A95" t="s">
        <v>2527</v>
      </c>
      <c r="B95" s="1" t="s">
        <v>2700</v>
      </c>
      <c r="C95" s="115" t="s">
        <v>2701</v>
      </c>
      <c r="D95" s="116" t="s">
        <v>2550</v>
      </c>
      <c r="E95">
        <v>0</v>
      </c>
      <c r="F95">
        <v>0</v>
      </c>
      <c r="G95">
        <v>0</v>
      </c>
      <c r="H95">
        <v>0</v>
      </c>
      <c r="I95">
        <v>0</v>
      </c>
      <c r="J95" t="s">
        <v>2496</v>
      </c>
      <c r="K95" t="s">
        <v>2496</v>
      </c>
      <c r="L95" s="20"/>
      <c r="M95" s="20"/>
      <c r="N95" s="20"/>
      <c r="O95" s="20"/>
      <c r="P95" s="20"/>
      <c r="Q95" s="28">
        <f t="shared" si="2"/>
        <v>17.71</v>
      </c>
      <c r="R95" s="18"/>
      <c r="S95" s="18"/>
      <c r="T95" s="18"/>
      <c r="U95" s="18"/>
      <c r="V95" s="18"/>
      <c r="W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" s="17">
        <f>SUM(T_MAIN_ROUTGW28[[#This Row],[(Y)
TOTAL Excluding VAT - Y1
((A*J)*Q)+((A*R)*12))]:[(AC)
TOTAL Excluding VAT - Y5
((E*N*Q)+((E*V)*12))]])</f>
        <v>0</v>
      </c>
      <c r="AC95" s="65"/>
    </row>
    <row r="96" spans="1:29" x14ac:dyDescent="0.3">
      <c r="A96" t="s">
        <v>2527</v>
      </c>
      <c r="B96" s="1" t="s">
        <v>2702</v>
      </c>
      <c r="C96" s="115" t="s">
        <v>2703</v>
      </c>
      <c r="D96" s="116" t="s">
        <v>2550</v>
      </c>
      <c r="E96">
        <v>0</v>
      </c>
      <c r="F96">
        <v>0</v>
      </c>
      <c r="G96">
        <v>0</v>
      </c>
      <c r="H96">
        <v>0</v>
      </c>
      <c r="I96">
        <v>0</v>
      </c>
      <c r="J96" t="s">
        <v>2496</v>
      </c>
      <c r="K96" t="s">
        <v>2496</v>
      </c>
      <c r="L96" s="20"/>
      <c r="M96" s="20"/>
      <c r="N96" s="20"/>
      <c r="O96" s="20"/>
      <c r="P96" s="20"/>
      <c r="Q96" s="28">
        <f t="shared" si="2"/>
        <v>17.71</v>
      </c>
      <c r="R96" s="18"/>
      <c r="S96" s="18"/>
      <c r="T96" s="18"/>
      <c r="U96" s="18"/>
      <c r="V96" s="18"/>
      <c r="W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" s="17">
        <f>SUM(T_MAIN_ROUTGW28[[#This Row],[(Y)
TOTAL Excluding VAT - Y1
((A*J)*Q)+((A*R)*12))]:[(AC)
TOTAL Excluding VAT - Y5
((E*N*Q)+((E*V)*12))]])</f>
        <v>0</v>
      </c>
      <c r="AC96" s="65"/>
    </row>
    <row r="97" spans="1:29" x14ac:dyDescent="0.3">
      <c r="A97" t="s">
        <v>2527</v>
      </c>
      <c r="B97" s="1" t="s">
        <v>2704</v>
      </c>
      <c r="C97" s="115" t="s">
        <v>2705</v>
      </c>
      <c r="D97" s="116" t="s">
        <v>2550</v>
      </c>
      <c r="E97">
        <v>0</v>
      </c>
      <c r="F97">
        <v>0</v>
      </c>
      <c r="G97">
        <v>0</v>
      </c>
      <c r="H97">
        <v>0</v>
      </c>
      <c r="I97">
        <v>0</v>
      </c>
      <c r="J97" t="s">
        <v>2496</v>
      </c>
      <c r="K97" t="s">
        <v>2496</v>
      </c>
      <c r="L97" s="20"/>
      <c r="M97" s="20"/>
      <c r="N97" s="20"/>
      <c r="O97" s="20"/>
      <c r="P97" s="20"/>
      <c r="Q97" s="28">
        <f t="shared" si="2"/>
        <v>17.71</v>
      </c>
      <c r="R97" s="18"/>
      <c r="S97" s="18"/>
      <c r="T97" s="18"/>
      <c r="U97" s="18"/>
      <c r="V97" s="18"/>
      <c r="W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" s="17">
        <f>SUM(T_MAIN_ROUTGW28[[#This Row],[(Y)
TOTAL Excluding VAT - Y1
((A*J)*Q)+((A*R)*12))]:[(AC)
TOTAL Excluding VAT - Y5
((E*N*Q)+((E*V)*12))]])</f>
        <v>0</v>
      </c>
      <c r="AC97" s="65"/>
    </row>
    <row r="98" spans="1:29" x14ac:dyDescent="0.3">
      <c r="A98" t="s">
        <v>2527</v>
      </c>
      <c r="B98" s="1" t="s">
        <v>2706</v>
      </c>
      <c r="C98" s="115" t="s">
        <v>2707</v>
      </c>
      <c r="D98" s="116" t="s">
        <v>2550</v>
      </c>
      <c r="E98">
        <v>0</v>
      </c>
      <c r="F98">
        <v>0</v>
      </c>
      <c r="G98">
        <v>0</v>
      </c>
      <c r="H98">
        <v>0</v>
      </c>
      <c r="I98">
        <v>0</v>
      </c>
      <c r="J98" t="s">
        <v>2496</v>
      </c>
      <c r="K98" t="s">
        <v>2496</v>
      </c>
      <c r="L98" s="20"/>
      <c r="M98" s="20"/>
      <c r="N98" s="20"/>
      <c r="O98" s="20"/>
      <c r="P98" s="20"/>
      <c r="Q98" s="28">
        <f t="shared" si="2"/>
        <v>17.71</v>
      </c>
      <c r="R98" s="18"/>
      <c r="S98" s="18"/>
      <c r="T98" s="18"/>
      <c r="U98" s="18"/>
      <c r="V98" s="18"/>
      <c r="W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" s="17">
        <f>SUM(T_MAIN_ROUTGW28[[#This Row],[(Y)
TOTAL Excluding VAT - Y1
((A*J)*Q)+((A*R)*12))]:[(AC)
TOTAL Excluding VAT - Y5
((E*N*Q)+((E*V)*12))]])</f>
        <v>0</v>
      </c>
      <c r="AC98" s="65"/>
    </row>
    <row r="99" spans="1:29" x14ac:dyDescent="0.3">
      <c r="A99" t="s">
        <v>2527</v>
      </c>
      <c r="B99" s="1" t="s">
        <v>2708</v>
      </c>
      <c r="C99" s="115" t="s">
        <v>2709</v>
      </c>
      <c r="D99" s="116" t="s">
        <v>2550</v>
      </c>
      <c r="E99">
        <v>0</v>
      </c>
      <c r="F99">
        <v>0</v>
      </c>
      <c r="G99">
        <v>0</v>
      </c>
      <c r="H99">
        <v>0</v>
      </c>
      <c r="I99">
        <v>0</v>
      </c>
      <c r="J99" t="s">
        <v>2496</v>
      </c>
      <c r="K99" t="s">
        <v>2496</v>
      </c>
      <c r="L99" s="20"/>
      <c r="M99" s="20"/>
      <c r="N99" s="20"/>
      <c r="O99" s="20"/>
      <c r="P99" s="20"/>
      <c r="Q99" s="28">
        <f t="shared" si="2"/>
        <v>17.71</v>
      </c>
      <c r="R99" s="18"/>
      <c r="S99" s="18"/>
      <c r="T99" s="18"/>
      <c r="U99" s="18"/>
      <c r="V99" s="18"/>
      <c r="W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" s="17">
        <f>SUM(T_MAIN_ROUTGW28[[#This Row],[(Y)
TOTAL Excluding VAT - Y1
((A*J)*Q)+((A*R)*12))]:[(AC)
TOTAL Excluding VAT - Y5
((E*N*Q)+((E*V)*12))]])</f>
        <v>0</v>
      </c>
      <c r="AC99" s="65"/>
    </row>
    <row r="100" spans="1:29" x14ac:dyDescent="0.3">
      <c r="A100" t="s">
        <v>2527</v>
      </c>
      <c r="B100" s="1" t="s">
        <v>2710</v>
      </c>
      <c r="C100" s="115" t="s">
        <v>2711</v>
      </c>
      <c r="D100" s="116" t="s">
        <v>2550</v>
      </c>
      <c r="E100">
        <v>0</v>
      </c>
      <c r="F100">
        <v>0</v>
      </c>
      <c r="G100">
        <v>0</v>
      </c>
      <c r="H100">
        <v>0</v>
      </c>
      <c r="I100">
        <v>0</v>
      </c>
      <c r="J100" t="s">
        <v>2496</v>
      </c>
      <c r="K100" t="s">
        <v>2496</v>
      </c>
      <c r="L100" s="20"/>
      <c r="M100" s="20"/>
      <c r="N100" s="20"/>
      <c r="O100" s="20"/>
      <c r="P100" s="20"/>
      <c r="Q100" s="28">
        <f t="shared" si="2"/>
        <v>17.71</v>
      </c>
      <c r="R100" s="18"/>
      <c r="S100" s="18"/>
      <c r="T100" s="18"/>
      <c r="U100" s="18"/>
      <c r="V100" s="18"/>
      <c r="W1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" s="17">
        <f>SUM(T_MAIN_ROUTGW28[[#This Row],[(Y)
TOTAL Excluding VAT - Y1
((A*J)*Q)+((A*R)*12))]:[(AC)
TOTAL Excluding VAT - Y5
((E*N*Q)+((E*V)*12))]])</f>
        <v>0</v>
      </c>
      <c r="AC100" s="65"/>
    </row>
    <row r="101" spans="1:29" x14ac:dyDescent="0.3">
      <c r="A101" t="s">
        <v>2527</v>
      </c>
      <c r="B101" s="1" t="s">
        <v>2712</v>
      </c>
      <c r="C101" s="115" t="s">
        <v>2713</v>
      </c>
      <c r="D101" s="116" t="s">
        <v>2550</v>
      </c>
      <c r="E101">
        <v>0</v>
      </c>
      <c r="F101">
        <v>0</v>
      </c>
      <c r="G101">
        <v>0</v>
      </c>
      <c r="H101">
        <v>0</v>
      </c>
      <c r="I101">
        <v>0</v>
      </c>
      <c r="J101" t="s">
        <v>2496</v>
      </c>
      <c r="K101" t="s">
        <v>2496</v>
      </c>
      <c r="L101" s="20"/>
      <c r="M101" s="20"/>
      <c r="N101" s="20"/>
      <c r="O101" s="20"/>
      <c r="P101" s="20"/>
      <c r="Q101" s="28">
        <f t="shared" si="2"/>
        <v>17.71</v>
      </c>
      <c r="R101" s="18"/>
      <c r="S101" s="18"/>
      <c r="T101" s="18"/>
      <c r="U101" s="18"/>
      <c r="V101" s="18"/>
      <c r="W1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" s="17">
        <f>SUM(T_MAIN_ROUTGW28[[#This Row],[(Y)
TOTAL Excluding VAT - Y1
((A*J)*Q)+((A*R)*12))]:[(AC)
TOTAL Excluding VAT - Y5
((E*N*Q)+((E*V)*12))]])</f>
        <v>0</v>
      </c>
      <c r="AC101" s="65"/>
    </row>
    <row r="102" spans="1:29" x14ac:dyDescent="0.3">
      <c r="A102" t="s">
        <v>2527</v>
      </c>
      <c r="B102" s="1" t="s">
        <v>2714</v>
      </c>
      <c r="C102" s="115" t="s">
        <v>2715</v>
      </c>
      <c r="D102" s="116" t="s">
        <v>2550</v>
      </c>
      <c r="E102">
        <v>0</v>
      </c>
      <c r="F102">
        <v>0</v>
      </c>
      <c r="G102">
        <v>0</v>
      </c>
      <c r="H102">
        <v>0</v>
      </c>
      <c r="I102">
        <v>0</v>
      </c>
      <c r="J102" t="s">
        <v>2496</v>
      </c>
      <c r="K102" t="s">
        <v>2496</v>
      </c>
      <c r="L102" s="20"/>
      <c r="M102" s="20"/>
      <c r="N102" s="20"/>
      <c r="O102" s="20"/>
      <c r="P102" s="20"/>
      <c r="Q102" s="28">
        <f t="shared" si="2"/>
        <v>17.71</v>
      </c>
      <c r="R102" s="18"/>
      <c r="S102" s="18"/>
      <c r="T102" s="18"/>
      <c r="U102" s="18"/>
      <c r="V102" s="18"/>
      <c r="W1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" s="17">
        <f>SUM(T_MAIN_ROUTGW28[[#This Row],[(Y)
TOTAL Excluding VAT - Y1
((A*J)*Q)+((A*R)*12))]:[(AC)
TOTAL Excluding VAT - Y5
((E*N*Q)+((E*V)*12))]])</f>
        <v>0</v>
      </c>
      <c r="AC102" s="65"/>
    </row>
    <row r="103" spans="1:29" x14ac:dyDescent="0.3">
      <c r="A103" t="s">
        <v>2527</v>
      </c>
      <c r="B103" s="1" t="s">
        <v>2716</v>
      </c>
      <c r="C103" s="115" t="s">
        <v>2717</v>
      </c>
      <c r="D103" s="116" t="s">
        <v>2550</v>
      </c>
      <c r="E103">
        <v>0</v>
      </c>
      <c r="F103">
        <v>0</v>
      </c>
      <c r="G103">
        <v>0</v>
      </c>
      <c r="H103">
        <v>0</v>
      </c>
      <c r="I103">
        <v>0</v>
      </c>
      <c r="J103" t="s">
        <v>2496</v>
      </c>
      <c r="K103" t="s">
        <v>2496</v>
      </c>
      <c r="L103" s="20"/>
      <c r="M103" s="20"/>
      <c r="N103" s="20"/>
      <c r="O103" s="20"/>
      <c r="P103" s="20"/>
      <c r="Q103" s="28">
        <f t="shared" si="2"/>
        <v>17.71</v>
      </c>
      <c r="R103" s="18"/>
      <c r="S103" s="18"/>
      <c r="T103" s="18"/>
      <c r="U103" s="18"/>
      <c r="V103" s="18"/>
      <c r="W1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" s="17">
        <f>SUM(T_MAIN_ROUTGW28[[#This Row],[(Y)
TOTAL Excluding VAT - Y1
((A*J)*Q)+((A*R)*12))]:[(AC)
TOTAL Excluding VAT - Y5
((E*N*Q)+((E*V)*12))]])</f>
        <v>0</v>
      </c>
      <c r="AC103" s="65"/>
    </row>
    <row r="104" spans="1:29" x14ac:dyDescent="0.3">
      <c r="A104" t="s">
        <v>2527</v>
      </c>
      <c r="B104" s="1" t="s">
        <v>2718</v>
      </c>
      <c r="C104" s="115" t="s">
        <v>2719</v>
      </c>
      <c r="D104" s="116" t="s">
        <v>2550</v>
      </c>
      <c r="E104">
        <v>0</v>
      </c>
      <c r="F104">
        <v>0</v>
      </c>
      <c r="G104">
        <v>0</v>
      </c>
      <c r="H104">
        <v>0</v>
      </c>
      <c r="I104">
        <v>0</v>
      </c>
      <c r="J104" t="s">
        <v>2496</v>
      </c>
      <c r="K104" t="s">
        <v>2496</v>
      </c>
      <c r="L104" s="20"/>
      <c r="M104" s="20"/>
      <c r="N104" s="20"/>
      <c r="O104" s="20"/>
      <c r="P104" s="20"/>
      <c r="Q104" s="28">
        <f t="shared" si="2"/>
        <v>17.71</v>
      </c>
      <c r="R104" s="18"/>
      <c r="S104" s="18"/>
      <c r="T104" s="18"/>
      <c r="U104" s="18"/>
      <c r="V104" s="18"/>
      <c r="W1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" s="17">
        <f>SUM(T_MAIN_ROUTGW28[[#This Row],[(Y)
TOTAL Excluding VAT - Y1
((A*J)*Q)+((A*R)*12))]:[(AC)
TOTAL Excluding VAT - Y5
((E*N*Q)+((E*V)*12))]])</f>
        <v>0</v>
      </c>
      <c r="AC104" s="65"/>
    </row>
    <row r="105" spans="1:29" x14ac:dyDescent="0.3">
      <c r="A105" t="s">
        <v>2527</v>
      </c>
      <c r="B105" s="1" t="s">
        <v>2720</v>
      </c>
      <c r="C105" s="115" t="s">
        <v>2721</v>
      </c>
      <c r="D105" s="116" t="s">
        <v>2567</v>
      </c>
      <c r="E105">
        <v>0</v>
      </c>
      <c r="F105">
        <v>0</v>
      </c>
      <c r="G105">
        <v>0</v>
      </c>
      <c r="H105">
        <v>0</v>
      </c>
      <c r="I105">
        <v>0</v>
      </c>
      <c r="J105" t="s">
        <v>2496</v>
      </c>
      <c r="K105" t="s">
        <v>2496</v>
      </c>
      <c r="L105" s="20"/>
      <c r="M105" s="20"/>
      <c r="N105" s="20"/>
      <c r="O105" s="20"/>
      <c r="P105" s="20"/>
      <c r="Q105" s="28">
        <f t="shared" si="2"/>
        <v>17.71</v>
      </c>
      <c r="R105" s="18"/>
      <c r="S105" s="18"/>
      <c r="T105" s="18"/>
      <c r="U105" s="18"/>
      <c r="V105" s="18"/>
      <c r="W1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" s="17">
        <f>SUM(T_MAIN_ROUTGW28[[#This Row],[(Y)
TOTAL Excluding VAT - Y1
((A*J)*Q)+((A*R)*12))]:[(AC)
TOTAL Excluding VAT - Y5
((E*N*Q)+((E*V)*12))]])</f>
        <v>0</v>
      </c>
      <c r="AC105" s="65"/>
    </row>
    <row r="106" spans="1:29" x14ac:dyDescent="0.3">
      <c r="A106" t="s">
        <v>2527</v>
      </c>
      <c r="B106" s="1" t="s">
        <v>2722</v>
      </c>
      <c r="C106" s="115" t="s">
        <v>2723</v>
      </c>
      <c r="D106" s="116" t="s">
        <v>2572</v>
      </c>
      <c r="E106">
        <v>0</v>
      </c>
      <c r="F106">
        <v>0</v>
      </c>
      <c r="G106">
        <v>0</v>
      </c>
      <c r="H106">
        <v>0</v>
      </c>
      <c r="I106">
        <v>0</v>
      </c>
      <c r="J106" t="s">
        <v>2496</v>
      </c>
      <c r="K106" t="s">
        <v>2496</v>
      </c>
      <c r="L106" s="20"/>
      <c r="M106" s="20"/>
      <c r="N106" s="20"/>
      <c r="O106" s="20"/>
      <c r="P106" s="20"/>
      <c r="Q106" s="28">
        <f t="shared" si="2"/>
        <v>17.71</v>
      </c>
      <c r="R106" s="18"/>
      <c r="S106" s="18"/>
      <c r="T106" s="18"/>
      <c r="U106" s="18"/>
      <c r="V106" s="18"/>
      <c r="W1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" s="17">
        <f>SUM(T_MAIN_ROUTGW28[[#This Row],[(Y)
TOTAL Excluding VAT - Y1
((A*J)*Q)+((A*R)*12))]:[(AC)
TOTAL Excluding VAT - Y5
((E*N*Q)+((E*V)*12))]])</f>
        <v>0</v>
      </c>
      <c r="AC106" s="65"/>
    </row>
    <row r="107" spans="1:29" x14ac:dyDescent="0.3">
      <c r="A107" t="s">
        <v>2527</v>
      </c>
      <c r="B107" s="1" t="s">
        <v>2724</v>
      </c>
      <c r="C107" s="115" t="s">
        <v>2725</v>
      </c>
      <c r="D107" s="116" t="s">
        <v>2553</v>
      </c>
      <c r="E107">
        <v>0</v>
      </c>
      <c r="F107">
        <v>0</v>
      </c>
      <c r="G107">
        <v>0</v>
      </c>
      <c r="H107">
        <v>0</v>
      </c>
      <c r="I107">
        <v>0</v>
      </c>
      <c r="J107" t="s">
        <v>2496</v>
      </c>
      <c r="K107" t="s">
        <v>2496</v>
      </c>
      <c r="L107" s="20"/>
      <c r="M107" s="20"/>
      <c r="N107" s="20"/>
      <c r="O107" s="20"/>
      <c r="P107" s="20"/>
      <c r="Q107" s="28">
        <f t="shared" si="2"/>
        <v>17.71</v>
      </c>
      <c r="R107" s="18"/>
      <c r="S107" s="18"/>
      <c r="T107" s="18"/>
      <c r="U107" s="18"/>
      <c r="V107" s="18"/>
      <c r="W1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" s="17">
        <f>SUM(T_MAIN_ROUTGW28[[#This Row],[(Y)
TOTAL Excluding VAT - Y1
((A*J)*Q)+((A*R)*12))]:[(AC)
TOTAL Excluding VAT - Y5
((E*N*Q)+((E*V)*12))]])</f>
        <v>0</v>
      </c>
      <c r="AC107" s="65"/>
    </row>
    <row r="108" spans="1:29" x14ac:dyDescent="0.3">
      <c r="A108" t="s">
        <v>2527</v>
      </c>
      <c r="B108" s="1" t="s">
        <v>2726</v>
      </c>
      <c r="C108" s="115" t="s">
        <v>2727</v>
      </c>
      <c r="D108" s="116" t="s">
        <v>2556</v>
      </c>
      <c r="E108">
        <v>0</v>
      </c>
      <c r="F108">
        <v>0</v>
      </c>
      <c r="G108">
        <v>0</v>
      </c>
      <c r="H108">
        <v>0</v>
      </c>
      <c r="I108">
        <v>0</v>
      </c>
      <c r="J108" t="s">
        <v>2496</v>
      </c>
      <c r="K108" t="s">
        <v>2496</v>
      </c>
      <c r="L108" s="20"/>
      <c r="M108" s="20"/>
      <c r="N108" s="20"/>
      <c r="O108" s="20"/>
      <c r="P108" s="20"/>
      <c r="Q108" s="28">
        <f t="shared" si="2"/>
        <v>17.71</v>
      </c>
      <c r="R108" s="18"/>
      <c r="S108" s="18"/>
      <c r="T108" s="18"/>
      <c r="U108" s="18"/>
      <c r="V108" s="18"/>
      <c r="W1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" s="17">
        <f>SUM(T_MAIN_ROUTGW28[[#This Row],[(Y)
TOTAL Excluding VAT - Y1
((A*J)*Q)+((A*R)*12))]:[(AC)
TOTAL Excluding VAT - Y5
((E*N*Q)+((E*V)*12))]])</f>
        <v>0</v>
      </c>
      <c r="AC108" s="65"/>
    </row>
    <row r="109" spans="1:29" x14ac:dyDescent="0.3">
      <c r="A109" t="s">
        <v>2527</v>
      </c>
      <c r="B109" s="1" t="s">
        <v>2728</v>
      </c>
      <c r="C109" s="115" t="s">
        <v>2729</v>
      </c>
      <c r="D109" s="116" t="s">
        <v>2550</v>
      </c>
      <c r="E109">
        <v>0</v>
      </c>
      <c r="F109">
        <v>0</v>
      </c>
      <c r="G109">
        <v>0</v>
      </c>
      <c r="H109">
        <v>0</v>
      </c>
      <c r="I109">
        <v>0</v>
      </c>
      <c r="J109" t="s">
        <v>2496</v>
      </c>
      <c r="K109" t="s">
        <v>2496</v>
      </c>
      <c r="L109" s="20"/>
      <c r="M109" s="20"/>
      <c r="N109" s="20"/>
      <c r="O109" s="20"/>
      <c r="P109" s="20"/>
      <c r="Q109" s="28">
        <f t="shared" si="2"/>
        <v>17.71</v>
      </c>
      <c r="R109" s="18"/>
      <c r="S109" s="18"/>
      <c r="T109" s="18"/>
      <c r="U109" s="18"/>
      <c r="V109" s="18"/>
      <c r="W1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" s="17">
        <f>SUM(T_MAIN_ROUTGW28[[#This Row],[(Y)
TOTAL Excluding VAT - Y1
((A*J)*Q)+((A*R)*12))]:[(AC)
TOTAL Excluding VAT - Y5
((E*N*Q)+((E*V)*12))]])</f>
        <v>0</v>
      </c>
      <c r="AC109" s="65"/>
    </row>
    <row r="110" spans="1:29" x14ac:dyDescent="0.3">
      <c r="A110" t="s">
        <v>2527</v>
      </c>
      <c r="B110" s="1" t="s">
        <v>2730</v>
      </c>
      <c r="C110" s="115" t="s">
        <v>2731</v>
      </c>
      <c r="D110" s="116" t="s">
        <v>2550</v>
      </c>
      <c r="E110">
        <v>0</v>
      </c>
      <c r="F110">
        <v>0</v>
      </c>
      <c r="G110">
        <v>0</v>
      </c>
      <c r="H110">
        <v>0</v>
      </c>
      <c r="I110">
        <v>0</v>
      </c>
      <c r="J110" t="s">
        <v>2496</v>
      </c>
      <c r="K110" t="s">
        <v>2496</v>
      </c>
      <c r="L110" s="20"/>
      <c r="M110" s="20"/>
      <c r="N110" s="20"/>
      <c r="O110" s="20"/>
      <c r="P110" s="20"/>
      <c r="Q110" s="28">
        <f t="shared" si="2"/>
        <v>17.71</v>
      </c>
      <c r="R110" s="18"/>
      <c r="S110" s="18"/>
      <c r="T110" s="18"/>
      <c r="U110" s="18"/>
      <c r="V110" s="18"/>
      <c r="W1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" s="17">
        <f>SUM(T_MAIN_ROUTGW28[[#This Row],[(Y)
TOTAL Excluding VAT - Y1
((A*J)*Q)+((A*R)*12))]:[(AC)
TOTAL Excluding VAT - Y5
((E*N*Q)+((E*V)*12))]])</f>
        <v>0</v>
      </c>
      <c r="AC110" s="65"/>
    </row>
    <row r="111" spans="1:29" x14ac:dyDescent="0.3">
      <c r="A111" t="s">
        <v>2527</v>
      </c>
      <c r="B111" s="1" t="s">
        <v>2732</v>
      </c>
      <c r="C111" s="115" t="s">
        <v>2733</v>
      </c>
      <c r="D111" s="116" t="s">
        <v>2550</v>
      </c>
      <c r="E111">
        <v>0</v>
      </c>
      <c r="F111">
        <v>0</v>
      </c>
      <c r="G111">
        <v>0</v>
      </c>
      <c r="H111">
        <v>0</v>
      </c>
      <c r="I111">
        <v>0</v>
      </c>
      <c r="J111" t="s">
        <v>2496</v>
      </c>
      <c r="K111" t="s">
        <v>2496</v>
      </c>
      <c r="L111" s="20"/>
      <c r="M111" s="20"/>
      <c r="N111" s="20"/>
      <c r="O111" s="20"/>
      <c r="P111" s="20"/>
      <c r="Q111" s="28">
        <f t="shared" si="2"/>
        <v>17.71</v>
      </c>
      <c r="R111" s="18"/>
      <c r="S111" s="18"/>
      <c r="T111" s="18"/>
      <c r="U111" s="18"/>
      <c r="V111" s="18"/>
      <c r="W1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" s="17">
        <f>SUM(T_MAIN_ROUTGW28[[#This Row],[(Y)
TOTAL Excluding VAT - Y1
((A*J)*Q)+((A*R)*12))]:[(AC)
TOTAL Excluding VAT - Y5
((E*N*Q)+((E*V)*12))]])</f>
        <v>0</v>
      </c>
      <c r="AC111" s="65"/>
    </row>
    <row r="112" spans="1:29" x14ac:dyDescent="0.3">
      <c r="A112" t="s">
        <v>2527</v>
      </c>
      <c r="B112" s="1" t="s">
        <v>2734</v>
      </c>
      <c r="C112" s="115" t="s">
        <v>2735</v>
      </c>
      <c r="D112" s="116" t="s">
        <v>2550</v>
      </c>
      <c r="E112">
        <v>0</v>
      </c>
      <c r="F112">
        <v>0</v>
      </c>
      <c r="G112">
        <v>0</v>
      </c>
      <c r="H112">
        <v>0</v>
      </c>
      <c r="I112">
        <v>0</v>
      </c>
      <c r="J112" t="s">
        <v>2496</v>
      </c>
      <c r="K112" t="s">
        <v>2496</v>
      </c>
      <c r="L112" s="20"/>
      <c r="M112" s="20"/>
      <c r="N112" s="20"/>
      <c r="O112" s="20"/>
      <c r="P112" s="20"/>
      <c r="Q112" s="28">
        <f t="shared" si="2"/>
        <v>17.71</v>
      </c>
      <c r="R112" s="18"/>
      <c r="S112" s="18"/>
      <c r="T112" s="18"/>
      <c r="U112" s="18"/>
      <c r="V112" s="18"/>
      <c r="W1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" s="17">
        <f>SUM(T_MAIN_ROUTGW28[[#This Row],[(Y)
TOTAL Excluding VAT - Y1
((A*J)*Q)+((A*R)*12))]:[(AC)
TOTAL Excluding VAT - Y5
((E*N*Q)+((E*V)*12))]])</f>
        <v>0</v>
      </c>
      <c r="AC112" s="65"/>
    </row>
    <row r="113" spans="1:29" x14ac:dyDescent="0.3">
      <c r="A113" t="s">
        <v>2527</v>
      </c>
      <c r="B113" s="1" t="s">
        <v>2736</v>
      </c>
      <c r="C113" s="115" t="s">
        <v>2737</v>
      </c>
      <c r="D113" s="116" t="s">
        <v>2556</v>
      </c>
      <c r="E113">
        <v>0</v>
      </c>
      <c r="F113">
        <v>0</v>
      </c>
      <c r="G113">
        <v>0</v>
      </c>
      <c r="H113">
        <v>0</v>
      </c>
      <c r="I113">
        <v>0</v>
      </c>
      <c r="J113" t="s">
        <v>2496</v>
      </c>
      <c r="K113" t="s">
        <v>2496</v>
      </c>
      <c r="L113" s="20"/>
      <c r="M113" s="20"/>
      <c r="N113" s="20"/>
      <c r="O113" s="20"/>
      <c r="P113" s="20"/>
      <c r="Q113" s="28">
        <f t="shared" si="2"/>
        <v>17.71</v>
      </c>
      <c r="R113" s="18"/>
      <c r="S113" s="18"/>
      <c r="T113" s="18"/>
      <c r="U113" s="18"/>
      <c r="V113" s="18"/>
      <c r="W1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" s="17">
        <f>SUM(T_MAIN_ROUTGW28[[#This Row],[(Y)
TOTAL Excluding VAT - Y1
((A*J)*Q)+((A*R)*12))]:[(AC)
TOTAL Excluding VAT - Y5
((E*N*Q)+((E*V)*12))]])</f>
        <v>0</v>
      </c>
      <c r="AC113" s="65"/>
    </row>
    <row r="114" spans="1:29" x14ac:dyDescent="0.3">
      <c r="A114" t="s">
        <v>2527</v>
      </c>
      <c r="B114" s="1" t="s">
        <v>2738</v>
      </c>
      <c r="C114" s="115" t="s">
        <v>2739</v>
      </c>
      <c r="D114" s="116" t="s">
        <v>2550</v>
      </c>
      <c r="E114">
        <v>0</v>
      </c>
      <c r="F114">
        <v>0</v>
      </c>
      <c r="G114">
        <v>0</v>
      </c>
      <c r="H114">
        <v>0</v>
      </c>
      <c r="I114">
        <v>0</v>
      </c>
      <c r="J114" t="s">
        <v>2496</v>
      </c>
      <c r="K114" t="s">
        <v>2496</v>
      </c>
      <c r="L114" s="20"/>
      <c r="M114" s="20"/>
      <c r="N114" s="20"/>
      <c r="O114" s="20"/>
      <c r="P114" s="20"/>
      <c r="Q114" s="28">
        <f t="shared" si="2"/>
        <v>17.71</v>
      </c>
      <c r="R114" s="18"/>
      <c r="S114" s="18"/>
      <c r="T114" s="18"/>
      <c r="U114" s="18"/>
      <c r="V114" s="18"/>
      <c r="W1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" s="17">
        <f>SUM(T_MAIN_ROUTGW28[[#This Row],[(Y)
TOTAL Excluding VAT - Y1
((A*J)*Q)+((A*R)*12))]:[(AC)
TOTAL Excluding VAT - Y5
((E*N*Q)+((E*V)*12))]])</f>
        <v>0</v>
      </c>
      <c r="AC114" s="65"/>
    </row>
    <row r="115" spans="1:29" x14ac:dyDescent="0.3">
      <c r="A115" t="s">
        <v>2527</v>
      </c>
      <c r="B115" s="1" t="s">
        <v>2740</v>
      </c>
      <c r="C115" s="115" t="s">
        <v>2741</v>
      </c>
      <c r="D115" s="116" t="s">
        <v>2550</v>
      </c>
      <c r="E115">
        <v>0</v>
      </c>
      <c r="F115">
        <v>0</v>
      </c>
      <c r="G115">
        <v>0</v>
      </c>
      <c r="H115">
        <v>0</v>
      </c>
      <c r="I115">
        <v>0</v>
      </c>
      <c r="J115" t="s">
        <v>2496</v>
      </c>
      <c r="K115" t="s">
        <v>2496</v>
      </c>
      <c r="L115" s="20"/>
      <c r="M115" s="20"/>
      <c r="N115" s="20"/>
      <c r="O115" s="20"/>
      <c r="P115" s="20"/>
      <c r="Q115" s="28">
        <f t="shared" si="2"/>
        <v>17.71</v>
      </c>
      <c r="R115" s="18"/>
      <c r="S115" s="18"/>
      <c r="T115" s="18"/>
      <c r="U115" s="18"/>
      <c r="V115" s="18"/>
      <c r="W1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" s="17">
        <f>SUM(T_MAIN_ROUTGW28[[#This Row],[(Y)
TOTAL Excluding VAT - Y1
((A*J)*Q)+((A*R)*12))]:[(AC)
TOTAL Excluding VAT - Y5
((E*N*Q)+((E*V)*12))]])</f>
        <v>0</v>
      </c>
      <c r="AC115" s="65"/>
    </row>
    <row r="116" spans="1:29" x14ac:dyDescent="0.3">
      <c r="A116" t="s">
        <v>2527</v>
      </c>
      <c r="B116" s="1" t="s">
        <v>2742</v>
      </c>
      <c r="C116" s="115" t="s">
        <v>2743</v>
      </c>
      <c r="D116" s="116" t="s">
        <v>2550</v>
      </c>
      <c r="E116">
        <v>0</v>
      </c>
      <c r="F116">
        <v>0</v>
      </c>
      <c r="G116">
        <v>0</v>
      </c>
      <c r="H116">
        <v>0</v>
      </c>
      <c r="I116">
        <v>0</v>
      </c>
      <c r="J116" t="s">
        <v>2496</v>
      </c>
      <c r="K116" t="s">
        <v>2496</v>
      </c>
      <c r="L116" s="20"/>
      <c r="M116" s="20"/>
      <c r="N116" s="20"/>
      <c r="O116" s="20"/>
      <c r="P116" s="20"/>
      <c r="Q116" s="28">
        <f t="shared" si="2"/>
        <v>17.71</v>
      </c>
      <c r="R116" s="18"/>
      <c r="S116" s="18"/>
      <c r="T116" s="18"/>
      <c r="U116" s="18"/>
      <c r="V116" s="18"/>
      <c r="W1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" s="17">
        <f>SUM(T_MAIN_ROUTGW28[[#This Row],[(Y)
TOTAL Excluding VAT - Y1
((A*J)*Q)+((A*R)*12))]:[(AC)
TOTAL Excluding VAT - Y5
((E*N*Q)+((E*V)*12))]])</f>
        <v>0</v>
      </c>
      <c r="AC116" s="65"/>
    </row>
    <row r="117" spans="1:29" x14ac:dyDescent="0.3">
      <c r="A117" t="s">
        <v>2527</v>
      </c>
      <c r="B117" s="1" t="s">
        <v>2744</v>
      </c>
      <c r="C117" s="115" t="s">
        <v>2745</v>
      </c>
      <c r="D117" s="116" t="s">
        <v>2550</v>
      </c>
      <c r="E117">
        <v>0</v>
      </c>
      <c r="F117">
        <v>0</v>
      </c>
      <c r="G117">
        <v>0</v>
      </c>
      <c r="H117">
        <v>0</v>
      </c>
      <c r="I117">
        <v>0</v>
      </c>
      <c r="J117" t="s">
        <v>2496</v>
      </c>
      <c r="K117" t="s">
        <v>2496</v>
      </c>
      <c r="L117" s="20"/>
      <c r="M117" s="20"/>
      <c r="N117" s="20"/>
      <c r="O117" s="20"/>
      <c r="P117" s="20"/>
      <c r="Q117" s="28">
        <f t="shared" si="2"/>
        <v>17.71</v>
      </c>
      <c r="R117" s="18"/>
      <c r="S117" s="18"/>
      <c r="T117" s="18"/>
      <c r="U117" s="18"/>
      <c r="V117" s="18"/>
      <c r="W1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" s="17">
        <f>SUM(T_MAIN_ROUTGW28[[#This Row],[(Y)
TOTAL Excluding VAT - Y1
((A*J)*Q)+((A*R)*12))]:[(AC)
TOTAL Excluding VAT - Y5
((E*N*Q)+((E*V)*12))]])</f>
        <v>0</v>
      </c>
      <c r="AC117" s="65"/>
    </row>
    <row r="118" spans="1:29" x14ac:dyDescent="0.3">
      <c r="A118" t="s">
        <v>2527</v>
      </c>
      <c r="B118" s="1" t="s">
        <v>2746</v>
      </c>
      <c r="C118" s="115" t="s">
        <v>2747</v>
      </c>
      <c r="D118" s="116" t="s">
        <v>2567</v>
      </c>
      <c r="E118">
        <v>0</v>
      </c>
      <c r="F118">
        <v>0</v>
      </c>
      <c r="G118">
        <v>0</v>
      </c>
      <c r="H118">
        <v>0</v>
      </c>
      <c r="I118">
        <v>0</v>
      </c>
      <c r="J118" t="s">
        <v>2496</v>
      </c>
      <c r="K118" t="s">
        <v>2496</v>
      </c>
      <c r="L118" s="20"/>
      <c r="M118" s="20"/>
      <c r="N118" s="20"/>
      <c r="O118" s="20"/>
      <c r="P118" s="20"/>
      <c r="Q118" s="28">
        <f t="shared" si="2"/>
        <v>17.71</v>
      </c>
      <c r="R118" s="18"/>
      <c r="S118" s="18"/>
      <c r="T118" s="18"/>
      <c r="U118" s="18"/>
      <c r="V118" s="18"/>
      <c r="W1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" s="17">
        <f>SUM(T_MAIN_ROUTGW28[[#This Row],[(Y)
TOTAL Excluding VAT - Y1
((A*J)*Q)+((A*R)*12))]:[(AC)
TOTAL Excluding VAT - Y5
((E*N*Q)+((E*V)*12))]])</f>
        <v>0</v>
      </c>
      <c r="AC118" s="65"/>
    </row>
    <row r="119" spans="1:29" x14ac:dyDescent="0.3">
      <c r="A119" t="s">
        <v>2527</v>
      </c>
      <c r="B119" s="1" t="s">
        <v>2748</v>
      </c>
      <c r="C119" s="115" t="s">
        <v>2749</v>
      </c>
      <c r="D119" s="116" t="s">
        <v>2550</v>
      </c>
      <c r="E119">
        <v>0</v>
      </c>
      <c r="F119">
        <v>0</v>
      </c>
      <c r="G119">
        <v>0</v>
      </c>
      <c r="H119">
        <v>0</v>
      </c>
      <c r="I119">
        <v>0</v>
      </c>
      <c r="J119" t="s">
        <v>2496</v>
      </c>
      <c r="K119" t="s">
        <v>2496</v>
      </c>
      <c r="L119" s="20"/>
      <c r="M119" s="20"/>
      <c r="N119" s="20"/>
      <c r="O119" s="20"/>
      <c r="P119" s="20"/>
      <c r="Q119" s="28">
        <f t="shared" si="2"/>
        <v>17.71</v>
      </c>
      <c r="R119" s="18"/>
      <c r="S119" s="18"/>
      <c r="T119" s="18"/>
      <c r="U119" s="18"/>
      <c r="V119" s="18"/>
      <c r="W1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" s="17">
        <f>SUM(T_MAIN_ROUTGW28[[#This Row],[(Y)
TOTAL Excluding VAT - Y1
((A*J)*Q)+((A*R)*12))]:[(AC)
TOTAL Excluding VAT - Y5
((E*N*Q)+((E*V)*12))]])</f>
        <v>0</v>
      </c>
      <c r="AC119" s="65"/>
    </row>
    <row r="120" spans="1:29" x14ac:dyDescent="0.3">
      <c r="A120" t="s">
        <v>2527</v>
      </c>
      <c r="B120" s="1" t="s">
        <v>2750</v>
      </c>
      <c r="C120" s="115" t="s">
        <v>2751</v>
      </c>
      <c r="D120" s="116" t="s">
        <v>2553</v>
      </c>
      <c r="E120">
        <v>0</v>
      </c>
      <c r="F120">
        <v>0</v>
      </c>
      <c r="G120">
        <v>0</v>
      </c>
      <c r="H120">
        <v>0</v>
      </c>
      <c r="I120">
        <v>0</v>
      </c>
      <c r="J120" t="s">
        <v>2496</v>
      </c>
      <c r="K120" t="s">
        <v>2496</v>
      </c>
      <c r="L120" s="20"/>
      <c r="M120" s="20"/>
      <c r="N120" s="20"/>
      <c r="O120" s="20"/>
      <c r="P120" s="20"/>
      <c r="Q120" s="28">
        <f t="shared" si="2"/>
        <v>17.71</v>
      </c>
      <c r="R120" s="18"/>
      <c r="S120" s="18"/>
      <c r="T120" s="18"/>
      <c r="U120" s="18"/>
      <c r="V120" s="18"/>
      <c r="W1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" s="17">
        <f>SUM(T_MAIN_ROUTGW28[[#This Row],[(Y)
TOTAL Excluding VAT - Y1
((A*J)*Q)+((A*R)*12))]:[(AC)
TOTAL Excluding VAT - Y5
((E*N*Q)+((E*V)*12))]])</f>
        <v>0</v>
      </c>
      <c r="AC120" s="65"/>
    </row>
    <row r="121" spans="1:29" x14ac:dyDescent="0.3">
      <c r="A121" t="s">
        <v>2527</v>
      </c>
      <c r="B121" s="1" t="s">
        <v>2752</v>
      </c>
      <c r="C121" s="115" t="s">
        <v>2753</v>
      </c>
      <c r="D121" s="116" t="s">
        <v>2567</v>
      </c>
      <c r="E121">
        <v>0</v>
      </c>
      <c r="F121">
        <v>0</v>
      </c>
      <c r="G121">
        <v>0</v>
      </c>
      <c r="H121">
        <v>0</v>
      </c>
      <c r="I121">
        <v>0</v>
      </c>
      <c r="J121" t="s">
        <v>2496</v>
      </c>
      <c r="K121" t="s">
        <v>2496</v>
      </c>
      <c r="L121" s="20"/>
      <c r="M121" s="20"/>
      <c r="N121" s="20"/>
      <c r="O121" s="20"/>
      <c r="P121" s="20"/>
      <c r="Q121" s="28">
        <f t="shared" si="2"/>
        <v>17.71</v>
      </c>
      <c r="R121" s="18"/>
      <c r="S121" s="18"/>
      <c r="T121" s="18"/>
      <c r="U121" s="18"/>
      <c r="V121" s="18"/>
      <c r="W1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" s="17">
        <f>SUM(T_MAIN_ROUTGW28[[#This Row],[(Y)
TOTAL Excluding VAT - Y1
((A*J)*Q)+((A*R)*12))]:[(AC)
TOTAL Excluding VAT - Y5
((E*N*Q)+((E*V)*12))]])</f>
        <v>0</v>
      </c>
      <c r="AC121" s="65"/>
    </row>
    <row r="122" spans="1:29" x14ac:dyDescent="0.3">
      <c r="A122" t="s">
        <v>2527</v>
      </c>
      <c r="B122" s="1" t="s">
        <v>2754</v>
      </c>
      <c r="C122" s="115" t="s">
        <v>2755</v>
      </c>
      <c r="D122" s="116" t="s">
        <v>2572</v>
      </c>
      <c r="E122">
        <v>0</v>
      </c>
      <c r="F122">
        <v>0</v>
      </c>
      <c r="G122">
        <v>0</v>
      </c>
      <c r="H122">
        <v>0</v>
      </c>
      <c r="I122">
        <v>0</v>
      </c>
      <c r="J122" t="s">
        <v>2496</v>
      </c>
      <c r="K122" t="s">
        <v>2496</v>
      </c>
      <c r="L122" s="20"/>
      <c r="M122" s="20"/>
      <c r="N122" s="20"/>
      <c r="O122" s="20"/>
      <c r="P122" s="20"/>
      <c r="Q122" s="28">
        <f t="shared" si="2"/>
        <v>17.71</v>
      </c>
      <c r="R122" s="18"/>
      <c r="S122" s="18"/>
      <c r="T122" s="18"/>
      <c r="U122" s="18"/>
      <c r="V122" s="18"/>
      <c r="W1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" s="17">
        <f>SUM(T_MAIN_ROUTGW28[[#This Row],[(Y)
TOTAL Excluding VAT - Y1
((A*J)*Q)+((A*R)*12))]:[(AC)
TOTAL Excluding VAT - Y5
((E*N*Q)+((E*V)*12))]])</f>
        <v>0</v>
      </c>
      <c r="AC122" s="65"/>
    </row>
    <row r="123" spans="1:29" x14ac:dyDescent="0.3">
      <c r="A123" t="s">
        <v>2527</v>
      </c>
      <c r="B123" s="1" t="s">
        <v>2756</v>
      </c>
      <c r="C123" s="115" t="s">
        <v>2757</v>
      </c>
      <c r="D123" s="116" t="s">
        <v>2550</v>
      </c>
      <c r="E123">
        <v>0</v>
      </c>
      <c r="F123">
        <v>0</v>
      </c>
      <c r="G123">
        <v>0</v>
      </c>
      <c r="H123">
        <v>0</v>
      </c>
      <c r="I123">
        <v>0</v>
      </c>
      <c r="J123" t="s">
        <v>2496</v>
      </c>
      <c r="K123" t="s">
        <v>2496</v>
      </c>
      <c r="L123" s="20"/>
      <c r="M123" s="20"/>
      <c r="N123" s="20"/>
      <c r="O123" s="20"/>
      <c r="P123" s="20"/>
      <c r="Q123" s="28">
        <f t="shared" si="2"/>
        <v>17.71</v>
      </c>
      <c r="R123" s="18"/>
      <c r="S123" s="18"/>
      <c r="T123" s="18"/>
      <c r="U123" s="18"/>
      <c r="V123" s="18"/>
      <c r="W1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" s="17">
        <f>SUM(T_MAIN_ROUTGW28[[#This Row],[(Y)
TOTAL Excluding VAT - Y1
((A*J)*Q)+((A*R)*12))]:[(AC)
TOTAL Excluding VAT - Y5
((E*N*Q)+((E*V)*12))]])</f>
        <v>0</v>
      </c>
      <c r="AC123" s="65"/>
    </row>
    <row r="124" spans="1:29" x14ac:dyDescent="0.3">
      <c r="A124" t="s">
        <v>2527</v>
      </c>
      <c r="B124" s="1" t="s">
        <v>2758</v>
      </c>
      <c r="C124" s="115" t="s">
        <v>2759</v>
      </c>
      <c r="D124" s="116" t="s">
        <v>2550</v>
      </c>
      <c r="E124">
        <v>0</v>
      </c>
      <c r="F124">
        <v>0</v>
      </c>
      <c r="G124">
        <v>0</v>
      </c>
      <c r="H124">
        <v>0</v>
      </c>
      <c r="I124">
        <v>0</v>
      </c>
      <c r="J124" t="s">
        <v>2496</v>
      </c>
      <c r="K124" t="s">
        <v>2496</v>
      </c>
      <c r="L124" s="20"/>
      <c r="M124" s="20"/>
      <c r="N124" s="20"/>
      <c r="O124" s="20"/>
      <c r="P124" s="20"/>
      <c r="Q124" s="28">
        <f t="shared" si="2"/>
        <v>17.71</v>
      </c>
      <c r="R124" s="18"/>
      <c r="S124" s="18"/>
      <c r="T124" s="18"/>
      <c r="U124" s="18"/>
      <c r="V124" s="18"/>
      <c r="W1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" s="17">
        <f>SUM(T_MAIN_ROUTGW28[[#This Row],[(Y)
TOTAL Excluding VAT - Y1
((A*J)*Q)+((A*R)*12))]:[(AC)
TOTAL Excluding VAT - Y5
((E*N*Q)+((E*V)*12))]])</f>
        <v>0</v>
      </c>
      <c r="AC124" s="65"/>
    </row>
    <row r="125" spans="1:29" x14ac:dyDescent="0.3">
      <c r="A125" t="s">
        <v>2527</v>
      </c>
      <c r="B125" s="1" t="s">
        <v>2760</v>
      </c>
      <c r="C125" s="115" t="s">
        <v>2761</v>
      </c>
      <c r="D125" s="116" t="s">
        <v>2762</v>
      </c>
      <c r="E125">
        <v>0</v>
      </c>
      <c r="F125">
        <v>0</v>
      </c>
      <c r="G125">
        <v>0</v>
      </c>
      <c r="H125">
        <v>0</v>
      </c>
      <c r="I125">
        <v>0</v>
      </c>
      <c r="J125" t="s">
        <v>2496</v>
      </c>
      <c r="K125" t="s">
        <v>2496</v>
      </c>
      <c r="L125" s="20"/>
      <c r="M125" s="20"/>
      <c r="N125" s="20"/>
      <c r="O125" s="20"/>
      <c r="P125" s="20"/>
      <c r="Q125" s="28">
        <f t="shared" si="2"/>
        <v>17.71</v>
      </c>
      <c r="R125" s="18"/>
      <c r="S125" s="18"/>
      <c r="T125" s="18"/>
      <c r="U125" s="18"/>
      <c r="V125" s="18"/>
      <c r="W1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" s="17">
        <f>SUM(T_MAIN_ROUTGW28[[#This Row],[(Y)
TOTAL Excluding VAT - Y1
((A*J)*Q)+((A*R)*12))]:[(AC)
TOTAL Excluding VAT - Y5
((E*N*Q)+((E*V)*12))]])</f>
        <v>0</v>
      </c>
      <c r="AC125" s="65"/>
    </row>
    <row r="126" spans="1:29" x14ac:dyDescent="0.3">
      <c r="A126" t="s">
        <v>2527</v>
      </c>
      <c r="B126" s="1" t="s">
        <v>2763</v>
      </c>
      <c r="C126" s="115" t="s">
        <v>2764</v>
      </c>
      <c r="D126" s="116" t="s">
        <v>2556</v>
      </c>
      <c r="E126">
        <v>0</v>
      </c>
      <c r="F126">
        <v>0</v>
      </c>
      <c r="G126">
        <v>0</v>
      </c>
      <c r="H126">
        <v>0</v>
      </c>
      <c r="I126">
        <v>0</v>
      </c>
      <c r="J126" t="s">
        <v>2496</v>
      </c>
      <c r="K126" t="s">
        <v>2496</v>
      </c>
      <c r="L126" s="20"/>
      <c r="M126" s="20"/>
      <c r="N126" s="20"/>
      <c r="O126" s="20"/>
      <c r="P126" s="20"/>
      <c r="Q126" s="28">
        <f t="shared" si="2"/>
        <v>17.71</v>
      </c>
      <c r="R126" s="18"/>
      <c r="S126" s="18"/>
      <c r="T126" s="18"/>
      <c r="U126" s="18"/>
      <c r="V126" s="18"/>
      <c r="W1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" s="17">
        <f>SUM(T_MAIN_ROUTGW28[[#This Row],[(Y)
TOTAL Excluding VAT - Y1
((A*J)*Q)+((A*R)*12))]:[(AC)
TOTAL Excluding VAT - Y5
((E*N*Q)+((E*V)*12))]])</f>
        <v>0</v>
      </c>
      <c r="AC126" s="65"/>
    </row>
    <row r="127" spans="1:29" x14ac:dyDescent="0.3">
      <c r="A127" t="s">
        <v>2527</v>
      </c>
      <c r="B127" s="1" t="s">
        <v>2765</v>
      </c>
      <c r="C127" s="115" t="s">
        <v>2766</v>
      </c>
      <c r="D127" s="116" t="s">
        <v>2550</v>
      </c>
      <c r="E127">
        <v>0</v>
      </c>
      <c r="F127">
        <v>0</v>
      </c>
      <c r="G127">
        <v>0</v>
      </c>
      <c r="H127">
        <v>0</v>
      </c>
      <c r="I127">
        <v>0</v>
      </c>
      <c r="J127" t="s">
        <v>2496</v>
      </c>
      <c r="K127" t="s">
        <v>2496</v>
      </c>
      <c r="L127" s="20"/>
      <c r="M127" s="20"/>
      <c r="N127" s="20"/>
      <c r="O127" s="20"/>
      <c r="P127" s="20"/>
      <c r="Q127" s="28">
        <f t="shared" si="2"/>
        <v>17.71</v>
      </c>
      <c r="R127" s="18"/>
      <c r="S127" s="18"/>
      <c r="T127" s="18"/>
      <c r="U127" s="18"/>
      <c r="V127" s="18"/>
      <c r="W1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" s="17">
        <f>SUM(T_MAIN_ROUTGW28[[#This Row],[(Y)
TOTAL Excluding VAT - Y1
((A*J)*Q)+((A*R)*12))]:[(AC)
TOTAL Excluding VAT - Y5
((E*N*Q)+((E*V)*12))]])</f>
        <v>0</v>
      </c>
      <c r="AC127" s="65"/>
    </row>
    <row r="128" spans="1:29" x14ac:dyDescent="0.3">
      <c r="A128" t="s">
        <v>2527</v>
      </c>
      <c r="B128" s="1" t="s">
        <v>2767</v>
      </c>
      <c r="C128" s="115" t="s">
        <v>2768</v>
      </c>
      <c r="D128" s="116" t="s">
        <v>2556</v>
      </c>
      <c r="E128">
        <v>0</v>
      </c>
      <c r="F128">
        <v>0</v>
      </c>
      <c r="G128">
        <v>0</v>
      </c>
      <c r="H128">
        <v>0</v>
      </c>
      <c r="I128">
        <v>0</v>
      </c>
      <c r="J128" t="s">
        <v>2496</v>
      </c>
      <c r="K128" t="s">
        <v>2496</v>
      </c>
      <c r="L128" s="20"/>
      <c r="M128" s="20"/>
      <c r="N128" s="20"/>
      <c r="O128" s="20"/>
      <c r="P128" s="20"/>
      <c r="Q128" s="28">
        <f t="shared" si="2"/>
        <v>17.71</v>
      </c>
      <c r="R128" s="18"/>
      <c r="S128" s="18"/>
      <c r="T128" s="18"/>
      <c r="U128" s="18"/>
      <c r="V128" s="18"/>
      <c r="W1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" s="17">
        <f>SUM(T_MAIN_ROUTGW28[[#This Row],[(Y)
TOTAL Excluding VAT - Y1
((A*J)*Q)+((A*R)*12))]:[(AC)
TOTAL Excluding VAT - Y5
((E*N*Q)+((E*V)*12))]])</f>
        <v>0</v>
      </c>
      <c r="AC128" s="65"/>
    </row>
    <row r="129" spans="1:29" x14ac:dyDescent="0.3">
      <c r="A129" t="s">
        <v>2527</v>
      </c>
      <c r="B129" s="1" t="s">
        <v>2769</v>
      </c>
      <c r="C129" s="115" t="s">
        <v>2770</v>
      </c>
      <c r="D129" s="116" t="s">
        <v>2550</v>
      </c>
      <c r="E129">
        <v>0</v>
      </c>
      <c r="F129">
        <v>0</v>
      </c>
      <c r="G129">
        <v>0</v>
      </c>
      <c r="H129">
        <v>0</v>
      </c>
      <c r="I129">
        <v>0</v>
      </c>
      <c r="J129" t="s">
        <v>2496</v>
      </c>
      <c r="K129" t="s">
        <v>2496</v>
      </c>
      <c r="L129" s="20"/>
      <c r="M129" s="20"/>
      <c r="N129" s="20"/>
      <c r="O129" s="20"/>
      <c r="P129" s="20"/>
      <c r="Q129" s="28">
        <f t="shared" si="2"/>
        <v>17.71</v>
      </c>
      <c r="R129" s="18"/>
      <c r="S129" s="18"/>
      <c r="T129" s="18"/>
      <c r="U129" s="18"/>
      <c r="V129" s="18"/>
      <c r="W1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" s="17">
        <f>SUM(T_MAIN_ROUTGW28[[#This Row],[(Y)
TOTAL Excluding VAT - Y1
((A*J)*Q)+((A*R)*12))]:[(AC)
TOTAL Excluding VAT - Y5
((E*N*Q)+((E*V)*12))]])</f>
        <v>0</v>
      </c>
      <c r="AC129" s="65"/>
    </row>
    <row r="130" spans="1:29" x14ac:dyDescent="0.3">
      <c r="A130" t="s">
        <v>2527</v>
      </c>
      <c r="B130" s="1" t="s">
        <v>2771</v>
      </c>
      <c r="C130" s="115" t="s">
        <v>2772</v>
      </c>
      <c r="D130" s="116" t="s">
        <v>2556</v>
      </c>
      <c r="E130">
        <v>0</v>
      </c>
      <c r="F130">
        <v>0</v>
      </c>
      <c r="G130">
        <v>0</v>
      </c>
      <c r="H130">
        <v>0</v>
      </c>
      <c r="I130">
        <v>0</v>
      </c>
      <c r="J130" t="s">
        <v>2496</v>
      </c>
      <c r="K130" t="s">
        <v>2496</v>
      </c>
      <c r="L130" s="20"/>
      <c r="M130" s="20"/>
      <c r="N130" s="20"/>
      <c r="O130" s="20"/>
      <c r="P130" s="20"/>
      <c r="Q130" s="28">
        <f t="shared" si="2"/>
        <v>17.71</v>
      </c>
      <c r="R130" s="18"/>
      <c r="S130" s="18"/>
      <c r="T130" s="18"/>
      <c r="U130" s="18"/>
      <c r="V130" s="18"/>
      <c r="W1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" s="17">
        <f>SUM(T_MAIN_ROUTGW28[[#This Row],[(Y)
TOTAL Excluding VAT - Y1
((A*J)*Q)+((A*R)*12))]:[(AC)
TOTAL Excluding VAT - Y5
((E*N*Q)+((E*V)*12))]])</f>
        <v>0</v>
      </c>
      <c r="AC130" s="65"/>
    </row>
    <row r="131" spans="1:29" x14ac:dyDescent="0.3">
      <c r="A131" t="s">
        <v>2527</v>
      </c>
      <c r="B131" s="1" t="s">
        <v>2773</v>
      </c>
      <c r="C131" s="115" t="s">
        <v>2774</v>
      </c>
      <c r="D131" s="116" t="s">
        <v>2556</v>
      </c>
      <c r="E131">
        <v>0</v>
      </c>
      <c r="F131">
        <v>0</v>
      </c>
      <c r="G131">
        <v>0</v>
      </c>
      <c r="H131">
        <v>0</v>
      </c>
      <c r="I131">
        <v>0</v>
      </c>
      <c r="J131" t="s">
        <v>2496</v>
      </c>
      <c r="K131" t="s">
        <v>2496</v>
      </c>
      <c r="L131" s="20"/>
      <c r="M131" s="20"/>
      <c r="N131" s="20"/>
      <c r="O131" s="20"/>
      <c r="P131" s="20"/>
      <c r="Q131" s="28">
        <f t="shared" si="2"/>
        <v>17.71</v>
      </c>
      <c r="R131" s="18"/>
      <c r="S131" s="18"/>
      <c r="T131" s="18"/>
      <c r="U131" s="18"/>
      <c r="V131" s="18"/>
      <c r="W1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" s="17">
        <f>SUM(T_MAIN_ROUTGW28[[#This Row],[(Y)
TOTAL Excluding VAT - Y1
((A*J)*Q)+((A*R)*12))]:[(AC)
TOTAL Excluding VAT - Y5
((E*N*Q)+((E*V)*12))]])</f>
        <v>0</v>
      </c>
      <c r="AC131" s="65"/>
    </row>
    <row r="132" spans="1:29" x14ac:dyDescent="0.3">
      <c r="A132" t="s">
        <v>2527</v>
      </c>
      <c r="B132" s="1" t="s">
        <v>2775</v>
      </c>
      <c r="C132" s="115" t="s">
        <v>2776</v>
      </c>
      <c r="D132" s="116" t="s">
        <v>2553</v>
      </c>
      <c r="E132">
        <v>0</v>
      </c>
      <c r="F132">
        <v>0</v>
      </c>
      <c r="G132">
        <v>0</v>
      </c>
      <c r="H132">
        <v>0</v>
      </c>
      <c r="I132">
        <v>0</v>
      </c>
      <c r="J132" t="s">
        <v>2496</v>
      </c>
      <c r="K132" t="s">
        <v>2496</v>
      </c>
      <c r="L132" s="20"/>
      <c r="M132" s="20"/>
      <c r="N132" s="20"/>
      <c r="O132" s="20"/>
      <c r="P132" s="20"/>
      <c r="Q132" s="28">
        <f t="shared" si="2"/>
        <v>17.71</v>
      </c>
      <c r="R132" s="18"/>
      <c r="S132" s="18"/>
      <c r="T132" s="18"/>
      <c r="U132" s="18"/>
      <c r="V132" s="18"/>
      <c r="W1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" s="17">
        <f>SUM(T_MAIN_ROUTGW28[[#This Row],[(Y)
TOTAL Excluding VAT - Y1
((A*J)*Q)+((A*R)*12))]:[(AC)
TOTAL Excluding VAT - Y5
((E*N*Q)+((E*V)*12))]])</f>
        <v>0</v>
      </c>
      <c r="AC132" s="65"/>
    </row>
    <row r="133" spans="1:29" x14ac:dyDescent="0.3">
      <c r="A133" t="s">
        <v>2527</v>
      </c>
      <c r="B133" s="1" t="s">
        <v>2777</v>
      </c>
      <c r="C133" s="115" t="s">
        <v>2778</v>
      </c>
      <c r="D133" s="116" t="s">
        <v>2556</v>
      </c>
      <c r="E133">
        <v>0</v>
      </c>
      <c r="F133">
        <v>0</v>
      </c>
      <c r="G133">
        <v>0</v>
      </c>
      <c r="H133">
        <v>0</v>
      </c>
      <c r="I133">
        <v>0</v>
      </c>
      <c r="J133" t="s">
        <v>2496</v>
      </c>
      <c r="K133" t="s">
        <v>2496</v>
      </c>
      <c r="L133" s="20"/>
      <c r="M133" s="20"/>
      <c r="N133" s="20"/>
      <c r="O133" s="20"/>
      <c r="P133" s="20"/>
      <c r="Q133" s="28">
        <f t="shared" si="2"/>
        <v>17.71</v>
      </c>
      <c r="R133" s="18"/>
      <c r="S133" s="18"/>
      <c r="T133" s="18"/>
      <c r="U133" s="18"/>
      <c r="V133" s="18"/>
      <c r="W1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" s="17">
        <f>SUM(T_MAIN_ROUTGW28[[#This Row],[(Y)
TOTAL Excluding VAT - Y1
((A*J)*Q)+((A*R)*12))]:[(AC)
TOTAL Excluding VAT - Y5
((E*N*Q)+((E*V)*12))]])</f>
        <v>0</v>
      </c>
      <c r="AC133" s="65"/>
    </row>
    <row r="134" spans="1:29" x14ac:dyDescent="0.3">
      <c r="A134" t="s">
        <v>2527</v>
      </c>
      <c r="B134" s="1" t="s">
        <v>2779</v>
      </c>
      <c r="C134" s="115" t="s">
        <v>2780</v>
      </c>
      <c r="D134" s="116" t="s">
        <v>2550</v>
      </c>
      <c r="E134">
        <v>0</v>
      </c>
      <c r="F134">
        <v>0</v>
      </c>
      <c r="G134">
        <v>0</v>
      </c>
      <c r="H134">
        <v>0</v>
      </c>
      <c r="I134">
        <v>0</v>
      </c>
      <c r="J134" t="s">
        <v>2496</v>
      </c>
      <c r="K134" t="s">
        <v>2496</v>
      </c>
      <c r="L134" s="20"/>
      <c r="M134" s="20"/>
      <c r="N134" s="20"/>
      <c r="O134" s="20"/>
      <c r="P134" s="20"/>
      <c r="Q134" s="28">
        <f t="shared" si="2"/>
        <v>17.71</v>
      </c>
      <c r="R134" s="18"/>
      <c r="S134" s="18"/>
      <c r="T134" s="18"/>
      <c r="U134" s="18"/>
      <c r="V134" s="18"/>
      <c r="W1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" s="17">
        <f>SUM(T_MAIN_ROUTGW28[[#This Row],[(Y)
TOTAL Excluding VAT - Y1
((A*J)*Q)+((A*R)*12))]:[(AC)
TOTAL Excluding VAT - Y5
((E*N*Q)+((E*V)*12))]])</f>
        <v>0</v>
      </c>
      <c r="AC134" s="65"/>
    </row>
    <row r="135" spans="1:29" x14ac:dyDescent="0.3">
      <c r="A135" t="s">
        <v>2527</v>
      </c>
      <c r="B135" s="1" t="s">
        <v>2781</v>
      </c>
      <c r="C135" s="115" t="s">
        <v>2782</v>
      </c>
      <c r="D135" s="116" t="s">
        <v>2556</v>
      </c>
      <c r="E135">
        <v>0</v>
      </c>
      <c r="F135">
        <v>0</v>
      </c>
      <c r="G135">
        <v>0</v>
      </c>
      <c r="H135">
        <v>0</v>
      </c>
      <c r="I135">
        <v>0</v>
      </c>
      <c r="J135" t="s">
        <v>2496</v>
      </c>
      <c r="K135" t="s">
        <v>2496</v>
      </c>
      <c r="L135" s="20"/>
      <c r="M135" s="20"/>
      <c r="N135" s="20"/>
      <c r="O135" s="20"/>
      <c r="P135" s="20"/>
      <c r="Q135" s="28">
        <f t="shared" si="2"/>
        <v>17.71</v>
      </c>
      <c r="R135" s="18"/>
      <c r="S135" s="18"/>
      <c r="T135" s="18"/>
      <c r="U135" s="18"/>
      <c r="V135" s="18"/>
      <c r="W1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" s="17">
        <f>SUM(T_MAIN_ROUTGW28[[#This Row],[(Y)
TOTAL Excluding VAT - Y1
((A*J)*Q)+((A*R)*12))]:[(AC)
TOTAL Excluding VAT - Y5
((E*N*Q)+((E*V)*12))]])</f>
        <v>0</v>
      </c>
      <c r="AC135" s="65"/>
    </row>
    <row r="136" spans="1:29" x14ac:dyDescent="0.3">
      <c r="A136" t="s">
        <v>2527</v>
      </c>
      <c r="B136" s="1" t="s">
        <v>2783</v>
      </c>
      <c r="C136" s="115" t="s">
        <v>2784</v>
      </c>
      <c r="D136" s="116" t="s">
        <v>2556</v>
      </c>
      <c r="E136">
        <v>0</v>
      </c>
      <c r="F136">
        <v>0</v>
      </c>
      <c r="G136">
        <v>0</v>
      </c>
      <c r="H136">
        <v>0</v>
      </c>
      <c r="I136">
        <v>0</v>
      </c>
      <c r="J136" t="s">
        <v>2496</v>
      </c>
      <c r="K136" t="s">
        <v>2496</v>
      </c>
      <c r="L136" s="20"/>
      <c r="M136" s="20"/>
      <c r="N136" s="20"/>
      <c r="O136" s="20"/>
      <c r="P136" s="20"/>
      <c r="Q136" s="28">
        <f t="shared" si="2"/>
        <v>17.71</v>
      </c>
      <c r="R136" s="18"/>
      <c r="S136" s="18"/>
      <c r="T136" s="18"/>
      <c r="U136" s="18"/>
      <c r="V136" s="18"/>
      <c r="W1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" s="17">
        <f>SUM(T_MAIN_ROUTGW28[[#This Row],[(Y)
TOTAL Excluding VAT - Y1
((A*J)*Q)+((A*R)*12))]:[(AC)
TOTAL Excluding VAT - Y5
((E*N*Q)+((E*V)*12))]])</f>
        <v>0</v>
      </c>
      <c r="AC136" s="65"/>
    </row>
    <row r="137" spans="1:29" x14ac:dyDescent="0.3">
      <c r="A137" t="s">
        <v>2527</v>
      </c>
      <c r="B137" s="1" t="s">
        <v>2785</v>
      </c>
      <c r="C137" s="115" t="s">
        <v>2786</v>
      </c>
      <c r="D137" s="116" t="s">
        <v>2556</v>
      </c>
      <c r="E137">
        <v>0</v>
      </c>
      <c r="F137">
        <v>0</v>
      </c>
      <c r="G137">
        <v>0</v>
      </c>
      <c r="H137">
        <v>0</v>
      </c>
      <c r="I137">
        <v>0</v>
      </c>
      <c r="J137" t="s">
        <v>2496</v>
      </c>
      <c r="K137" t="s">
        <v>2496</v>
      </c>
      <c r="L137" s="20"/>
      <c r="M137" s="20"/>
      <c r="N137" s="20"/>
      <c r="O137" s="20"/>
      <c r="P137" s="20"/>
      <c r="Q137" s="28">
        <f t="shared" si="2"/>
        <v>17.71</v>
      </c>
      <c r="R137" s="18"/>
      <c r="S137" s="18"/>
      <c r="T137" s="18"/>
      <c r="U137" s="18"/>
      <c r="V137" s="18"/>
      <c r="W1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" s="17">
        <f>SUM(T_MAIN_ROUTGW28[[#This Row],[(Y)
TOTAL Excluding VAT - Y1
((A*J)*Q)+((A*R)*12))]:[(AC)
TOTAL Excluding VAT - Y5
((E*N*Q)+((E*V)*12))]])</f>
        <v>0</v>
      </c>
      <c r="AC137" s="65"/>
    </row>
    <row r="138" spans="1:29" x14ac:dyDescent="0.3">
      <c r="A138" t="s">
        <v>2527</v>
      </c>
      <c r="B138" s="1" t="s">
        <v>2787</v>
      </c>
      <c r="C138" s="115" t="s">
        <v>2788</v>
      </c>
      <c r="D138" s="116" t="s">
        <v>2550</v>
      </c>
      <c r="E138">
        <v>0</v>
      </c>
      <c r="F138">
        <v>0</v>
      </c>
      <c r="G138">
        <v>0</v>
      </c>
      <c r="H138">
        <v>0</v>
      </c>
      <c r="I138">
        <v>0</v>
      </c>
      <c r="J138" t="s">
        <v>2496</v>
      </c>
      <c r="K138" t="s">
        <v>2496</v>
      </c>
      <c r="L138" s="20"/>
      <c r="M138" s="20"/>
      <c r="N138" s="20"/>
      <c r="O138" s="20"/>
      <c r="P138" s="20"/>
      <c r="Q138" s="28">
        <f t="shared" si="2"/>
        <v>17.71</v>
      </c>
      <c r="R138" s="18"/>
      <c r="S138" s="18"/>
      <c r="T138" s="18"/>
      <c r="U138" s="18"/>
      <c r="V138" s="18"/>
      <c r="W1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" s="17">
        <f>SUM(T_MAIN_ROUTGW28[[#This Row],[(Y)
TOTAL Excluding VAT - Y1
((A*J)*Q)+((A*R)*12))]:[(AC)
TOTAL Excluding VAT - Y5
((E*N*Q)+((E*V)*12))]])</f>
        <v>0</v>
      </c>
      <c r="AC138" s="65"/>
    </row>
    <row r="139" spans="1:29" x14ac:dyDescent="0.3">
      <c r="A139" t="s">
        <v>2527</v>
      </c>
      <c r="B139" s="1" t="s">
        <v>2789</v>
      </c>
      <c r="C139" s="115" t="s">
        <v>2790</v>
      </c>
      <c r="D139" s="116" t="s">
        <v>2572</v>
      </c>
      <c r="E139">
        <v>0</v>
      </c>
      <c r="F139">
        <v>0</v>
      </c>
      <c r="G139">
        <v>0</v>
      </c>
      <c r="H139">
        <v>0</v>
      </c>
      <c r="I139">
        <v>0</v>
      </c>
      <c r="J139" t="s">
        <v>2496</v>
      </c>
      <c r="K139" t="s">
        <v>2496</v>
      </c>
      <c r="L139" s="20"/>
      <c r="M139" s="20"/>
      <c r="N139" s="20"/>
      <c r="O139" s="20"/>
      <c r="P139" s="20"/>
      <c r="Q139" s="28">
        <f t="shared" si="2"/>
        <v>17.71</v>
      </c>
      <c r="R139" s="18"/>
      <c r="S139" s="18"/>
      <c r="T139" s="18"/>
      <c r="U139" s="18"/>
      <c r="V139" s="18"/>
      <c r="W1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" s="17">
        <f>SUM(T_MAIN_ROUTGW28[[#This Row],[(Y)
TOTAL Excluding VAT - Y1
((A*J)*Q)+((A*R)*12))]:[(AC)
TOTAL Excluding VAT - Y5
((E*N*Q)+((E*V)*12))]])</f>
        <v>0</v>
      </c>
      <c r="AC139" s="65"/>
    </row>
    <row r="140" spans="1:29" x14ac:dyDescent="0.3">
      <c r="A140" t="s">
        <v>2527</v>
      </c>
      <c r="B140" s="1" t="s">
        <v>2791</v>
      </c>
      <c r="C140" s="115" t="s">
        <v>2792</v>
      </c>
      <c r="D140" s="116" t="s">
        <v>2591</v>
      </c>
      <c r="E140">
        <v>0</v>
      </c>
      <c r="F140">
        <v>0</v>
      </c>
      <c r="G140">
        <v>0</v>
      </c>
      <c r="H140">
        <v>0</v>
      </c>
      <c r="I140">
        <v>0</v>
      </c>
      <c r="J140" t="s">
        <v>2496</v>
      </c>
      <c r="K140" t="s">
        <v>2496</v>
      </c>
      <c r="L140" s="20"/>
      <c r="M140" s="20"/>
      <c r="N140" s="20"/>
      <c r="O140" s="20"/>
      <c r="P140" s="20"/>
      <c r="Q140" s="28">
        <f t="shared" si="2"/>
        <v>17.71</v>
      </c>
      <c r="R140" s="18"/>
      <c r="S140" s="18"/>
      <c r="T140" s="18"/>
      <c r="U140" s="18"/>
      <c r="V140" s="18"/>
      <c r="W1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" s="17">
        <f>SUM(T_MAIN_ROUTGW28[[#This Row],[(Y)
TOTAL Excluding VAT - Y1
((A*J)*Q)+((A*R)*12))]:[(AC)
TOTAL Excluding VAT - Y5
((E*N*Q)+((E*V)*12))]])</f>
        <v>0</v>
      </c>
      <c r="AC140" s="65"/>
    </row>
    <row r="141" spans="1:29" x14ac:dyDescent="0.3">
      <c r="A141" t="s">
        <v>2527</v>
      </c>
      <c r="B141" s="1" t="s">
        <v>2793</v>
      </c>
      <c r="C141" s="115" t="s">
        <v>2794</v>
      </c>
      <c r="D141" s="116" t="s">
        <v>2550</v>
      </c>
      <c r="E141">
        <v>0</v>
      </c>
      <c r="F141">
        <v>0</v>
      </c>
      <c r="G141">
        <v>0</v>
      </c>
      <c r="H141">
        <v>0</v>
      </c>
      <c r="I141">
        <v>0</v>
      </c>
      <c r="J141" t="s">
        <v>2496</v>
      </c>
      <c r="K141" t="s">
        <v>2496</v>
      </c>
      <c r="L141" s="20"/>
      <c r="M141" s="20"/>
      <c r="N141" s="20"/>
      <c r="O141" s="20"/>
      <c r="P141" s="20"/>
      <c r="Q141" s="28">
        <f t="shared" si="2"/>
        <v>17.71</v>
      </c>
      <c r="R141" s="18"/>
      <c r="S141" s="18"/>
      <c r="T141" s="18"/>
      <c r="U141" s="18"/>
      <c r="V141" s="18"/>
      <c r="W1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" s="17">
        <f>SUM(T_MAIN_ROUTGW28[[#This Row],[(Y)
TOTAL Excluding VAT - Y1
((A*J)*Q)+((A*R)*12))]:[(AC)
TOTAL Excluding VAT - Y5
((E*N*Q)+((E*V)*12))]])</f>
        <v>0</v>
      </c>
      <c r="AC141" s="65"/>
    </row>
    <row r="142" spans="1:29" x14ac:dyDescent="0.3">
      <c r="A142" t="s">
        <v>2527</v>
      </c>
      <c r="B142" s="1" t="s">
        <v>2795</v>
      </c>
      <c r="C142" s="1" t="s">
        <v>2795</v>
      </c>
      <c r="D142" s="116" t="s">
        <v>2762</v>
      </c>
      <c r="E142">
        <v>0</v>
      </c>
      <c r="F142">
        <v>0</v>
      </c>
      <c r="G142">
        <v>0</v>
      </c>
      <c r="H142">
        <v>0</v>
      </c>
      <c r="I142">
        <v>0</v>
      </c>
      <c r="J142" t="s">
        <v>2496</v>
      </c>
      <c r="K142" t="s">
        <v>2496</v>
      </c>
      <c r="L142" s="20"/>
      <c r="M142" s="20"/>
      <c r="N142" s="20"/>
      <c r="O142" s="20"/>
      <c r="P142" s="20"/>
      <c r="Q142" s="28">
        <f t="shared" si="2"/>
        <v>17.71</v>
      </c>
      <c r="R142" s="18"/>
      <c r="S142" s="18"/>
      <c r="T142" s="18"/>
      <c r="U142" s="18"/>
      <c r="V142" s="18"/>
      <c r="W1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" s="17">
        <f>SUM(T_MAIN_ROUTGW28[[#This Row],[(Y)
TOTAL Excluding VAT - Y1
((A*J)*Q)+((A*R)*12))]:[(AC)
TOTAL Excluding VAT - Y5
((E*N*Q)+((E*V)*12))]])</f>
        <v>0</v>
      </c>
      <c r="AC142" s="65"/>
    </row>
    <row r="143" spans="1:29" x14ac:dyDescent="0.3">
      <c r="A143" t="s">
        <v>2527</v>
      </c>
      <c r="B143" s="1" t="s">
        <v>2796</v>
      </c>
      <c r="C143" s="115" t="s">
        <v>2797</v>
      </c>
      <c r="D143" s="116" t="s">
        <v>2550</v>
      </c>
      <c r="E143">
        <v>0</v>
      </c>
      <c r="F143">
        <v>0</v>
      </c>
      <c r="G143">
        <v>0</v>
      </c>
      <c r="H143">
        <v>0</v>
      </c>
      <c r="I143">
        <v>0</v>
      </c>
      <c r="J143" t="s">
        <v>2496</v>
      </c>
      <c r="K143" t="s">
        <v>2496</v>
      </c>
      <c r="L143" s="20"/>
      <c r="M143" s="20"/>
      <c r="N143" s="20"/>
      <c r="O143" s="20"/>
      <c r="P143" s="20"/>
      <c r="Q143" s="28">
        <f t="shared" si="2"/>
        <v>17.71</v>
      </c>
      <c r="R143" s="18"/>
      <c r="S143" s="18"/>
      <c r="T143" s="18"/>
      <c r="U143" s="18"/>
      <c r="V143" s="18"/>
      <c r="W1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" s="17">
        <f>SUM(T_MAIN_ROUTGW28[[#This Row],[(Y)
TOTAL Excluding VAT - Y1
((A*J)*Q)+((A*R)*12))]:[(AC)
TOTAL Excluding VAT - Y5
((E*N*Q)+((E*V)*12))]])</f>
        <v>0</v>
      </c>
      <c r="AC143" s="65"/>
    </row>
    <row r="144" spans="1:29" x14ac:dyDescent="0.3">
      <c r="A144" t="s">
        <v>2527</v>
      </c>
      <c r="B144" s="1" t="s">
        <v>2798</v>
      </c>
      <c r="C144" s="115" t="s">
        <v>2799</v>
      </c>
      <c r="D144" s="116" t="s">
        <v>2556</v>
      </c>
      <c r="E144">
        <v>0</v>
      </c>
      <c r="F144">
        <v>0</v>
      </c>
      <c r="G144">
        <v>0</v>
      </c>
      <c r="H144">
        <v>0</v>
      </c>
      <c r="I144">
        <v>0</v>
      </c>
      <c r="J144" t="s">
        <v>2496</v>
      </c>
      <c r="K144" t="s">
        <v>2496</v>
      </c>
      <c r="L144" s="20"/>
      <c r="M144" s="20"/>
      <c r="N144" s="20"/>
      <c r="O144" s="20"/>
      <c r="P144" s="20"/>
      <c r="Q144" s="28">
        <f t="shared" si="2"/>
        <v>17.71</v>
      </c>
      <c r="R144" s="18"/>
      <c r="S144" s="18"/>
      <c r="T144" s="18"/>
      <c r="U144" s="18"/>
      <c r="V144" s="18"/>
      <c r="W1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" s="17">
        <f>SUM(T_MAIN_ROUTGW28[[#This Row],[(Y)
TOTAL Excluding VAT - Y1
((A*J)*Q)+((A*R)*12))]:[(AC)
TOTAL Excluding VAT - Y5
((E*N*Q)+((E*V)*12))]])</f>
        <v>0</v>
      </c>
      <c r="AC144" s="65"/>
    </row>
    <row r="145" spans="1:29" x14ac:dyDescent="0.3">
      <c r="A145" t="s">
        <v>2527</v>
      </c>
      <c r="B145" s="1" t="s">
        <v>2800</v>
      </c>
      <c r="C145" s="115" t="s">
        <v>2801</v>
      </c>
      <c r="D145" s="116" t="s">
        <v>2550</v>
      </c>
      <c r="E145">
        <v>0</v>
      </c>
      <c r="F145">
        <v>0</v>
      </c>
      <c r="G145">
        <v>0</v>
      </c>
      <c r="H145">
        <v>0</v>
      </c>
      <c r="I145">
        <v>0</v>
      </c>
      <c r="J145" t="s">
        <v>2496</v>
      </c>
      <c r="K145" t="s">
        <v>2496</v>
      </c>
      <c r="L145" s="20"/>
      <c r="M145" s="20"/>
      <c r="N145" s="20"/>
      <c r="O145" s="20"/>
      <c r="P145" s="20"/>
      <c r="Q145" s="28">
        <f t="shared" si="2"/>
        <v>17.71</v>
      </c>
      <c r="R145" s="18"/>
      <c r="S145" s="18"/>
      <c r="T145" s="18"/>
      <c r="U145" s="18"/>
      <c r="V145" s="18"/>
      <c r="W1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" s="17">
        <f>SUM(T_MAIN_ROUTGW28[[#This Row],[(Y)
TOTAL Excluding VAT - Y1
((A*J)*Q)+((A*R)*12))]:[(AC)
TOTAL Excluding VAT - Y5
((E*N*Q)+((E*V)*12))]])</f>
        <v>0</v>
      </c>
      <c r="AC145" s="65"/>
    </row>
    <row r="146" spans="1:29" x14ac:dyDescent="0.3">
      <c r="A146" t="s">
        <v>2527</v>
      </c>
      <c r="B146" s="1" t="s">
        <v>2802</v>
      </c>
      <c r="C146" s="115" t="s">
        <v>2803</v>
      </c>
      <c r="D146" s="116" t="s">
        <v>2591</v>
      </c>
      <c r="E146">
        <v>0</v>
      </c>
      <c r="F146">
        <v>0</v>
      </c>
      <c r="G146">
        <v>0</v>
      </c>
      <c r="H146">
        <v>0</v>
      </c>
      <c r="I146">
        <v>0</v>
      </c>
      <c r="J146" t="s">
        <v>2496</v>
      </c>
      <c r="K146" t="s">
        <v>2496</v>
      </c>
      <c r="L146" s="20"/>
      <c r="M146" s="20"/>
      <c r="N146" s="20"/>
      <c r="O146" s="20"/>
      <c r="P146" s="20"/>
      <c r="Q146" s="28">
        <f t="shared" si="2"/>
        <v>17.71</v>
      </c>
      <c r="R146" s="18"/>
      <c r="S146" s="18"/>
      <c r="T146" s="18"/>
      <c r="U146" s="18"/>
      <c r="V146" s="18"/>
      <c r="W1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" s="17">
        <f>SUM(T_MAIN_ROUTGW28[[#This Row],[(Y)
TOTAL Excluding VAT - Y1
((A*J)*Q)+((A*R)*12))]:[(AC)
TOTAL Excluding VAT - Y5
((E*N*Q)+((E*V)*12))]])</f>
        <v>0</v>
      </c>
      <c r="AC146" s="65"/>
    </row>
    <row r="147" spans="1:29" x14ac:dyDescent="0.3">
      <c r="A147" t="s">
        <v>2527</v>
      </c>
      <c r="B147" s="1" t="s">
        <v>2804</v>
      </c>
      <c r="C147" s="115" t="s">
        <v>2805</v>
      </c>
      <c r="D147" s="116" t="s">
        <v>2556</v>
      </c>
      <c r="E147">
        <v>0</v>
      </c>
      <c r="F147">
        <v>0</v>
      </c>
      <c r="G147">
        <v>0</v>
      </c>
      <c r="H147">
        <v>0</v>
      </c>
      <c r="I147">
        <v>0</v>
      </c>
      <c r="J147" t="s">
        <v>2496</v>
      </c>
      <c r="K147" t="s">
        <v>2496</v>
      </c>
      <c r="L147" s="20"/>
      <c r="M147" s="20"/>
      <c r="N147" s="20"/>
      <c r="O147" s="20"/>
      <c r="P147" s="20"/>
      <c r="Q147" s="28">
        <f t="shared" ref="Q147:Q210" si="3">Exchange_Rate</f>
        <v>17.71</v>
      </c>
      <c r="R147" s="18"/>
      <c r="S147" s="18"/>
      <c r="T147" s="18"/>
      <c r="U147" s="18"/>
      <c r="V147" s="18"/>
      <c r="W1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" s="17">
        <f>SUM(T_MAIN_ROUTGW28[[#This Row],[(Y)
TOTAL Excluding VAT - Y1
((A*J)*Q)+((A*R)*12))]:[(AC)
TOTAL Excluding VAT - Y5
((E*N*Q)+((E*V)*12))]])</f>
        <v>0</v>
      </c>
      <c r="AC147" s="65"/>
    </row>
    <row r="148" spans="1:29" x14ac:dyDescent="0.3">
      <c r="A148" t="s">
        <v>2527</v>
      </c>
      <c r="B148" s="1" t="s">
        <v>2806</v>
      </c>
      <c r="C148" s="115" t="s">
        <v>2807</v>
      </c>
      <c r="D148" s="116" t="s">
        <v>2556</v>
      </c>
      <c r="E148">
        <v>0</v>
      </c>
      <c r="F148">
        <v>0</v>
      </c>
      <c r="G148">
        <v>0</v>
      </c>
      <c r="H148">
        <v>0</v>
      </c>
      <c r="I148">
        <v>0</v>
      </c>
      <c r="J148" t="s">
        <v>2496</v>
      </c>
      <c r="K148" t="s">
        <v>2496</v>
      </c>
      <c r="L148" s="20"/>
      <c r="M148" s="20"/>
      <c r="N148" s="20"/>
      <c r="O148" s="20"/>
      <c r="P148" s="20"/>
      <c r="Q148" s="28">
        <f t="shared" si="3"/>
        <v>17.71</v>
      </c>
      <c r="R148" s="18"/>
      <c r="S148" s="18"/>
      <c r="T148" s="18"/>
      <c r="U148" s="18"/>
      <c r="V148" s="18"/>
      <c r="W1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" s="17">
        <f>SUM(T_MAIN_ROUTGW28[[#This Row],[(Y)
TOTAL Excluding VAT - Y1
((A*J)*Q)+((A*R)*12))]:[(AC)
TOTAL Excluding VAT - Y5
((E*N*Q)+((E*V)*12))]])</f>
        <v>0</v>
      </c>
      <c r="AC148" s="65"/>
    </row>
    <row r="149" spans="1:29" x14ac:dyDescent="0.3">
      <c r="A149" t="s">
        <v>2527</v>
      </c>
      <c r="B149" s="1" t="s">
        <v>2808</v>
      </c>
      <c r="C149" s="115" t="s">
        <v>2809</v>
      </c>
      <c r="D149" s="116" t="s">
        <v>2550</v>
      </c>
      <c r="E149">
        <v>0</v>
      </c>
      <c r="F149">
        <v>0</v>
      </c>
      <c r="G149">
        <v>0</v>
      </c>
      <c r="H149">
        <v>0</v>
      </c>
      <c r="I149">
        <v>0</v>
      </c>
      <c r="J149" t="s">
        <v>2496</v>
      </c>
      <c r="K149" t="s">
        <v>2496</v>
      </c>
      <c r="L149" s="20"/>
      <c r="M149" s="20"/>
      <c r="N149" s="20"/>
      <c r="O149" s="20"/>
      <c r="P149" s="20"/>
      <c r="Q149" s="28">
        <f t="shared" si="3"/>
        <v>17.71</v>
      </c>
      <c r="R149" s="18"/>
      <c r="S149" s="18"/>
      <c r="T149" s="18"/>
      <c r="U149" s="18"/>
      <c r="V149" s="18"/>
      <c r="W1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" s="17">
        <f>SUM(T_MAIN_ROUTGW28[[#This Row],[(Y)
TOTAL Excluding VAT - Y1
((A*J)*Q)+((A*R)*12))]:[(AC)
TOTAL Excluding VAT - Y5
((E*N*Q)+((E*V)*12))]])</f>
        <v>0</v>
      </c>
      <c r="AC149" s="65"/>
    </row>
    <row r="150" spans="1:29" x14ac:dyDescent="0.3">
      <c r="A150" t="s">
        <v>2527</v>
      </c>
      <c r="B150" s="1" t="s">
        <v>2810</v>
      </c>
      <c r="C150" s="115" t="s">
        <v>2811</v>
      </c>
      <c r="D150" s="116" t="s">
        <v>2556</v>
      </c>
      <c r="E150">
        <v>0</v>
      </c>
      <c r="F150">
        <v>0</v>
      </c>
      <c r="G150">
        <v>0</v>
      </c>
      <c r="H150">
        <v>0</v>
      </c>
      <c r="I150">
        <v>0</v>
      </c>
      <c r="J150" t="s">
        <v>2496</v>
      </c>
      <c r="K150" t="s">
        <v>2496</v>
      </c>
      <c r="L150" s="20"/>
      <c r="M150" s="20"/>
      <c r="N150" s="20"/>
      <c r="O150" s="20"/>
      <c r="P150" s="20"/>
      <c r="Q150" s="28">
        <f t="shared" si="3"/>
        <v>17.71</v>
      </c>
      <c r="R150" s="18"/>
      <c r="S150" s="18"/>
      <c r="T150" s="18"/>
      <c r="U150" s="18"/>
      <c r="V150" s="18"/>
      <c r="W1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" s="17">
        <f>SUM(T_MAIN_ROUTGW28[[#This Row],[(Y)
TOTAL Excluding VAT - Y1
((A*J)*Q)+((A*R)*12))]:[(AC)
TOTAL Excluding VAT - Y5
((E*N*Q)+((E*V)*12))]])</f>
        <v>0</v>
      </c>
      <c r="AC150" s="65"/>
    </row>
    <row r="151" spans="1:29" x14ac:dyDescent="0.3">
      <c r="A151" t="s">
        <v>2527</v>
      </c>
      <c r="B151" s="1" t="s">
        <v>2812</v>
      </c>
      <c r="C151" s="115" t="s">
        <v>2813</v>
      </c>
      <c r="D151" s="116" t="s">
        <v>2550</v>
      </c>
      <c r="E151">
        <v>0</v>
      </c>
      <c r="F151">
        <v>0</v>
      </c>
      <c r="G151">
        <v>0</v>
      </c>
      <c r="H151">
        <v>0</v>
      </c>
      <c r="I151">
        <v>0</v>
      </c>
      <c r="J151" t="s">
        <v>2496</v>
      </c>
      <c r="K151" t="s">
        <v>2496</v>
      </c>
      <c r="L151" s="20"/>
      <c r="M151" s="20"/>
      <c r="N151" s="20"/>
      <c r="O151" s="20"/>
      <c r="P151" s="20"/>
      <c r="Q151" s="28">
        <f t="shared" si="3"/>
        <v>17.71</v>
      </c>
      <c r="R151" s="18"/>
      <c r="S151" s="18"/>
      <c r="T151" s="18"/>
      <c r="U151" s="18"/>
      <c r="V151" s="18"/>
      <c r="W1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" s="17">
        <f>SUM(T_MAIN_ROUTGW28[[#This Row],[(Y)
TOTAL Excluding VAT - Y1
((A*J)*Q)+((A*R)*12))]:[(AC)
TOTAL Excluding VAT - Y5
((E*N*Q)+((E*V)*12))]])</f>
        <v>0</v>
      </c>
      <c r="AC151" s="65"/>
    </row>
    <row r="152" spans="1:29" x14ac:dyDescent="0.3">
      <c r="A152" t="s">
        <v>2527</v>
      </c>
      <c r="B152" s="1" t="s">
        <v>2814</v>
      </c>
      <c r="C152" s="115" t="s">
        <v>2815</v>
      </c>
      <c r="D152" s="116" t="s">
        <v>2550</v>
      </c>
      <c r="E152">
        <v>0</v>
      </c>
      <c r="F152">
        <v>0</v>
      </c>
      <c r="G152">
        <v>0</v>
      </c>
      <c r="H152">
        <v>0</v>
      </c>
      <c r="I152">
        <v>0</v>
      </c>
      <c r="J152" t="s">
        <v>2496</v>
      </c>
      <c r="K152" t="s">
        <v>2496</v>
      </c>
      <c r="L152" s="20"/>
      <c r="M152" s="20"/>
      <c r="N152" s="20"/>
      <c r="O152" s="20"/>
      <c r="P152" s="20"/>
      <c r="Q152" s="28">
        <f t="shared" si="3"/>
        <v>17.71</v>
      </c>
      <c r="R152" s="18"/>
      <c r="S152" s="18"/>
      <c r="T152" s="18"/>
      <c r="U152" s="18"/>
      <c r="V152" s="18"/>
      <c r="W1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" s="17">
        <f>SUM(T_MAIN_ROUTGW28[[#This Row],[(Y)
TOTAL Excluding VAT - Y1
((A*J)*Q)+((A*R)*12))]:[(AC)
TOTAL Excluding VAT - Y5
((E*N*Q)+((E*V)*12))]])</f>
        <v>0</v>
      </c>
      <c r="AC152" s="65"/>
    </row>
    <row r="153" spans="1:29" x14ac:dyDescent="0.3">
      <c r="A153" t="s">
        <v>2527</v>
      </c>
      <c r="B153" s="1" t="s">
        <v>2816</v>
      </c>
      <c r="C153" s="115" t="s">
        <v>2817</v>
      </c>
      <c r="D153" s="116" t="s">
        <v>2550</v>
      </c>
      <c r="E153">
        <v>0</v>
      </c>
      <c r="F153">
        <v>0</v>
      </c>
      <c r="G153">
        <v>0</v>
      </c>
      <c r="H153">
        <v>0</v>
      </c>
      <c r="I153">
        <v>0</v>
      </c>
      <c r="J153" t="s">
        <v>2496</v>
      </c>
      <c r="K153" t="s">
        <v>2496</v>
      </c>
      <c r="L153" s="20"/>
      <c r="M153" s="20"/>
      <c r="N153" s="20"/>
      <c r="O153" s="20"/>
      <c r="P153" s="20"/>
      <c r="Q153" s="28">
        <f t="shared" si="3"/>
        <v>17.71</v>
      </c>
      <c r="R153" s="18"/>
      <c r="S153" s="18"/>
      <c r="T153" s="18"/>
      <c r="U153" s="18"/>
      <c r="V153" s="18"/>
      <c r="W1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" s="17">
        <f>SUM(T_MAIN_ROUTGW28[[#This Row],[(Y)
TOTAL Excluding VAT - Y1
((A*J)*Q)+((A*R)*12))]:[(AC)
TOTAL Excluding VAT - Y5
((E*N*Q)+((E*V)*12))]])</f>
        <v>0</v>
      </c>
      <c r="AC153" s="65"/>
    </row>
    <row r="154" spans="1:29" x14ac:dyDescent="0.3">
      <c r="A154" t="s">
        <v>2527</v>
      </c>
      <c r="B154" s="1" t="s">
        <v>2818</v>
      </c>
      <c r="C154" s="115" t="s">
        <v>2819</v>
      </c>
      <c r="D154" s="116" t="s">
        <v>2550</v>
      </c>
      <c r="E154">
        <v>0</v>
      </c>
      <c r="F154">
        <v>0</v>
      </c>
      <c r="G154">
        <v>0</v>
      </c>
      <c r="H154">
        <v>0</v>
      </c>
      <c r="I154">
        <v>0</v>
      </c>
      <c r="J154" t="s">
        <v>2496</v>
      </c>
      <c r="K154" t="s">
        <v>2496</v>
      </c>
      <c r="L154" s="20"/>
      <c r="M154" s="20"/>
      <c r="N154" s="20"/>
      <c r="O154" s="20"/>
      <c r="P154" s="20"/>
      <c r="Q154" s="28">
        <f t="shared" si="3"/>
        <v>17.71</v>
      </c>
      <c r="R154" s="18"/>
      <c r="S154" s="18"/>
      <c r="T154" s="18"/>
      <c r="U154" s="18"/>
      <c r="V154" s="18"/>
      <c r="W1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" s="17">
        <f>SUM(T_MAIN_ROUTGW28[[#This Row],[(Y)
TOTAL Excluding VAT - Y1
((A*J)*Q)+((A*R)*12))]:[(AC)
TOTAL Excluding VAT - Y5
((E*N*Q)+((E*V)*12))]])</f>
        <v>0</v>
      </c>
      <c r="AC154" s="65"/>
    </row>
    <row r="155" spans="1:29" x14ac:dyDescent="0.3">
      <c r="A155" t="s">
        <v>2527</v>
      </c>
      <c r="B155" s="1" t="s">
        <v>2820</v>
      </c>
      <c r="C155" s="115" t="s">
        <v>2821</v>
      </c>
      <c r="D155" s="116" t="s">
        <v>2550</v>
      </c>
      <c r="E155">
        <v>0</v>
      </c>
      <c r="F155">
        <v>0</v>
      </c>
      <c r="G155">
        <v>0</v>
      </c>
      <c r="H155">
        <v>0</v>
      </c>
      <c r="I155">
        <v>0</v>
      </c>
      <c r="J155" t="s">
        <v>2496</v>
      </c>
      <c r="K155" t="s">
        <v>2496</v>
      </c>
      <c r="L155" s="20"/>
      <c r="M155" s="20"/>
      <c r="N155" s="20"/>
      <c r="O155" s="20"/>
      <c r="P155" s="20"/>
      <c r="Q155" s="28">
        <f t="shared" si="3"/>
        <v>17.71</v>
      </c>
      <c r="R155" s="18"/>
      <c r="S155" s="18"/>
      <c r="T155" s="18"/>
      <c r="U155" s="18"/>
      <c r="V155" s="18"/>
      <c r="W1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" s="17">
        <f>SUM(T_MAIN_ROUTGW28[[#This Row],[(Y)
TOTAL Excluding VAT - Y1
((A*J)*Q)+((A*R)*12))]:[(AC)
TOTAL Excluding VAT - Y5
((E*N*Q)+((E*V)*12))]])</f>
        <v>0</v>
      </c>
      <c r="AC155" s="65"/>
    </row>
    <row r="156" spans="1:29" x14ac:dyDescent="0.3">
      <c r="A156" t="s">
        <v>2527</v>
      </c>
      <c r="B156" s="1" t="s">
        <v>2822</v>
      </c>
      <c r="C156" s="115" t="s">
        <v>2823</v>
      </c>
      <c r="D156" s="116" t="s">
        <v>2567</v>
      </c>
      <c r="E156">
        <v>0</v>
      </c>
      <c r="F156">
        <v>0</v>
      </c>
      <c r="G156">
        <v>0</v>
      </c>
      <c r="H156">
        <v>0</v>
      </c>
      <c r="I156">
        <v>0</v>
      </c>
      <c r="J156" t="s">
        <v>2496</v>
      </c>
      <c r="K156" t="s">
        <v>2496</v>
      </c>
      <c r="L156" s="20"/>
      <c r="M156" s="20"/>
      <c r="N156" s="20"/>
      <c r="O156" s="20"/>
      <c r="P156" s="20"/>
      <c r="Q156" s="28">
        <f t="shared" si="3"/>
        <v>17.71</v>
      </c>
      <c r="R156" s="18"/>
      <c r="S156" s="18"/>
      <c r="T156" s="18"/>
      <c r="U156" s="18"/>
      <c r="V156" s="18"/>
      <c r="W1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" s="17">
        <f>SUM(T_MAIN_ROUTGW28[[#This Row],[(Y)
TOTAL Excluding VAT - Y1
((A*J)*Q)+((A*R)*12))]:[(AC)
TOTAL Excluding VAT - Y5
((E*N*Q)+((E*V)*12))]])</f>
        <v>0</v>
      </c>
      <c r="AC156" s="65"/>
    </row>
    <row r="157" spans="1:29" x14ac:dyDescent="0.3">
      <c r="A157" t="s">
        <v>2527</v>
      </c>
      <c r="B157" s="1" t="s">
        <v>2824</v>
      </c>
      <c r="C157" s="115" t="s">
        <v>2825</v>
      </c>
      <c r="D157" s="116" t="s">
        <v>2550</v>
      </c>
      <c r="E157">
        <v>0</v>
      </c>
      <c r="F157">
        <v>0</v>
      </c>
      <c r="G157">
        <v>0</v>
      </c>
      <c r="H157">
        <v>0</v>
      </c>
      <c r="I157">
        <v>0</v>
      </c>
      <c r="J157" t="s">
        <v>2496</v>
      </c>
      <c r="K157" t="s">
        <v>2496</v>
      </c>
      <c r="L157" s="20"/>
      <c r="M157" s="20"/>
      <c r="N157" s="20"/>
      <c r="O157" s="20"/>
      <c r="P157" s="20"/>
      <c r="Q157" s="28">
        <f t="shared" si="3"/>
        <v>17.71</v>
      </c>
      <c r="R157" s="18"/>
      <c r="S157" s="18"/>
      <c r="T157" s="18"/>
      <c r="U157" s="18"/>
      <c r="V157" s="18"/>
      <c r="W1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" s="17">
        <f>SUM(T_MAIN_ROUTGW28[[#This Row],[(Y)
TOTAL Excluding VAT - Y1
((A*J)*Q)+((A*R)*12))]:[(AC)
TOTAL Excluding VAT - Y5
((E*N*Q)+((E*V)*12))]])</f>
        <v>0</v>
      </c>
      <c r="AC157" s="65"/>
    </row>
    <row r="158" spans="1:29" x14ac:dyDescent="0.3">
      <c r="A158" t="s">
        <v>2527</v>
      </c>
      <c r="B158" s="1" t="s">
        <v>2826</v>
      </c>
      <c r="C158" s="115" t="s">
        <v>2827</v>
      </c>
      <c r="D158" s="116" t="s">
        <v>2550</v>
      </c>
      <c r="E158">
        <v>0</v>
      </c>
      <c r="F158">
        <v>0</v>
      </c>
      <c r="G158">
        <v>0</v>
      </c>
      <c r="H158">
        <v>0</v>
      </c>
      <c r="I158">
        <v>0</v>
      </c>
      <c r="J158" t="s">
        <v>2496</v>
      </c>
      <c r="K158" t="s">
        <v>2496</v>
      </c>
      <c r="L158" s="20"/>
      <c r="M158" s="20"/>
      <c r="N158" s="20"/>
      <c r="O158" s="20"/>
      <c r="P158" s="20"/>
      <c r="Q158" s="28">
        <f t="shared" si="3"/>
        <v>17.71</v>
      </c>
      <c r="R158" s="18"/>
      <c r="S158" s="18"/>
      <c r="T158" s="18"/>
      <c r="U158" s="18"/>
      <c r="V158" s="18"/>
      <c r="W1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" s="17">
        <f>SUM(T_MAIN_ROUTGW28[[#This Row],[(Y)
TOTAL Excluding VAT - Y1
((A*J)*Q)+((A*R)*12))]:[(AC)
TOTAL Excluding VAT - Y5
((E*N*Q)+((E*V)*12))]])</f>
        <v>0</v>
      </c>
      <c r="AC158" s="65"/>
    </row>
    <row r="159" spans="1:29" x14ac:dyDescent="0.3">
      <c r="A159" t="s">
        <v>2527</v>
      </c>
      <c r="B159" s="1" t="s">
        <v>2828</v>
      </c>
      <c r="C159" s="115" t="s">
        <v>2829</v>
      </c>
      <c r="D159" s="116" t="s">
        <v>2550</v>
      </c>
      <c r="E159">
        <v>0</v>
      </c>
      <c r="F159">
        <v>0</v>
      </c>
      <c r="G159">
        <v>0</v>
      </c>
      <c r="H159">
        <v>0</v>
      </c>
      <c r="I159">
        <v>0</v>
      </c>
      <c r="J159" t="s">
        <v>2496</v>
      </c>
      <c r="K159" t="s">
        <v>2496</v>
      </c>
      <c r="L159" s="20"/>
      <c r="M159" s="20"/>
      <c r="N159" s="20"/>
      <c r="O159" s="20"/>
      <c r="P159" s="20"/>
      <c r="Q159" s="28">
        <f t="shared" si="3"/>
        <v>17.71</v>
      </c>
      <c r="R159" s="18"/>
      <c r="S159" s="18"/>
      <c r="T159" s="18"/>
      <c r="U159" s="18"/>
      <c r="V159" s="18"/>
      <c r="W1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" s="17">
        <f>SUM(T_MAIN_ROUTGW28[[#This Row],[(Y)
TOTAL Excluding VAT - Y1
((A*J)*Q)+((A*R)*12))]:[(AC)
TOTAL Excluding VAT - Y5
((E*N*Q)+((E*V)*12))]])</f>
        <v>0</v>
      </c>
      <c r="AC159" s="65"/>
    </row>
    <row r="160" spans="1:29" x14ac:dyDescent="0.3">
      <c r="A160" t="s">
        <v>2527</v>
      </c>
      <c r="B160" s="1" t="s">
        <v>2830</v>
      </c>
      <c r="C160" s="115" t="s">
        <v>2831</v>
      </c>
      <c r="D160" s="116" t="s">
        <v>2550</v>
      </c>
      <c r="E160">
        <v>0</v>
      </c>
      <c r="F160">
        <v>0</v>
      </c>
      <c r="G160">
        <v>0</v>
      </c>
      <c r="H160">
        <v>0</v>
      </c>
      <c r="I160">
        <v>0</v>
      </c>
      <c r="J160" t="s">
        <v>2496</v>
      </c>
      <c r="K160" t="s">
        <v>2496</v>
      </c>
      <c r="L160" s="20"/>
      <c r="M160" s="20"/>
      <c r="N160" s="20"/>
      <c r="O160" s="20"/>
      <c r="P160" s="20"/>
      <c r="Q160" s="28">
        <f t="shared" si="3"/>
        <v>17.71</v>
      </c>
      <c r="R160" s="18"/>
      <c r="S160" s="18"/>
      <c r="T160" s="18"/>
      <c r="U160" s="18"/>
      <c r="V160" s="18"/>
      <c r="W1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" s="17">
        <f>SUM(T_MAIN_ROUTGW28[[#This Row],[(Y)
TOTAL Excluding VAT - Y1
((A*J)*Q)+((A*R)*12))]:[(AC)
TOTAL Excluding VAT - Y5
((E*N*Q)+((E*V)*12))]])</f>
        <v>0</v>
      </c>
      <c r="AC160" s="65"/>
    </row>
    <row r="161" spans="1:29" x14ac:dyDescent="0.3">
      <c r="A161" t="s">
        <v>2527</v>
      </c>
      <c r="B161" s="1" t="s">
        <v>2832</v>
      </c>
      <c r="C161" s="115" t="s">
        <v>2833</v>
      </c>
      <c r="D161" s="116" t="s">
        <v>2572</v>
      </c>
      <c r="E161">
        <v>0</v>
      </c>
      <c r="F161">
        <v>0</v>
      </c>
      <c r="G161">
        <v>0</v>
      </c>
      <c r="H161">
        <v>0</v>
      </c>
      <c r="I161">
        <v>0</v>
      </c>
      <c r="J161" t="s">
        <v>2496</v>
      </c>
      <c r="K161" t="s">
        <v>2496</v>
      </c>
      <c r="L161" s="20"/>
      <c r="M161" s="20"/>
      <c r="N161" s="20"/>
      <c r="O161" s="20"/>
      <c r="P161" s="20"/>
      <c r="Q161" s="28">
        <f t="shared" si="3"/>
        <v>17.71</v>
      </c>
      <c r="R161" s="18"/>
      <c r="S161" s="18"/>
      <c r="T161" s="18"/>
      <c r="U161" s="18"/>
      <c r="V161" s="18"/>
      <c r="W1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" s="17">
        <f>SUM(T_MAIN_ROUTGW28[[#This Row],[(Y)
TOTAL Excluding VAT - Y1
((A*J)*Q)+((A*R)*12))]:[(AC)
TOTAL Excluding VAT - Y5
((E*N*Q)+((E*V)*12))]])</f>
        <v>0</v>
      </c>
      <c r="AC161" s="65"/>
    </row>
    <row r="162" spans="1:29" x14ac:dyDescent="0.3">
      <c r="A162" t="s">
        <v>2527</v>
      </c>
      <c r="B162" s="1" t="s">
        <v>2834</v>
      </c>
      <c r="C162" s="115" t="s">
        <v>2835</v>
      </c>
      <c r="D162" s="116" t="s">
        <v>2550</v>
      </c>
      <c r="E162">
        <v>0</v>
      </c>
      <c r="F162">
        <v>0</v>
      </c>
      <c r="G162">
        <v>0</v>
      </c>
      <c r="H162">
        <v>0</v>
      </c>
      <c r="I162">
        <v>0</v>
      </c>
      <c r="J162" t="s">
        <v>2496</v>
      </c>
      <c r="K162" t="s">
        <v>2496</v>
      </c>
      <c r="L162" s="20"/>
      <c r="M162" s="20"/>
      <c r="N162" s="20"/>
      <c r="O162" s="20"/>
      <c r="P162" s="20"/>
      <c r="Q162" s="28">
        <f t="shared" si="3"/>
        <v>17.71</v>
      </c>
      <c r="R162" s="18"/>
      <c r="S162" s="18"/>
      <c r="T162" s="18"/>
      <c r="U162" s="18"/>
      <c r="V162" s="18"/>
      <c r="W1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" s="17">
        <f>SUM(T_MAIN_ROUTGW28[[#This Row],[(Y)
TOTAL Excluding VAT - Y1
((A*J)*Q)+((A*R)*12))]:[(AC)
TOTAL Excluding VAT - Y5
((E*N*Q)+((E*V)*12))]])</f>
        <v>0</v>
      </c>
      <c r="AC162" s="65"/>
    </row>
    <row r="163" spans="1:29" x14ac:dyDescent="0.3">
      <c r="A163" t="s">
        <v>2527</v>
      </c>
      <c r="B163" s="1" t="s">
        <v>2836</v>
      </c>
      <c r="C163" s="115" t="s">
        <v>2837</v>
      </c>
      <c r="D163" s="116" t="s">
        <v>2572</v>
      </c>
      <c r="E163">
        <v>0</v>
      </c>
      <c r="F163">
        <v>0</v>
      </c>
      <c r="G163">
        <v>0</v>
      </c>
      <c r="H163">
        <v>0</v>
      </c>
      <c r="I163">
        <v>0</v>
      </c>
      <c r="J163" t="s">
        <v>2496</v>
      </c>
      <c r="K163" t="s">
        <v>2496</v>
      </c>
      <c r="L163" s="20"/>
      <c r="M163" s="20"/>
      <c r="N163" s="20"/>
      <c r="O163" s="20"/>
      <c r="P163" s="20"/>
      <c r="Q163" s="28">
        <f t="shared" si="3"/>
        <v>17.71</v>
      </c>
      <c r="R163" s="18"/>
      <c r="S163" s="18"/>
      <c r="T163" s="18"/>
      <c r="U163" s="18"/>
      <c r="V163" s="18"/>
      <c r="W1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" s="17">
        <f>SUM(T_MAIN_ROUTGW28[[#This Row],[(Y)
TOTAL Excluding VAT - Y1
((A*J)*Q)+((A*R)*12))]:[(AC)
TOTAL Excluding VAT - Y5
((E*N*Q)+((E*V)*12))]])</f>
        <v>0</v>
      </c>
      <c r="AC163" s="65"/>
    </row>
    <row r="164" spans="1:29" x14ac:dyDescent="0.3">
      <c r="A164" t="s">
        <v>2527</v>
      </c>
      <c r="B164" s="1" t="s">
        <v>2838</v>
      </c>
      <c r="C164" s="115" t="s">
        <v>2839</v>
      </c>
      <c r="D164" s="116" t="s">
        <v>2550</v>
      </c>
      <c r="E164">
        <v>0</v>
      </c>
      <c r="F164">
        <v>0</v>
      </c>
      <c r="G164">
        <v>0</v>
      </c>
      <c r="H164">
        <v>0</v>
      </c>
      <c r="I164">
        <v>0</v>
      </c>
      <c r="J164" t="s">
        <v>2496</v>
      </c>
      <c r="K164" t="s">
        <v>2496</v>
      </c>
      <c r="L164" s="20"/>
      <c r="M164" s="20"/>
      <c r="N164" s="20"/>
      <c r="O164" s="20"/>
      <c r="P164" s="20"/>
      <c r="Q164" s="28">
        <f t="shared" si="3"/>
        <v>17.71</v>
      </c>
      <c r="R164" s="18"/>
      <c r="S164" s="18"/>
      <c r="T164" s="18"/>
      <c r="U164" s="18"/>
      <c r="V164" s="18"/>
      <c r="W1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" s="17">
        <f>SUM(T_MAIN_ROUTGW28[[#This Row],[(Y)
TOTAL Excluding VAT - Y1
((A*J)*Q)+((A*R)*12))]:[(AC)
TOTAL Excluding VAT - Y5
((E*N*Q)+((E*V)*12))]])</f>
        <v>0</v>
      </c>
      <c r="AC164" s="65"/>
    </row>
    <row r="165" spans="1:29" x14ac:dyDescent="0.3">
      <c r="A165" t="s">
        <v>2527</v>
      </c>
      <c r="B165" s="1" t="s">
        <v>2840</v>
      </c>
      <c r="C165" s="115" t="s">
        <v>2841</v>
      </c>
      <c r="D165" s="116" t="s">
        <v>2762</v>
      </c>
      <c r="E165">
        <v>0</v>
      </c>
      <c r="F165">
        <v>0</v>
      </c>
      <c r="G165">
        <v>0</v>
      </c>
      <c r="H165">
        <v>0</v>
      </c>
      <c r="I165">
        <v>0</v>
      </c>
      <c r="J165" t="s">
        <v>2496</v>
      </c>
      <c r="K165" t="s">
        <v>2496</v>
      </c>
      <c r="L165" s="20"/>
      <c r="M165" s="20"/>
      <c r="N165" s="20"/>
      <c r="O165" s="20"/>
      <c r="P165" s="20"/>
      <c r="Q165" s="28">
        <f t="shared" si="3"/>
        <v>17.71</v>
      </c>
      <c r="R165" s="18"/>
      <c r="S165" s="18"/>
      <c r="T165" s="18"/>
      <c r="U165" s="18"/>
      <c r="V165" s="18"/>
      <c r="W1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" s="17">
        <f>SUM(T_MAIN_ROUTGW28[[#This Row],[(Y)
TOTAL Excluding VAT - Y1
((A*J)*Q)+((A*R)*12))]:[(AC)
TOTAL Excluding VAT - Y5
((E*N*Q)+((E*V)*12))]])</f>
        <v>0</v>
      </c>
      <c r="AC165" s="65"/>
    </row>
    <row r="166" spans="1:29" x14ac:dyDescent="0.3">
      <c r="A166" t="s">
        <v>2527</v>
      </c>
      <c r="B166" s="1" t="s">
        <v>2842</v>
      </c>
      <c r="C166" s="115" t="s">
        <v>2843</v>
      </c>
      <c r="D166" s="116" t="s">
        <v>2550</v>
      </c>
      <c r="E166">
        <v>0</v>
      </c>
      <c r="F166">
        <v>0</v>
      </c>
      <c r="G166">
        <v>0</v>
      </c>
      <c r="H166">
        <v>0</v>
      </c>
      <c r="I166">
        <v>0</v>
      </c>
      <c r="J166" t="s">
        <v>2496</v>
      </c>
      <c r="K166" t="s">
        <v>2496</v>
      </c>
      <c r="L166" s="20"/>
      <c r="M166" s="20"/>
      <c r="N166" s="20"/>
      <c r="O166" s="20"/>
      <c r="P166" s="20"/>
      <c r="Q166" s="28">
        <f t="shared" si="3"/>
        <v>17.71</v>
      </c>
      <c r="R166" s="18"/>
      <c r="S166" s="18"/>
      <c r="T166" s="18"/>
      <c r="U166" s="18"/>
      <c r="V166" s="18"/>
      <c r="W1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" s="17">
        <f>SUM(T_MAIN_ROUTGW28[[#This Row],[(Y)
TOTAL Excluding VAT - Y1
((A*J)*Q)+((A*R)*12))]:[(AC)
TOTAL Excluding VAT - Y5
((E*N*Q)+((E*V)*12))]])</f>
        <v>0</v>
      </c>
      <c r="AC166" s="65"/>
    </row>
    <row r="167" spans="1:29" x14ac:dyDescent="0.3">
      <c r="A167" t="s">
        <v>2527</v>
      </c>
      <c r="B167" s="1" t="s">
        <v>2844</v>
      </c>
      <c r="C167" s="115" t="s">
        <v>2845</v>
      </c>
      <c r="D167" s="116" t="s">
        <v>2550</v>
      </c>
      <c r="E167">
        <v>0</v>
      </c>
      <c r="F167">
        <v>0</v>
      </c>
      <c r="G167">
        <v>0</v>
      </c>
      <c r="H167">
        <v>0</v>
      </c>
      <c r="I167">
        <v>0</v>
      </c>
      <c r="J167" t="s">
        <v>2496</v>
      </c>
      <c r="K167" t="s">
        <v>2496</v>
      </c>
      <c r="L167" s="20"/>
      <c r="M167" s="20"/>
      <c r="N167" s="20"/>
      <c r="O167" s="20"/>
      <c r="P167" s="20"/>
      <c r="Q167" s="28">
        <f t="shared" si="3"/>
        <v>17.71</v>
      </c>
      <c r="R167" s="18"/>
      <c r="S167" s="18"/>
      <c r="T167" s="18"/>
      <c r="U167" s="18"/>
      <c r="V167" s="18"/>
      <c r="W1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" s="17">
        <f>SUM(T_MAIN_ROUTGW28[[#This Row],[(Y)
TOTAL Excluding VAT - Y1
((A*J)*Q)+((A*R)*12))]:[(AC)
TOTAL Excluding VAT - Y5
((E*N*Q)+((E*V)*12))]])</f>
        <v>0</v>
      </c>
      <c r="AC167" s="65"/>
    </row>
    <row r="168" spans="1:29" x14ac:dyDescent="0.3">
      <c r="A168" t="s">
        <v>2527</v>
      </c>
      <c r="B168" s="1" t="s">
        <v>2846</v>
      </c>
      <c r="C168" s="115" t="s">
        <v>2847</v>
      </c>
      <c r="D168" s="116" t="s">
        <v>2550</v>
      </c>
      <c r="E168">
        <v>0</v>
      </c>
      <c r="F168">
        <v>0</v>
      </c>
      <c r="G168">
        <v>0</v>
      </c>
      <c r="H168">
        <v>0</v>
      </c>
      <c r="I168">
        <v>0</v>
      </c>
      <c r="J168" t="s">
        <v>2496</v>
      </c>
      <c r="K168" t="s">
        <v>2496</v>
      </c>
      <c r="L168" s="20"/>
      <c r="M168" s="20"/>
      <c r="N168" s="20"/>
      <c r="O168" s="20"/>
      <c r="P168" s="20"/>
      <c r="Q168" s="28">
        <f t="shared" si="3"/>
        <v>17.71</v>
      </c>
      <c r="R168" s="18"/>
      <c r="S168" s="18"/>
      <c r="T168" s="18"/>
      <c r="U168" s="18"/>
      <c r="V168" s="18"/>
      <c r="W1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" s="17">
        <f>SUM(T_MAIN_ROUTGW28[[#This Row],[(Y)
TOTAL Excluding VAT - Y1
((A*J)*Q)+((A*R)*12))]:[(AC)
TOTAL Excluding VAT - Y5
((E*N*Q)+((E*V)*12))]])</f>
        <v>0</v>
      </c>
      <c r="AC168" s="65"/>
    </row>
    <row r="169" spans="1:29" x14ac:dyDescent="0.3">
      <c r="A169" t="s">
        <v>2527</v>
      </c>
      <c r="B169" s="1" t="s">
        <v>2848</v>
      </c>
      <c r="C169" s="115" t="s">
        <v>2849</v>
      </c>
      <c r="D169" s="116" t="s">
        <v>2572</v>
      </c>
      <c r="E169">
        <v>0</v>
      </c>
      <c r="F169">
        <v>0</v>
      </c>
      <c r="G169">
        <v>0</v>
      </c>
      <c r="H169">
        <v>0</v>
      </c>
      <c r="I169">
        <v>0</v>
      </c>
      <c r="J169" t="s">
        <v>2496</v>
      </c>
      <c r="K169" t="s">
        <v>2496</v>
      </c>
      <c r="L169" s="20"/>
      <c r="M169" s="20"/>
      <c r="N169" s="20"/>
      <c r="O169" s="20"/>
      <c r="P169" s="20"/>
      <c r="Q169" s="28">
        <f t="shared" si="3"/>
        <v>17.71</v>
      </c>
      <c r="R169" s="18"/>
      <c r="S169" s="18"/>
      <c r="T169" s="18"/>
      <c r="U169" s="18"/>
      <c r="V169" s="18"/>
      <c r="W1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" s="17">
        <f>SUM(T_MAIN_ROUTGW28[[#This Row],[(Y)
TOTAL Excluding VAT - Y1
((A*J)*Q)+((A*R)*12))]:[(AC)
TOTAL Excluding VAT - Y5
((E*N*Q)+((E*V)*12))]])</f>
        <v>0</v>
      </c>
      <c r="AC169" s="65"/>
    </row>
    <row r="170" spans="1:29" x14ac:dyDescent="0.3">
      <c r="A170" t="s">
        <v>2527</v>
      </c>
      <c r="B170" s="1" t="s">
        <v>2850</v>
      </c>
      <c r="C170" s="115" t="s">
        <v>2851</v>
      </c>
      <c r="D170" s="116" t="s">
        <v>2550</v>
      </c>
      <c r="E170">
        <v>0</v>
      </c>
      <c r="F170">
        <v>0</v>
      </c>
      <c r="G170">
        <v>0</v>
      </c>
      <c r="H170">
        <v>0</v>
      </c>
      <c r="I170">
        <v>0</v>
      </c>
      <c r="J170" t="s">
        <v>2496</v>
      </c>
      <c r="K170" t="s">
        <v>2496</v>
      </c>
      <c r="L170" s="20"/>
      <c r="M170" s="20"/>
      <c r="N170" s="20"/>
      <c r="O170" s="20"/>
      <c r="P170" s="20"/>
      <c r="Q170" s="28">
        <f t="shared" si="3"/>
        <v>17.71</v>
      </c>
      <c r="R170" s="18"/>
      <c r="S170" s="18"/>
      <c r="T170" s="18"/>
      <c r="U170" s="18"/>
      <c r="V170" s="18"/>
      <c r="W1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" s="17">
        <f>SUM(T_MAIN_ROUTGW28[[#This Row],[(Y)
TOTAL Excluding VAT - Y1
((A*J)*Q)+((A*R)*12))]:[(AC)
TOTAL Excluding VAT - Y5
((E*N*Q)+((E*V)*12))]])</f>
        <v>0</v>
      </c>
      <c r="AC170" s="65"/>
    </row>
    <row r="171" spans="1:29" x14ac:dyDescent="0.3">
      <c r="A171" t="s">
        <v>2527</v>
      </c>
      <c r="B171" s="1" t="s">
        <v>2852</v>
      </c>
      <c r="C171" s="115" t="s">
        <v>2853</v>
      </c>
      <c r="D171" s="116" t="s">
        <v>2550</v>
      </c>
      <c r="E171">
        <v>0</v>
      </c>
      <c r="F171">
        <v>0</v>
      </c>
      <c r="G171">
        <v>0</v>
      </c>
      <c r="H171">
        <v>0</v>
      </c>
      <c r="I171">
        <v>0</v>
      </c>
      <c r="J171" t="s">
        <v>2496</v>
      </c>
      <c r="K171" t="s">
        <v>2496</v>
      </c>
      <c r="L171" s="20"/>
      <c r="M171" s="20"/>
      <c r="N171" s="20"/>
      <c r="O171" s="20"/>
      <c r="P171" s="20"/>
      <c r="Q171" s="28">
        <f t="shared" si="3"/>
        <v>17.71</v>
      </c>
      <c r="R171" s="18"/>
      <c r="S171" s="18"/>
      <c r="T171" s="18"/>
      <c r="U171" s="18"/>
      <c r="V171" s="18"/>
      <c r="W1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" s="17">
        <f>SUM(T_MAIN_ROUTGW28[[#This Row],[(Y)
TOTAL Excluding VAT - Y1
((A*J)*Q)+((A*R)*12))]:[(AC)
TOTAL Excluding VAT - Y5
((E*N*Q)+((E*V)*12))]])</f>
        <v>0</v>
      </c>
      <c r="AC171" s="65"/>
    </row>
    <row r="172" spans="1:29" x14ac:dyDescent="0.3">
      <c r="A172" t="s">
        <v>2527</v>
      </c>
      <c r="B172" s="1" t="s">
        <v>2854</v>
      </c>
      <c r="C172" s="115" t="s">
        <v>2855</v>
      </c>
      <c r="D172" s="116" t="s">
        <v>2762</v>
      </c>
      <c r="E172">
        <v>0</v>
      </c>
      <c r="F172">
        <v>0</v>
      </c>
      <c r="G172">
        <v>0</v>
      </c>
      <c r="H172">
        <v>0</v>
      </c>
      <c r="I172">
        <v>0</v>
      </c>
      <c r="J172" t="s">
        <v>2496</v>
      </c>
      <c r="K172" t="s">
        <v>2496</v>
      </c>
      <c r="L172" s="20"/>
      <c r="M172" s="20"/>
      <c r="N172" s="20"/>
      <c r="O172" s="20"/>
      <c r="P172" s="20"/>
      <c r="Q172" s="28">
        <f t="shared" si="3"/>
        <v>17.71</v>
      </c>
      <c r="R172" s="18"/>
      <c r="S172" s="18"/>
      <c r="T172" s="18"/>
      <c r="U172" s="18"/>
      <c r="V172" s="18"/>
      <c r="W1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" s="17">
        <f>SUM(T_MAIN_ROUTGW28[[#This Row],[(Y)
TOTAL Excluding VAT - Y1
((A*J)*Q)+((A*R)*12))]:[(AC)
TOTAL Excluding VAT - Y5
((E*N*Q)+((E*V)*12))]])</f>
        <v>0</v>
      </c>
      <c r="AC172" s="65"/>
    </row>
    <row r="173" spans="1:29" x14ac:dyDescent="0.3">
      <c r="A173" t="s">
        <v>2527</v>
      </c>
      <c r="B173" s="1" t="s">
        <v>2856</v>
      </c>
      <c r="C173" s="115" t="s">
        <v>2857</v>
      </c>
      <c r="D173" s="116" t="s">
        <v>2550</v>
      </c>
      <c r="E173">
        <v>0</v>
      </c>
      <c r="F173">
        <v>0</v>
      </c>
      <c r="G173">
        <v>0</v>
      </c>
      <c r="H173">
        <v>0</v>
      </c>
      <c r="I173">
        <v>0</v>
      </c>
      <c r="J173" t="s">
        <v>2496</v>
      </c>
      <c r="K173" t="s">
        <v>2496</v>
      </c>
      <c r="L173" s="20"/>
      <c r="M173" s="20"/>
      <c r="N173" s="20"/>
      <c r="O173" s="20"/>
      <c r="P173" s="20"/>
      <c r="Q173" s="28">
        <f t="shared" si="3"/>
        <v>17.71</v>
      </c>
      <c r="R173" s="18"/>
      <c r="S173" s="18"/>
      <c r="T173" s="18"/>
      <c r="U173" s="18"/>
      <c r="V173" s="18"/>
      <c r="W1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" s="17">
        <f>SUM(T_MAIN_ROUTGW28[[#This Row],[(Y)
TOTAL Excluding VAT - Y1
((A*J)*Q)+((A*R)*12))]:[(AC)
TOTAL Excluding VAT - Y5
((E*N*Q)+((E*V)*12))]])</f>
        <v>0</v>
      </c>
      <c r="AC173" s="65"/>
    </row>
    <row r="174" spans="1:29" x14ac:dyDescent="0.3">
      <c r="A174" t="s">
        <v>2527</v>
      </c>
      <c r="B174" s="1" t="s">
        <v>2858</v>
      </c>
      <c r="C174" s="115" t="s">
        <v>2859</v>
      </c>
      <c r="D174" s="116" t="s">
        <v>2550</v>
      </c>
      <c r="E174">
        <v>0</v>
      </c>
      <c r="F174">
        <v>0</v>
      </c>
      <c r="G174">
        <v>0</v>
      </c>
      <c r="H174">
        <v>0</v>
      </c>
      <c r="I174">
        <v>0</v>
      </c>
      <c r="J174" t="s">
        <v>2496</v>
      </c>
      <c r="K174" t="s">
        <v>2496</v>
      </c>
      <c r="L174" s="20"/>
      <c r="M174" s="20"/>
      <c r="N174" s="20"/>
      <c r="O174" s="20"/>
      <c r="P174" s="20"/>
      <c r="Q174" s="28">
        <f t="shared" si="3"/>
        <v>17.71</v>
      </c>
      <c r="R174" s="18"/>
      <c r="S174" s="18"/>
      <c r="T174" s="18"/>
      <c r="U174" s="18"/>
      <c r="V174" s="18"/>
      <c r="W1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" s="17">
        <f>SUM(T_MAIN_ROUTGW28[[#This Row],[(Y)
TOTAL Excluding VAT - Y1
((A*J)*Q)+((A*R)*12))]:[(AC)
TOTAL Excluding VAT - Y5
((E*N*Q)+((E*V)*12))]])</f>
        <v>0</v>
      </c>
      <c r="AC174" s="65"/>
    </row>
    <row r="175" spans="1:29" x14ac:dyDescent="0.3">
      <c r="A175" t="s">
        <v>2527</v>
      </c>
      <c r="B175" s="1" t="s">
        <v>2860</v>
      </c>
      <c r="C175" s="115" t="s">
        <v>2861</v>
      </c>
      <c r="D175" s="116" t="s">
        <v>2679</v>
      </c>
      <c r="E175">
        <v>0</v>
      </c>
      <c r="F175">
        <v>0</v>
      </c>
      <c r="G175">
        <v>0</v>
      </c>
      <c r="H175">
        <v>0</v>
      </c>
      <c r="I175">
        <v>0</v>
      </c>
      <c r="J175" t="s">
        <v>2496</v>
      </c>
      <c r="K175" t="s">
        <v>2496</v>
      </c>
      <c r="L175" s="20"/>
      <c r="M175" s="20"/>
      <c r="N175" s="20"/>
      <c r="O175" s="20"/>
      <c r="P175" s="20"/>
      <c r="Q175" s="28">
        <f t="shared" si="3"/>
        <v>17.71</v>
      </c>
      <c r="R175" s="18"/>
      <c r="S175" s="18"/>
      <c r="T175" s="18"/>
      <c r="U175" s="18"/>
      <c r="V175" s="18"/>
      <c r="W1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" s="17">
        <f>SUM(T_MAIN_ROUTGW28[[#This Row],[(Y)
TOTAL Excluding VAT - Y1
((A*J)*Q)+((A*R)*12))]:[(AC)
TOTAL Excluding VAT - Y5
((E*N*Q)+((E*V)*12))]])</f>
        <v>0</v>
      </c>
      <c r="AC175" s="65"/>
    </row>
    <row r="176" spans="1:29" x14ac:dyDescent="0.3">
      <c r="A176" t="s">
        <v>2527</v>
      </c>
      <c r="B176" s="1" t="s">
        <v>2862</v>
      </c>
      <c r="C176" s="115" t="s">
        <v>2863</v>
      </c>
      <c r="D176" s="116" t="s">
        <v>2556</v>
      </c>
      <c r="E176">
        <v>0</v>
      </c>
      <c r="F176">
        <v>0</v>
      </c>
      <c r="G176">
        <v>0</v>
      </c>
      <c r="H176">
        <v>0</v>
      </c>
      <c r="I176">
        <v>0</v>
      </c>
      <c r="J176" t="s">
        <v>2496</v>
      </c>
      <c r="K176" t="s">
        <v>2496</v>
      </c>
      <c r="L176" s="20"/>
      <c r="M176" s="20"/>
      <c r="N176" s="20"/>
      <c r="O176" s="20"/>
      <c r="P176" s="20"/>
      <c r="Q176" s="28">
        <f t="shared" si="3"/>
        <v>17.71</v>
      </c>
      <c r="R176" s="18"/>
      <c r="S176" s="18"/>
      <c r="T176" s="18"/>
      <c r="U176" s="18"/>
      <c r="V176" s="18"/>
      <c r="W1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" s="17">
        <f>SUM(T_MAIN_ROUTGW28[[#This Row],[(Y)
TOTAL Excluding VAT - Y1
((A*J)*Q)+((A*R)*12))]:[(AC)
TOTAL Excluding VAT - Y5
((E*N*Q)+((E*V)*12))]])</f>
        <v>0</v>
      </c>
      <c r="AC176" s="65"/>
    </row>
    <row r="177" spans="1:29" x14ac:dyDescent="0.3">
      <c r="A177" t="s">
        <v>2527</v>
      </c>
      <c r="B177" s="1" t="s">
        <v>2864</v>
      </c>
      <c r="C177" s="115" t="s">
        <v>2865</v>
      </c>
      <c r="D177" s="116" t="s">
        <v>2550</v>
      </c>
      <c r="E177">
        <v>0</v>
      </c>
      <c r="F177">
        <v>0</v>
      </c>
      <c r="G177">
        <v>0</v>
      </c>
      <c r="H177">
        <v>0</v>
      </c>
      <c r="I177">
        <v>0</v>
      </c>
      <c r="J177" t="s">
        <v>2496</v>
      </c>
      <c r="K177" t="s">
        <v>2496</v>
      </c>
      <c r="L177" s="20"/>
      <c r="M177" s="20"/>
      <c r="N177" s="20"/>
      <c r="O177" s="20"/>
      <c r="P177" s="20"/>
      <c r="Q177" s="28">
        <f t="shared" si="3"/>
        <v>17.71</v>
      </c>
      <c r="R177" s="18"/>
      <c r="S177" s="18"/>
      <c r="T177" s="18"/>
      <c r="U177" s="18"/>
      <c r="V177" s="18"/>
      <c r="W1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" s="17">
        <f>SUM(T_MAIN_ROUTGW28[[#This Row],[(Y)
TOTAL Excluding VAT - Y1
((A*J)*Q)+((A*R)*12))]:[(AC)
TOTAL Excluding VAT - Y5
((E*N*Q)+((E*V)*12))]])</f>
        <v>0</v>
      </c>
      <c r="AC177" s="65"/>
    </row>
    <row r="178" spans="1:29" x14ac:dyDescent="0.3">
      <c r="A178" t="s">
        <v>2527</v>
      </c>
      <c r="B178" s="1" t="s">
        <v>2866</v>
      </c>
      <c r="C178" s="115" t="s">
        <v>2867</v>
      </c>
      <c r="D178" s="116" t="s">
        <v>2550</v>
      </c>
      <c r="E178">
        <v>0</v>
      </c>
      <c r="F178">
        <v>0</v>
      </c>
      <c r="G178">
        <v>0</v>
      </c>
      <c r="H178">
        <v>0</v>
      </c>
      <c r="I178">
        <v>0</v>
      </c>
      <c r="J178" t="s">
        <v>2496</v>
      </c>
      <c r="K178" t="s">
        <v>2496</v>
      </c>
      <c r="L178" s="20"/>
      <c r="M178" s="20"/>
      <c r="N178" s="20"/>
      <c r="O178" s="20"/>
      <c r="P178" s="20"/>
      <c r="Q178" s="28">
        <f t="shared" si="3"/>
        <v>17.71</v>
      </c>
      <c r="R178" s="18"/>
      <c r="S178" s="18"/>
      <c r="T178" s="18"/>
      <c r="U178" s="18"/>
      <c r="V178" s="18"/>
      <c r="W1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" s="17">
        <f>SUM(T_MAIN_ROUTGW28[[#This Row],[(Y)
TOTAL Excluding VAT - Y1
((A*J)*Q)+((A*R)*12))]:[(AC)
TOTAL Excluding VAT - Y5
((E*N*Q)+((E*V)*12))]])</f>
        <v>0</v>
      </c>
      <c r="AC178" s="65"/>
    </row>
    <row r="179" spans="1:29" x14ac:dyDescent="0.3">
      <c r="A179" t="s">
        <v>2527</v>
      </c>
      <c r="B179" s="1" t="s">
        <v>2868</v>
      </c>
      <c r="C179" s="115" t="s">
        <v>2869</v>
      </c>
      <c r="D179" s="116" t="s">
        <v>2550</v>
      </c>
      <c r="E179">
        <v>0</v>
      </c>
      <c r="F179">
        <v>0</v>
      </c>
      <c r="G179">
        <v>0</v>
      </c>
      <c r="H179">
        <v>0</v>
      </c>
      <c r="I179">
        <v>0</v>
      </c>
      <c r="J179" t="s">
        <v>2496</v>
      </c>
      <c r="K179" t="s">
        <v>2496</v>
      </c>
      <c r="L179" s="20"/>
      <c r="M179" s="20"/>
      <c r="N179" s="20"/>
      <c r="O179" s="20"/>
      <c r="P179" s="20"/>
      <c r="Q179" s="28">
        <f t="shared" si="3"/>
        <v>17.71</v>
      </c>
      <c r="R179" s="18"/>
      <c r="S179" s="18"/>
      <c r="T179" s="18"/>
      <c r="U179" s="18"/>
      <c r="V179" s="18"/>
      <c r="W1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" s="17">
        <f>SUM(T_MAIN_ROUTGW28[[#This Row],[(Y)
TOTAL Excluding VAT - Y1
((A*J)*Q)+((A*R)*12))]:[(AC)
TOTAL Excluding VAT - Y5
((E*N*Q)+((E*V)*12))]])</f>
        <v>0</v>
      </c>
      <c r="AC179" s="65"/>
    </row>
    <row r="180" spans="1:29" x14ac:dyDescent="0.3">
      <c r="A180" t="s">
        <v>2527</v>
      </c>
      <c r="B180" s="1" t="s">
        <v>2870</v>
      </c>
      <c r="C180" s="115" t="s">
        <v>2871</v>
      </c>
      <c r="D180" s="116" t="s">
        <v>2550</v>
      </c>
      <c r="E180">
        <v>0</v>
      </c>
      <c r="F180">
        <v>0</v>
      </c>
      <c r="G180">
        <v>0</v>
      </c>
      <c r="H180">
        <v>0</v>
      </c>
      <c r="I180">
        <v>0</v>
      </c>
      <c r="J180" t="s">
        <v>2496</v>
      </c>
      <c r="K180" t="s">
        <v>2496</v>
      </c>
      <c r="L180" s="20"/>
      <c r="M180" s="20"/>
      <c r="N180" s="20"/>
      <c r="O180" s="20"/>
      <c r="P180" s="20"/>
      <c r="Q180" s="28">
        <f t="shared" si="3"/>
        <v>17.71</v>
      </c>
      <c r="R180" s="18"/>
      <c r="S180" s="18"/>
      <c r="T180" s="18"/>
      <c r="U180" s="18"/>
      <c r="V180" s="18"/>
      <c r="W1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" s="17">
        <f>SUM(T_MAIN_ROUTGW28[[#This Row],[(Y)
TOTAL Excluding VAT - Y1
((A*J)*Q)+((A*R)*12))]:[(AC)
TOTAL Excluding VAT - Y5
((E*N*Q)+((E*V)*12))]])</f>
        <v>0</v>
      </c>
      <c r="AC180" s="65"/>
    </row>
    <row r="181" spans="1:29" x14ac:dyDescent="0.3">
      <c r="A181" t="s">
        <v>2527</v>
      </c>
      <c r="B181" s="1" t="s">
        <v>2872</v>
      </c>
      <c r="C181" s="115" t="s">
        <v>2873</v>
      </c>
      <c r="D181" s="116" t="s">
        <v>2550</v>
      </c>
      <c r="E181">
        <v>0</v>
      </c>
      <c r="F181">
        <v>0</v>
      </c>
      <c r="G181">
        <v>0</v>
      </c>
      <c r="H181">
        <v>0</v>
      </c>
      <c r="I181">
        <v>0</v>
      </c>
      <c r="J181" t="s">
        <v>2496</v>
      </c>
      <c r="K181" t="s">
        <v>2496</v>
      </c>
      <c r="L181" s="20"/>
      <c r="M181" s="20"/>
      <c r="N181" s="20"/>
      <c r="O181" s="20"/>
      <c r="P181" s="20"/>
      <c r="Q181" s="28">
        <f t="shared" si="3"/>
        <v>17.71</v>
      </c>
      <c r="R181" s="18"/>
      <c r="S181" s="18"/>
      <c r="T181" s="18"/>
      <c r="U181" s="18"/>
      <c r="V181" s="18"/>
      <c r="W1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" s="17">
        <f>SUM(T_MAIN_ROUTGW28[[#This Row],[(Y)
TOTAL Excluding VAT - Y1
((A*J)*Q)+((A*R)*12))]:[(AC)
TOTAL Excluding VAT - Y5
((E*N*Q)+((E*V)*12))]])</f>
        <v>0</v>
      </c>
      <c r="AC181" s="65"/>
    </row>
    <row r="182" spans="1:29" x14ac:dyDescent="0.3">
      <c r="A182" t="s">
        <v>2527</v>
      </c>
      <c r="B182" s="1" t="s">
        <v>2874</v>
      </c>
      <c r="C182" s="115" t="s">
        <v>2875</v>
      </c>
      <c r="D182" s="116" t="s">
        <v>2550</v>
      </c>
      <c r="E182">
        <v>0</v>
      </c>
      <c r="F182">
        <v>0</v>
      </c>
      <c r="G182">
        <v>0</v>
      </c>
      <c r="H182">
        <v>0</v>
      </c>
      <c r="I182">
        <v>0</v>
      </c>
      <c r="J182" t="s">
        <v>2496</v>
      </c>
      <c r="K182" t="s">
        <v>2496</v>
      </c>
      <c r="L182" s="20"/>
      <c r="M182" s="20"/>
      <c r="N182" s="20"/>
      <c r="O182" s="20"/>
      <c r="P182" s="20"/>
      <c r="Q182" s="28">
        <f t="shared" si="3"/>
        <v>17.71</v>
      </c>
      <c r="R182" s="18"/>
      <c r="S182" s="18"/>
      <c r="T182" s="18"/>
      <c r="U182" s="18"/>
      <c r="V182" s="18"/>
      <c r="W1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" s="17">
        <f>SUM(T_MAIN_ROUTGW28[[#This Row],[(Y)
TOTAL Excluding VAT - Y1
((A*J)*Q)+((A*R)*12))]:[(AC)
TOTAL Excluding VAT - Y5
((E*N*Q)+((E*V)*12))]])</f>
        <v>0</v>
      </c>
      <c r="AC182" s="65"/>
    </row>
    <row r="183" spans="1:29" x14ac:dyDescent="0.3">
      <c r="A183" t="s">
        <v>2527</v>
      </c>
      <c r="B183" s="1" t="s">
        <v>2876</v>
      </c>
      <c r="C183" s="115" t="s">
        <v>2877</v>
      </c>
      <c r="D183" s="116" t="s">
        <v>2550</v>
      </c>
      <c r="E183">
        <v>0</v>
      </c>
      <c r="F183">
        <v>0</v>
      </c>
      <c r="G183">
        <v>0</v>
      </c>
      <c r="H183">
        <v>0</v>
      </c>
      <c r="I183">
        <v>0</v>
      </c>
      <c r="J183" t="s">
        <v>2496</v>
      </c>
      <c r="K183" t="s">
        <v>2496</v>
      </c>
      <c r="L183" s="20"/>
      <c r="M183" s="20"/>
      <c r="N183" s="20"/>
      <c r="O183" s="20"/>
      <c r="P183" s="20"/>
      <c r="Q183" s="28">
        <f t="shared" si="3"/>
        <v>17.71</v>
      </c>
      <c r="R183" s="18"/>
      <c r="S183" s="18"/>
      <c r="T183" s="18"/>
      <c r="U183" s="18"/>
      <c r="V183" s="18"/>
      <c r="W1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" s="17">
        <f>SUM(T_MAIN_ROUTGW28[[#This Row],[(Y)
TOTAL Excluding VAT - Y1
((A*J)*Q)+((A*R)*12))]:[(AC)
TOTAL Excluding VAT - Y5
((E*N*Q)+((E*V)*12))]])</f>
        <v>0</v>
      </c>
      <c r="AC183" s="65"/>
    </row>
    <row r="184" spans="1:29" x14ac:dyDescent="0.3">
      <c r="A184" t="s">
        <v>2527</v>
      </c>
      <c r="B184" s="1" t="s">
        <v>2878</v>
      </c>
      <c r="C184" s="115" t="s">
        <v>2879</v>
      </c>
      <c r="D184" s="116" t="s">
        <v>2550</v>
      </c>
      <c r="E184">
        <v>0</v>
      </c>
      <c r="F184">
        <v>0</v>
      </c>
      <c r="G184">
        <v>0</v>
      </c>
      <c r="H184">
        <v>0</v>
      </c>
      <c r="I184">
        <v>0</v>
      </c>
      <c r="J184" t="s">
        <v>2496</v>
      </c>
      <c r="K184" t="s">
        <v>2496</v>
      </c>
      <c r="L184" s="20"/>
      <c r="M184" s="20"/>
      <c r="N184" s="20"/>
      <c r="O184" s="20"/>
      <c r="P184" s="20"/>
      <c r="Q184" s="28">
        <f t="shared" si="3"/>
        <v>17.71</v>
      </c>
      <c r="R184" s="18"/>
      <c r="S184" s="18"/>
      <c r="T184" s="18"/>
      <c r="U184" s="18"/>
      <c r="V184" s="18"/>
      <c r="W1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" s="17">
        <f>SUM(T_MAIN_ROUTGW28[[#This Row],[(Y)
TOTAL Excluding VAT - Y1
((A*J)*Q)+((A*R)*12))]:[(AC)
TOTAL Excluding VAT - Y5
((E*N*Q)+((E*V)*12))]])</f>
        <v>0</v>
      </c>
      <c r="AC184" s="65"/>
    </row>
    <row r="185" spans="1:29" x14ac:dyDescent="0.3">
      <c r="A185" t="s">
        <v>2527</v>
      </c>
      <c r="B185" s="1" t="s">
        <v>2880</v>
      </c>
      <c r="C185" s="115" t="s">
        <v>2881</v>
      </c>
      <c r="D185" s="116" t="s">
        <v>2572</v>
      </c>
      <c r="E185">
        <v>0</v>
      </c>
      <c r="F185">
        <v>0</v>
      </c>
      <c r="G185">
        <v>0</v>
      </c>
      <c r="H185">
        <v>0</v>
      </c>
      <c r="I185">
        <v>0</v>
      </c>
      <c r="J185" t="s">
        <v>2496</v>
      </c>
      <c r="K185" t="s">
        <v>2496</v>
      </c>
      <c r="L185" s="20"/>
      <c r="M185" s="20"/>
      <c r="N185" s="20"/>
      <c r="O185" s="20"/>
      <c r="P185" s="20"/>
      <c r="Q185" s="28">
        <f t="shared" si="3"/>
        <v>17.71</v>
      </c>
      <c r="R185" s="18"/>
      <c r="S185" s="18"/>
      <c r="T185" s="18"/>
      <c r="U185" s="18"/>
      <c r="V185" s="18"/>
      <c r="W1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" s="17">
        <f>SUM(T_MAIN_ROUTGW28[[#This Row],[(Y)
TOTAL Excluding VAT - Y1
((A*J)*Q)+((A*R)*12))]:[(AC)
TOTAL Excluding VAT - Y5
((E*N*Q)+((E*V)*12))]])</f>
        <v>0</v>
      </c>
      <c r="AC185" s="65"/>
    </row>
    <row r="186" spans="1:29" x14ac:dyDescent="0.3">
      <c r="A186" t="s">
        <v>2530</v>
      </c>
      <c r="B186" s="1" t="s">
        <v>2882</v>
      </c>
      <c r="C186" s="115" t="s">
        <v>2883</v>
      </c>
      <c r="D186" s="116" t="s">
        <v>2550</v>
      </c>
      <c r="E186">
        <v>0</v>
      </c>
      <c r="F186">
        <v>0</v>
      </c>
      <c r="G186">
        <v>0</v>
      </c>
      <c r="H186">
        <v>0</v>
      </c>
      <c r="I186">
        <v>0</v>
      </c>
      <c r="J186" t="s">
        <v>2496</v>
      </c>
      <c r="K186" t="s">
        <v>2496</v>
      </c>
      <c r="L186" s="20"/>
      <c r="M186" s="20"/>
      <c r="N186" s="20"/>
      <c r="O186" s="20"/>
      <c r="P186" s="20"/>
      <c r="Q186" s="28">
        <f t="shared" si="3"/>
        <v>17.71</v>
      </c>
      <c r="R186" s="18"/>
      <c r="S186" s="18"/>
      <c r="T186" s="18"/>
      <c r="U186" s="18"/>
      <c r="V186" s="18"/>
      <c r="W1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" s="17">
        <f>SUM(T_MAIN_ROUTGW28[[#This Row],[(Y)
TOTAL Excluding VAT - Y1
((A*J)*Q)+((A*R)*12))]:[(AC)
TOTAL Excluding VAT - Y5
((E*N*Q)+((E*V)*12))]])</f>
        <v>0</v>
      </c>
      <c r="AC186" s="65"/>
    </row>
    <row r="187" spans="1:29" x14ac:dyDescent="0.3">
      <c r="A187" t="s">
        <v>2530</v>
      </c>
      <c r="B187" s="1" t="s">
        <v>2884</v>
      </c>
      <c r="C187" s="115" t="s">
        <v>2885</v>
      </c>
      <c r="D187" s="116" t="s">
        <v>2556</v>
      </c>
      <c r="E187">
        <v>0</v>
      </c>
      <c r="F187">
        <v>0</v>
      </c>
      <c r="G187">
        <v>0</v>
      </c>
      <c r="H187">
        <v>0</v>
      </c>
      <c r="I187">
        <v>0</v>
      </c>
      <c r="J187" t="s">
        <v>2496</v>
      </c>
      <c r="K187" t="s">
        <v>2496</v>
      </c>
      <c r="L187" s="20"/>
      <c r="M187" s="20"/>
      <c r="N187" s="20"/>
      <c r="O187" s="20"/>
      <c r="P187" s="20"/>
      <c r="Q187" s="28">
        <f t="shared" si="3"/>
        <v>17.71</v>
      </c>
      <c r="R187" s="18"/>
      <c r="S187" s="18"/>
      <c r="T187" s="18"/>
      <c r="U187" s="18"/>
      <c r="V187" s="18"/>
      <c r="W1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" s="17">
        <f>SUM(T_MAIN_ROUTGW28[[#This Row],[(Y)
TOTAL Excluding VAT - Y1
((A*J)*Q)+((A*R)*12))]:[(AC)
TOTAL Excluding VAT - Y5
((E*N*Q)+((E*V)*12))]])</f>
        <v>0</v>
      </c>
      <c r="AC187" s="65"/>
    </row>
    <row r="188" spans="1:29" x14ac:dyDescent="0.3">
      <c r="A188" t="s">
        <v>2527</v>
      </c>
      <c r="B188" s="1" t="s">
        <v>2886</v>
      </c>
      <c r="C188" s="115" t="s">
        <v>2887</v>
      </c>
      <c r="D188" s="116" t="s">
        <v>2550</v>
      </c>
      <c r="E188">
        <v>0</v>
      </c>
      <c r="F188">
        <v>0</v>
      </c>
      <c r="G188">
        <v>0</v>
      </c>
      <c r="H188">
        <v>0</v>
      </c>
      <c r="I188">
        <v>0</v>
      </c>
      <c r="J188" t="s">
        <v>2496</v>
      </c>
      <c r="K188" t="s">
        <v>2496</v>
      </c>
      <c r="L188" s="20"/>
      <c r="M188" s="20"/>
      <c r="N188" s="20"/>
      <c r="O188" s="20"/>
      <c r="P188" s="20"/>
      <c r="Q188" s="28">
        <f t="shared" si="3"/>
        <v>17.71</v>
      </c>
      <c r="R188" s="18"/>
      <c r="S188" s="18"/>
      <c r="T188" s="18"/>
      <c r="U188" s="18"/>
      <c r="V188" s="18"/>
      <c r="W1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" s="17">
        <f>SUM(T_MAIN_ROUTGW28[[#This Row],[(Y)
TOTAL Excluding VAT - Y1
((A*J)*Q)+((A*R)*12))]:[(AC)
TOTAL Excluding VAT - Y5
((E*N*Q)+((E*V)*12))]])</f>
        <v>0</v>
      </c>
      <c r="AC188" s="65"/>
    </row>
    <row r="189" spans="1:29" x14ac:dyDescent="0.3">
      <c r="A189" t="s">
        <v>2527</v>
      </c>
      <c r="B189" s="1" t="s">
        <v>2888</v>
      </c>
      <c r="C189" s="115" t="s">
        <v>2889</v>
      </c>
      <c r="D189" s="116" t="s">
        <v>2550</v>
      </c>
      <c r="E189">
        <v>0</v>
      </c>
      <c r="F189">
        <v>0</v>
      </c>
      <c r="G189">
        <v>0</v>
      </c>
      <c r="H189">
        <v>0</v>
      </c>
      <c r="I189">
        <v>0</v>
      </c>
      <c r="J189" t="s">
        <v>2496</v>
      </c>
      <c r="K189" t="s">
        <v>2496</v>
      </c>
      <c r="L189" s="20"/>
      <c r="M189" s="20"/>
      <c r="N189" s="20"/>
      <c r="O189" s="20"/>
      <c r="P189" s="20"/>
      <c r="Q189" s="28">
        <f t="shared" si="3"/>
        <v>17.71</v>
      </c>
      <c r="R189" s="18"/>
      <c r="S189" s="18"/>
      <c r="T189" s="18"/>
      <c r="U189" s="18"/>
      <c r="V189" s="18"/>
      <c r="W1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" s="17">
        <f>SUM(T_MAIN_ROUTGW28[[#This Row],[(Y)
TOTAL Excluding VAT - Y1
((A*J)*Q)+((A*R)*12))]:[(AC)
TOTAL Excluding VAT - Y5
((E*N*Q)+((E*V)*12))]])</f>
        <v>0</v>
      </c>
      <c r="AC189" s="65"/>
    </row>
    <row r="190" spans="1:29" x14ac:dyDescent="0.3">
      <c r="A190" t="s">
        <v>2527</v>
      </c>
      <c r="B190" s="1" t="s">
        <v>2890</v>
      </c>
      <c r="C190" s="115" t="s">
        <v>2891</v>
      </c>
      <c r="D190" s="116" t="s">
        <v>2550</v>
      </c>
      <c r="E190">
        <v>0</v>
      </c>
      <c r="F190">
        <v>0</v>
      </c>
      <c r="G190">
        <v>0</v>
      </c>
      <c r="H190">
        <v>0</v>
      </c>
      <c r="I190">
        <v>0</v>
      </c>
      <c r="J190" t="s">
        <v>2496</v>
      </c>
      <c r="K190" t="s">
        <v>2496</v>
      </c>
      <c r="L190" s="20"/>
      <c r="M190" s="20"/>
      <c r="N190" s="20"/>
      <c r="O190" s="20"/>
      <c r="P190" s="20"/>
      <c r="Q190" s="28">
        <f t="shared" si="3"/>
        <v>17.71</v>
      </c>
      <c r="R190" s="18"/>
      <c r="S190" s="18"/>
      <c r="T190" s="18"/>
      <c r="U190" s="18"/>
      <c r="V190" s="18"/>
      <c r="W1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" s="17">
        <f>SUM(T_MAIN_ROUTGW28[[#This Row],[(Y)
TOTAL Excluding VAT - Y1
((A*J)*Q)+((A*R)*12))]:[(AC)
TOTAL Excluding VAT - Y5
((E*N*Q)+((E*V)*12))]])</f>
        <v>0</v>
      </c>
      <c r="AC190" s="65"/>
    </row>
    <row r="191" spans="1:29" x14ac:dyDescent="0.3">
      <c r="A191" t="s">
        <v>2527</v>
      </c>
      <c r="B191" s="1" t="s">
        <v>2892</v>
      </c>
      <c r="C191" s="115" t="s">
        <v>2893</v>
      </c>
      <c r="D191" s="116" t="s">
        <v>2550</v>
      </c>
      <c r="E191">
        <v>0</v>
      </c>
      <c r="F191">
        <v>0</v>
      </c>
      <c r="G191">
        <v>0</v>
      </c>
      <c r="H191">
        <v>0</v>
      </c>
      <c r="I191">
        <v>0</v>
      </c>
      <c r="J191" t="s">
        <v>2496</v>
      </c>
      <c r="K191" t="s">
        <v>2496</v>
      </c>
      <c r="L191" s="20"/>
      <c r="M191" s="20"/>
      <c r="N191" s="20"/>
      <c r="O191" s="20"/>
      <c r="P191" s="20"/>
      <c r="Q191" s="28">
        <f t="shared" si="3"/>
        <v>17.71</v>
      </c>
      <c r="R191" s="18"/>
      <c r="S191" s="18"/>
      <c r="T191" s="18"/>
      <c r="U191" s="18"/>
      <c r="V191" s="18"/>
      <c r="W1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" s="17">
        <f>SUM(T_MAIN_ROUTGW28[[#This Row],[(Y)
TOTAL Excluding VAT - Y1
((A*J)*Q)+((A*R)*12))]:[(AC)
TOTAL Excluding VAT - Y5
((E*N*Q)+((E*V)*12))]])</f>
        <v>0</v>
      </c>
      <c r="AC191" s="65"/>
    </row>
    <row r="192" spans="1:29" x14ac:dyDescent="0.3">
      <c r="A192" t="s">
        <v>2530</v>
      </c>
      <c r="B192" s="1" t="s">
        <v>2894</v>
      </c>
      <c r="C192" s="115" t="s">
        <v>2895</v>
      </c>
      <c r="D192" s="116" t="s">
        <v>2550</v>
      </c>
      <c r="E192">
        <v>0</v>
      </c>
      <c r="F192">
        <v>0</v>
      </c>
      <c r="G192">
        <v>0</v>
      </c>
      <c r="H192">
        <v>0</v>
      </c>
      <c r="I192">
        <v>0</v>
      </c>
      <c r="J192" t="s">
        <v>2496</v>
      </c>
      <c r="K192" t="s">
        <v>2496</v>
      </c>
      <c r="L192" s="20"/>
      <c r="M192" s="20"/>
      <c r="N192" s="20"/>
      <c r="O192" s="20"/>
      <c r="P192" s="20"/>
      <c r="Q192" s="28">
        <f t="shared" si="3"/>
        <v>17.71</v>
      </c>
      <c r="R192" s="18"/>
      <c r="S192" s="18"/>
      <c r="T192" s="18"/>
      <c r="U192" s="18"/>
      <c r="V192" s="18"/>
      <c r="W1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" s="17">
        <f>SUM(T_MAIN_ROUTGW28[[#This Row],[(Y)
TOTAL Excluding VAT - Y1
((A*J)*Q)+((A*R)*12))]:[(AC)
TOTAL Excluding VAT - Y5
((E*N*Q)+((E*V)*12))]])</f>
        <v>0</v>
      </c>
      <c r="AC192" s="65"/>
    </row>
    <row r="193" spans="1:29" x14ac:dyDescent="0.3">
      <c r="A193" t="s">
        <v>2527</v>
      </c>
      <c r="B193" s="1" t="s">
        <v>2896</v>
      </c>
      <c r="C193" s="115" t="s">
        <v>2897</v>
      </c>
      <c r="D193" s="116" t="s">
        <v>2550</v>
      </c>
      <c r="E193">
        <v>0</v>
      </c>
      <c r="F193">
        <v>0</v>
      </c>
      <c r="G193">
        <v>0</v>
      </c>
      <c r="H193">
        <v>0</v>
      </c>
      <c r="I193">
        <v>0</v>
      </c>
      <c r="J193" t="s">
        <v>2496</v>
      </c>
      <c r="K193" t="s">
        <v>2496</v>
      </c>
      <c r="L193" s="20"/>
      <c r="M193" s="20"/>
      <c r="N193" s="20"/>
      <c r="O193" s="20"/>
      <c r="P193" s="20"/>
      <c r="Q193" s="28">
        <f t="shared" si="3"/>
        <v>17.71</v>
      </c>
      <c r="R193" s="18"/>
      <c r="S193" s="18"/>
      <c r="T193" s="18"/>
      <c r="U193" s="18"/>
      <c r="V193" s="18"/>
      <c r="W1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" s="17">
        <f>SUM(T_MAIN_ROUTGW28[[#This Row],[(Y)
TOTAL Excluding VAT - Y1
((A*J)*Q)+((A*R)*12))]:[(AC)
TOTAL Excluding VAT - Y5
((E*N*Q)+((E*V)*12))]])</f>
        <v>0</v>
      </c>
      <c r="AC193" s="65"/>
    </row>
    <row r="194" spans="1:29" x14ac:dyDescent="0.3">
      <c r="A194" t="s">
        <v>2527</v>
      </c>
      <c r="B194" s="1" t="s">
        <v>2898</v>
      </c>
      <c r="C194" s="115" t="s">
        <v>2899</v>
      </c>
      <c r="D194" s="116" t="s">
        <v>2550</v>
      </c>
      <c r="E194">
        <v>0</v>
      </c>
      <c r="F194">
        <v>0</v>
      </c>
      <c r="G194">
        <v>0</v>
      </c>
      <c r="H194">
        <v>0</v>
      </c>
      <c r="I194">
        <v>0</v>
      </c>
      <c r="J194" t="s">
        <v>2496</v>
      </c>
      <c r="K194" t="s">
        <v>2496</v>
      </c>
      <c r="L194" s="20"/>
      <c r="M194" s="20"/>
      <c r="N194" s="20"/>
      <c r="O194" s="20"/>
      <c r="P194" s="20"/>
      <c r="Q194" s="28">
        <f t="shared" si="3"/>
        <v>17.71</v>
      </c>
      <c r="R194" s="18"/>
      <c r="S194" s="18"/>
      <c r="T194" s="18"/>
      <c r="U194" s="18"/>
      <c r="V194" s="18"/>
      <c r="W1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" s="17">
        <f>SUM(T_MAIN_ROUTGW28[[#This Row],[(Y)
TOTAL Excluding VAT - Y1
((A*J)*Q)+((A*R)*12))]:[(AC)
TOTAL Excluding VAT - Y5
((E*N*Q)+((E*V)*12))]])</f>
        <v>0</v>
      </c>
      <c r="AC194" s="65"/>
    </row>
    <row r="195" spans="1:29" x14ac:dyDescent="0.3">
      <c r="A195" t="s">
        <v>2527</v>
      </c>
      <c r="B195" s="1" t="s">
        <v>2900</v>
      </c>
      <c r="C195" s="115" t="s">
        <v>2901</v>
      </c>
      <c r="D195" s="116" t="s">
        <v>2550</v>
      </c>
      <c r="E195">
        <v>0</v>
      </c>
      <c r="F195">
        <v>0</v>
      </c>
      <c r="G195">
        <v>0</v>
      </c>
      <c r="H195">
        <v>0</v>
      </c>
      <c r="I195">
        <v>0</v>
      </c>
      <c r="J195" t="s">
        <v>2496</v>
      </c>
      <c r="K195" t="s">
        <v>2496</v>
      </c>
      <c r="L195" s="20"/>
      <c r="M195" s="20"/>
      <c r="N195" s="20"/>
      <c r="O195" s="20"/>
      <c r="P195" s="20"/>
      <c r="Q195" s="28">
        <f t="shared" si="3"/>
        <v>17.71</v>
      </c>
      <c r="R195" s="18"/>
      <c r="S195" s="18"/>
      <c r="T195" s="18"/>
      <c r="U195" s="18"/>
      <c r="V195" s="18"/>
      <c r="W1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5" s="17">
        <f>SUM(T_MAIN_ROUTGW28[[#This Row],[(Y)
TOTAL Excluding VAT - Y1
((A*J)*Q)+((A*R)*12))]:[(AC)
TOTAL Excluding VAT - Y5
((E*N*Q)+((E*V)*12))]])</f>
        <v>0</v>
      </c>
      <c r="AC195" s="65"/>
    </row>
    <row r="196" spans="1:29" x14ac:dyDescent="0.3">
      <c r="A196" t="s">
        <v>2527</v>
      </c>
      <c r="B196" s="1" t="s">
        <v>2902</v>
      </c>
      <c r="C196" s="115" t="s">
        <v>2903</v>
      </c>
      <c r="D196" s="116" t="s">
        <v>2550</v>
      </c>
      <c r="E196">
        <v>0</v>
      </c>
      <c r="F196">
        <v>0</v>
      </c>
      <c r="G196">
        <v>0</v>
      </c>
      <c r="H196">
        <v>0</v>
      </c>
      <c r="I196">
        <v>0</v>
      </c>
      <c r="J196" t="s">
        <v>2496</v>
      </c>
      <c r="K196" t="s">
        <v>2496</v>
      </c>
      <c r="L196" s="20"/>
      <c r="M196" s="20"/>
      <c r="N196" s="20"/>
      <c r="O196" s="20"/>
      <c r="P196" s="20"/>
      <c r="Q196" s="28">
        <f t="shared" si="3"/>
        <v>17.71</v>
      </c>
      <c r="R196" s="18"/>
      <c r="S196" s="18"/>
      <c r="T196" s="18"/>
      <c r="U196" s="18"/>
      <c r="V196" s="18"/>
      <c r="W1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6" s="17">
        <f>SUM(T_MAIN_ROUTGW28[[#This Row],[(Y)
TOTAL Excluding VAT - Y1
((A*J)*Q)+((A*R)*12))]:[(AC)
TOTAL Excluding VAT - Y5
((E*N*Q)+((E*V)*12))]])</f>
        <v>0</v>
      </c>
      <c r="AC196" s="65"/>
    </row>
    <row r="197" spans="1:29" x14ac:dyDescent="0.3">
      <c r="A197" t="s">
        <v>2527</v>
      </c>
      <c r="B197" s="1" t="s">
        <v>2904</v>
      </c>
      <c r="C197" s="115" t="s">
        <v>2905</v>
      </c>
      <c r="D197" s="116" t="s">
        <v>2550</v>
      </c>
      <c r="E197">
        <v>0</v>
      </c>
      <c r="F197">
        <v>0</v>
      </c>
      <c r="G197">
        <v>0</v>
      </c>
      <c r="H197">
        <v>0</v>
      </c>
      <c r="I197">
        <v>0</v>
      </c>
      <c r="J197" t="s">
        <v>2496</v>
      </c>
      <c r="K197" t="s">
        <v>2496</v>
      </c>
      <c r="L197" s="20"/>
      <c r="M197" s="20"/>
      <c r="N197" s="20"/>
      <c r="O197" s="20"/>
      <c r="P197" s="20"/>
      <c r="Q197" s="28">
        <f t="shared" si="3"/>
        <v>17.71</v>
      </c>
      <c r="R197" s="18"/>
      <c r="S197" s="18"/>
      <c r="T197" s="18"/>
      <c r="U197" s="18"/>
      <c r="V197" s="18"/>
      <c r="W1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7" s="17">
        <f>SUM(T_MAIN_ROUTGW28[[#This Row],[(Y)
TOTAL Excluding VAT - Y1
((A*J)*Q)+((A*R)*12))]:[(AC)
TOTAL Excluding VAT - Y5
((E*N*Q)+((E*V)*12))]])</f>
        <v>0</v>
      </c>
      <c r="AC197" s="65"/>
    </row>
    <row r="198" spans="1:29" x14ac:dyDescent="0.3">
      <c r="A198" t="s">
        <v>2527</v>
      </c>
      <c r="B198" s="1" t="s">
        <v>2906</v>
      </c>
      <c r="C198" s="115" t="s">
        <v>2907</v>
      </c>
      <c r="D198" s="116" t="s">
        <v>2572</v>
      </c>
      <c r="E198">
        <v>0</v>
      </c>
      <c r="F198">
        <v>0</v>
      </c>
      <c r="G198">
        <v>0</v>
      </c>
      <c r="H198">
        <v>0</v>
      </c>
      <c r="I198">
        <v>0</v>
      </c>
      <c r="J198" t="s">
        <v>2496</v>
      </c>
      <c r="K198" t="s">
        <v>2496</v>
      </c>
      <c r="L198" s="20"/>
      <c r="M198" s="20"/>
      <c r="N198" s="20"/>
      <c r="O198" s="20"/>
      <c r="P198" s="20"/>
      <c r="Q198" s="28">
        <f t="shared" si="3"/>
        <v>17.71</v>
      </c>
      <c r="R198" s="18"/>
      <c r="S198" s="18"/>
      <c r="T198" s="18"/>
      <c r="U198" s="18"/>
      <c r="V198" s="18"/>
      <c r="W1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8" s="17">
        <f>SUM(T_MAIN_ROUTGW28[[#This Row],[(Y)
TOTAL Excluding VAT - Y1
((A*J)*Q)+((A*R)*12))]:[(AC)
TOTAL Excluding VAT - Y5
((E*N*Q)+((E*V)*12))]])</f>
        <v>0</v>
      </c>
      <c r="AC198" s="65"/>
    </row>
    <row r="199" spans="1:29" x14ac:dyDescent="0.3">
      <c r="A199" t="s">
        <v>2527</v>
      </c>
      <c r="B199" s="1" t="s">
        <v>2908</v>
      </c>
      <c r="C199" s="115" t="s">
        <v>2909</v>
      </c>
      <c r="D199" s="116" t="s">
        <v>2550</v>
      </c>
      <c r="E199">
        <v>0</v>
      </c>
      <c r="F199">
        <v>0</v>
      </c>
      <c r="G199">
        <v>0</v>
      </c>
      <c r="H199">
        <v>0</v>
      </c>
      <c r="I199">
        <v>0</v>
      </c>
      <c r="J199" t="s">
        <v>2496</v>
      </c>
      <c r="K199" t="s">
        <v>2496</v>
      </c>
      <c r="L199" s="20"/>
      <c r="M199" s="20"/>
      <c r="N199" s="20"/>
      <c r="O199" s="20"/>
      <c r="P199" s="20"/>
      <c r="Q199" s="28">
        <f t="shared" si="3"/>
        <v>17.71</v>
      </c>
      <c r="R199" s="18"/>
      <c r="S199" s="18"/>
      <c r="T199" s="18"/>
      <c r="U199" s="18"/>
      <c r="V199" s="18"/>
      <c r="W1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9" s="17">
        <f>SUM(T_MAIN_ROUTGW28[[#This Row],[(Y)
TOTAL Excluding VAT - Y1
((A*J)*Q)+((A*R)*12))]:[(AC)
TOTAL Excluding VAT - Y5
((E*N*Q)+((E*V)*12))]])</f>
        <v>0</v>
      </c>
      <c r="AC199" s="65"/>
    </row>
    <row r="200" spans="1:29" x14ac:dyDescent="0.3">
      <c r="A200" t="s">
        <v>2527</v>
      </c>
      <c r="B200" s="1" t="s">
        <v>2910</v>
      </c>
      <c r="C200" s="115" t="s">
        <v>2911</v>
      </c>
      <c r="D200" s="116" t="s">
        <v>2567</v>
      </c>
      <c r="E200">
        <v>0</v>
      </c>
      <c r="F200">
        <v>0</v>
      </c>
      <c r="G200">
        <v>0</v>
      </c>
      <c r="H200">
        <v>0</v>
      </c>
      <c r="I200">
        <v>0</v>
      </c>
      <c r="J200" t="s">
        <v>2496</v>
      </c>
      <c r="K200" t="s">
        <v>2496</v>
      </c>
      <c r="L200" s="20"/>
      <c r="M200" s="20"/>
      <c r="N200" s="20"/>
      <c r="O200" s="20"/>
      <c r="P200" s="20"/>
      <c r="Q200" s="28">
        <f t="shared" si="3"/>
        <v>17.71</v>
      </c>
      <c r="R200" s="18"/>
      <c r="S200" s="18"/>
      <c r="T200" s="18"/>
      <c r="U200" s="18"/>
      <c r="V200" s="18"/>
      <c r="W2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0" s="17">
        <f>SUM(T_MAIN_ROUTGW28[[#This Row],[(Y)
TOTAL Excluding VAT - Y1
((A*J)*Q)+((A*R)*12))]:[(AC)
TOTAL Excluding VAT - Y5
((E*N*Q)+((E*V)*12))]])</f>
        <v>0</v>
      </c>
      <c r="AC200" s="65"/>
    </row>
    <row r="201" spans="1:29" x14ac:dyDescent="0.3">
      <c r="A201" t="s">
        <v>2527</v>
      </c>
      <c r="B201" s="1" t="s">
        <v>2912</v>
      </c>
      <c r="C201" s="115" t="s">
        <v>2913</v>
      </c>
      <c r="D201" s="116" t="s">
        <v>2550</v>
      </c>
      <c r="E201">
        <v>0</v>
      </c>
      <c r="F201">
        <v>0</v>
      </c>
      <c r="G201">
        <v>0</v>
      </c>
      <c r="H201">
        <v>0</v>
      </c>
      <c r="I201">
        <v>0</v>
      </c>
      <c r="J201" t="s">
        <v>2496</v>
      </c>
      <c r="K201" t="s">
        <v>2496</v>
      </c>
      <c r="L201" s="20"/>
      <c r="M201" s="20"/>
      <c r="N201" s="20"/>
      <c r="O201" s="20"/>
      <c r="P201" s="20"/>
      <c r="Q201" s="28">
        <f t="shared" si="3"/>
        <v>17.71</v>
      </c>
      <c r="R201" s="18"/>
      <c r="S201" s="18"/>
      <c r="T201" s="18"/>
      <c r="U201" s="18"/>
      <c r="V201" s="18"/>
      <c r="W2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1" s="17">
        <f>SUM(T_MAIN_ROUTGW28[[#This Row],[(Y)
TOTAL Excluding VAT - Y1
((A*J)*Q)+((A*R)*12))]:[(AC)
TOTAL Excluding VAT - Y5
((E*N*Q)+((E*V)*12))]])</f>
        <v>0</v>
      </c>
      <c r="AC201" s="65"/>
    </row>
    <row r="202" spans="1:29" x14ac:dyDescent="0.3">
      <c r="A202" t="s">
        <v>2527</v>
      </c>
      <c r="B202" s="1" t="s">
        <v>2914</v>
      </c>
      <c r="C202" s="115" t="s">
        <v>2915</v>
      </c>
      <c r="D202" s="116" t="s">
        <v>2567</v>
      </c>
      <c r="E202">
        <v>0</v>
      </c>
      <c r="F202">
        <v>0</v>
      </c>
      <c r="G202">
        <v>0</v>
      </c>
      <c r="H202">
        <v>0</v>
      </c>
      <c r="I202">
        <v>0</v>
      </c>
      <c r="J202" t="s">
        <v>2496</v>
      </c>
      <c r="K202" t="s">
        <v>2496</v>
      </c>
      <c r="L202" s="20"/>
      <c r="M202" s="20"/>
      <c r="N202" s="20"/>
      <c r="O202" s="20"/>
      <c r="P202" s="20"/>
      <c r="Q202" s="28">
        <f t="shared" si="3"/>
        <v>17.71</v>
      </c>
      <c r="R202" s="18"/>
      <c r="S202" s="18"/>
      <c r="T202" s="18"/>
      <c r="U202" s="18"/>
      <c r="V202" s="18"/>
      <c r="W2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2" s="17">
        <f>SUM(T_MAIN_ROUTGW28[[#This Row],[(Y)
TOTAL Excluding VAT - Y1
((A*J)*Q)+((A*R)*12))]:[(AC)
TOTAL Excluding VAT - Y5
((E*N*Q)+((E*V)*12))]])</f>
        <v>0</v>
      </c>
      <c r="AC202" s="65"/>
    </row>
    <row r="203" spans="1:29" x14ac:dyDescent="0.3">
      <c r="A203" t="s">
        <v>2527</v>
      </c>
      <c r="B203" s="1" t="s">
        <v>2916</v>
      </c>
      <c r="C203" s="115" t="s">
        <v>2917</v>
      </c>
      <c r="D203" s="116" t="s">
        <v>2550</v>
      </c>
      <c r="E203">
        <v>0</v>
      </c>
      <c r="F203">
        <v>0</v>
      </c>
      <c r="G203">
        <v>0</v>
      </c>
      <c r="H203">
        <v>0</v>
      </c>
      <c r="I203">
        <v>0</v>
      </c>
      <c r="J203" t="s">
        <v>2496</v>
      </c>
      <c r="K203" t="s">
        <v>2496</v>
      </c>
      <c r="L203" s="20"/>
      <c r="M203" s="20"/>
      <c r="N203" s="20"/>
      <c r="O203" s="20"/>
      <c r="P203" s="20"/>
      <c r="Q203" s="28">
        <f t="shared" si="3"/>
        <v>17.71</v>
      </c>
      <c r="R203" s="18"/>
      <c r="S203" s="18"/>
      <c r="T203" s="18"/>
      <c r="U203" s="18"/>
      <c r="V203" s="18"/>
      <c r="W2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3" s="17">
        <f>SUM(T_MAIN_ROUTGW28[[#This Row],[(Y)
TOTAL Excluding VAT - Y1
((A*J)*Q)+((A*R)*12))]:[(AC)
TOTAL Excluding VAT - Y5
((E*N*Q)+((E*V)*12))]])</f>
        <v>0</v>
      </c>
      <c r="AC203" s="65"/>
    </row>
    <row r="204" spans="1:29" x14ac:dyDescent="0.3">
      <c r="A204" t="s">
        <v>2530</v>
      </c>
      <c r="B204" s="1" t="s">
        <v>2918</v>
      </c>
      <c r="C204" s="115" t="s">
        <v>2919</v>
      </c>
      <c r="D204" s="116" t="s">
        <v>2556</v>
      </c>
      <c r="E204">
        <v>0</v>
      </c>
      <c r="F204">
        <v>0</v>
      </c>
      <c r="G204">
        <v>0</v>
      </c>
      <c r="H204">
        <v>0</v>
      </c>
      <c r="I204">
        <v>0</v>
      </c>
      <c r="J204" t="s">
        <v>2496</v>
      </c>
      <c r="K204" t="s">
        <v>2496</v>
      </c>
      <c r="L204" s="20"/>
      <c r="M204" s="20"/>
      <c r="N204" s="20"/>
      <c r="O204" s="20"/>
      <c r="P204" s="20"/>
      <c r="Q204" s="28">
        <f t="shared" si="3"/>
        <v>17.71</v>
      </c>
      <c r="R204" s="18"/>
      <c r="S204" s="18"/>
      <c r="T204" s="18"/>
      <c r="U204" s="18"/>
      <c r="V204" s="18"/>
      <c r="W2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4" s="17">
        <f>SUM(T_MAIN_ROUTGW28[[#This Row],[(Y)
TOTAL Excluding VAT - Y1
((A*J)*Q)+((A*R)*12))]:[(AC)
TOTAL Excluding VAT - Y5
((E*N*Q)+((E*V)*12))]])</f>
        <v>0</v>
      </c>
      <c r="AC204" s="65"/>
    </row>
    <row r="205" spans="1:29" x14ac:dyDescent="0.3">
      <c r="A205" t="s">
        <v>2527</v>
      </c>
      <c r="B205" s="1" t="s">
        <v>2920</v>
      </c>
      <c r="C205" s="115" t="s">
        <v>2921</v>
      </c>
      <c r="D205" s="116" t="s">
        <v>2567</v>
      </c>
      <c r="E205">
        <v>0</v>
      </c>
      <c r="F205">
        <v>0</v>
      </c>
      <c r="G205">
        <v>0</v>
      </c>
      <c r="H205">
        <v>0</v>
      </c>
      <c r="I205">
        <v>0</v>
      </c>
      <c r="J205" t="s">
        <v>2496</v>
      </c>
      <c r="K205" t="s">
        <v>2496</v>
      </c>
      <c r="L205" s="20"/>
      <c r="M205" s="20"/>
      <c r="N205" s="20"/>
      <c r="O205" s="20"/>
      <c r="P205" s="20"/>
      <c r="Q205" s="28">
        <f t="shared" si="3"/>
        <v>17.71</v>
      </c>
      <c r="R205" s="18"/>
      <c r="S205" s="18"/>
      <c r="T205" s="18"/>
      <c r="U205" s="18"/>
      <c r="V205" s="18"/>
      <c r="W2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5" s="17">
        <f>SUM(T_MAIN_ROUTGW28[[#This Row],[(Y)
TOTAL Excluding VAT - Y1
((A*J)*Q)+((A*R)*12))]:[(AC)
TOTAL Excluding VAT - Y5
((E*N*Q)+((E*V)*12))]])</f>
        <v>0</v>
      </c>
      <c r="AC205" s="65"/>
    </row>
    <row r="206" spans="1:29" x14ac:dyDescent="0.3">
      <c r="A206" t="s">
        <v>2527</v>
      </c>
      <c r="B206" s="1" t="s">
        <v>2922</v>
      </c>
      <c r="C206" s="115" t="s">
        <v>2923</v>
      </c>
      <c r="D206" s="116" t="s">
        <v>2550</v>
      </c>
      <c r="E206">
        <v>0</v>
      </c>
      <c r="F206">
        <v>0</v>
      </c>
      <c r="G206">
        <v>0</v>
      </c>
      <c r="H206">
        <v>0</v>
      </c>
      <c r="I206">
        <v>0</v>
      </c>
      <c r="J206" t="s">
        <v>2496</v>
      </c>
      <c r="K206" t="s">
        <v>2496</v>
      </c>
      <c r="L206" s="20"/>
      <c r="M206" s="20"/>
      <c r="N206" s="20"/>
      <c r="O206" s="20"/>
      <c r="P206" s="20"/>
      <c r="Q206" s="28">
        <f t="shared" si="3"/>
        <v>17.71</v>
      </c>
      <c r="R206" s="18"/>
      <c r="S206" s="18"/>
      <c r="T206" s="18"/>
      <c r="U206" s="18"/>
      <c r="V206" s="18"/>
      <c r="W2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6" s="17">
        <f>SUM(T_MAIN_ROUTGW28[[#This Row],[(Y)
TOTAL Excluding VAT - Y1
((A*J)*Q)+((A*R)*12))]:[(AC)
TOTAL Excluding VAT - Y5
((E*N*Q)+((E*V)*12))]])</f>
        <v>0</v>
      </c>
      <c r="AC206" s="65"/>
    </row>
    <row r="207" spans="1:29" x14ac:dyDescent="0.3">
      <c r="A207" t="s">
        <v>2527</v>
      </c>
      <c r="B207" s="1" t="s">
        <v>2924</v>
      </c>
      <c r="C207" s="115" t="s">
        <v>2925</v>
      </c>
      <c r="D207" s="116" t="s">
        <v>2591</v>
      </c>
      <c r="E207">
        <v>0</v>
      </c>
      <c r="F207">
        <v>0</v>
      </c>
      <c r="G207">
        <v>0</v>
      </c>
      <c r="H207">
        <v>0</v>
      </c>
      <c r="I207">
        <v>0</v>
      </c>
      <c r="J207" t="s">
        <v>2496</v>
      </c>
      <c r="K207" t="s">
        <v>2496</v>
      </c>
      <c r="L207" s="20"/>
      <c r="M207" s="20"/>
      <c r="N207" s="20"/>
      <c r="O207" s="20"/>
      <c r="P207" s="20"/>
      <c r="Q207" s="28">
        <f t="shared" si="3"/>
        <v>17.71</v>
      </c>
      <c r="R207" s="18"/>
      <c r="S207" s="18"/>
      <c r="T207" s="18"/>
      <c r="U207" s="18"/>
      <c r="V207" s="18"/>
      <c r="W2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7" s="17">
        <f>SUM(T_MAIN_ROUTGW28[[#This Row],[(Y)
TOTAL Excluding VAT - Y1
((A*J)*Q)+((A*R)*12))]:[(AC)
TOTAL Excluding VAT - Y5
((E*N*Q)+((E*V)*12))]])</f>
        <v>0</v>
      </c>
      <c r="AC207" s="65"/>
    </row>
    <row r="208" spans="1:29" x14ac:dyDescent="0.3">
      <c r="A208" t="s">
        <v>2527</v>
      </c>
      <c r="B208" s="1" t="s">
        <v>2926</v>
      </c>
      <c r="C208" s="115" t="s">
        <v>2927</v>
      </c>
      <c r="D208" s="116" t="s">
        <v>2567</v>
      </c>
      <c r="E208">
        <v>0</v>
      </c>
      <c r="F208">
        <v>0</v>
      </c>
      <c r="G208">
        <v>0</v>
      </c>
      <c r="H208">
        <v>0</v>
      </c>
      <c r="I208">
        <v>0</v>
      </c>
      <c r="J208" t="s">
        <v>2496</v>
      </c>
      <c r="K208" t="s">
        <v>2496</v>
      </c>
      <c r="L208" s="20"/>
      <c r="M208" s="20"/>
      <c r="N208" s="20"/>
      <c r="O208" s="20"/>
      <c r="P208" s="20"/>
      <c r="Q208" s="28">
        <f t="shared" si="3"/>
        <v>17.71</v>
      </c>
      <c r="R208" s="18"/>
      <c r="S208" s="18"/>
      <c r="T208" s="18"/>
      <c r="U208" s="18"/>
      <c r="V208" s="18"/>
      <c r="W2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8" s="17">
        <f>SUM(T_MAIN_ROUTGW28[[#This Row],[(Y)
TOTAL Excluding VAT - Y1
((A*J)*Q)+((A*R)*12))]:[(AC)
TOTAL Excluding VAT - Y5
((E*N*Q)+((E*V)*12))]])</f>
        <v>0</v>
      </c>
      <c r="AC208" s="65"/>
    </row>
    <row r="209" spans="1:29" x14ac:dyDescent="0.3">
      <c r="A209" t="s">
        <v>2530</v>
      </c>
      <c r="B209" s="1" t="s">
        <v>2928</v>
      </c>
      <c r="C209" s="115" t="s">
        <v>2929</v>
      </c>
      <c r="D209" s="116" t="s">
        <v>2556</v>
      </c>
      <c r="E209">
        <v>0</v>
      </c>
      <c r="F209">
        <v>0</v>
      </c>
      <c r="G209">
        <v>0</v>
      </c>
      <c r="H209">
        <v>0</v>
      </c>
      <c r="I209">
        <v>0</v>
      </c>
      <c r="J209" t="s">
        <v>2496</v>
      </c>
      <c r="K209" t="s">
        <v>2496</v>
      </c>
      <c r="L209" s="20"/>
      <c r="M209" s="20"/>
      <c r="N209" s="20"/>
      <c r="O209" s="20"/>
      <c r="P209" s="20"/>
      <c r="Q209" s="28">
        <f t="shared" si="3"/>
        <v>17.71</v>
      </c>
      <c r="R209" s="18"/>
      <c r="S209" s="18"/>
      <c r="T209" s="18"/>
      <c r="U209" s="18"/>
      <c r="V209" s="18"/>
      <c r="W2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09" s="17">
        <f>SUM(T_MAIN_ROUTGW28[[#This Row],[(Y)
TOTAL Excluding VAT - Y1
((A*J)*Q)+((A*R)*12))]:[(AC)
TOTAL Excluding VAT - Y5
((E*N*Q)+((E*V)*12))]])</f>
        <v>0</v>
      </c>
      <c r="AC209" s="65"/>
    </row>
    <row r="210" spans="1:29" x14ac:dyDescent="0.3">
      <c r="A210" t="s">
        <v>2527</v>
      </c>
      <c r="B210" s="1" t="s">
        <v>2930</v>
      </c>
      <c r="C210" s="115" t="s">
        <v>2931</v>
      </c>
      <c r="D210" s="116" t="s">
        <v>2567</v>
      </c>
      <c r="E210">
        <v>0</v>
      </c>
      <c r="F210">
        <v>0</v>
      </c>
      <c r="G210">
        <v>0</v>
      </c>
      <c r="H210">
        <v>0</v>
      </c>
      <c r="I210">
        <v>0</v>
      </c>
      <c r="J210" t="s">
        <v>2496</v>
      </c>
      <c r="K210" t="s">
        <v>2496</v>
      </c>
      <c r="L210" s="20"/>
      <c r="M210" s="20"/>
      <c r="N210" s="20"/>
      <c r="O210" s="20"/>
      <c r="P210" s="20"/>
      <c r="Q210" s="28">
        <f t="shared" si="3"/>
        <v>17.71</v>
      </c>
      <c r="R210" s="18"/>
      <c r="S210" s="18"/>
      <c r="T210" s="18"/>
      <c r="U210" s="18"/>
      <c r="V210" s="18"/>
      <c r="W2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0" s="17">
        <f>SUM(T_MAIN_ROUTGW28[[#This Row],[(Y)
TOTAL Excluding VAT - Y1
((A*J)*Q)+((A*R)*12))]:[(AC)
TOTAL Excluding VAT - Y5
((E*N*Q)+((E*V)*12))]])</f>
        <v>0</v>
      </c>
      <c r="AC210" s="65"/>
    </row>
    <row r="211" spans="1:29" x14ac:dyDescent="0.3">
      <c r="A211" t="s">
        <v>2527</v>
      </c>
      <c r="B211" s="1" t="s">
        <v>2932</v>
      </c>
      <c r="C211" s="115" t="s">
        <v>2933</v>
      </c>
      <c r="D211" s="116" t="s">
        <v>2567</v>
      </c>
      <c r="E211">
        <v>0</v>
      </c>
      <c r="F211">
        <v>0</v>
      </c>
      <c r="G211">
        <v>0</v>
      </c>
      <c r="H211">
        <v>0</v>
      </c>
      <c r="I211">
        <v>0</v>
      </c>
      <c r="J211" t="s">
        <v>2496</v>
      </c>
      <c r="K211" t="s">
        <v>2496</v>
      </c>
      <c r="L211" s="20"/>
      <c r="M211" s="20"/>
      <c r="N211" s="20"/>
      <c r="O211" s="20"/>
      <c r="P211" s="20"/>
      <c r="Q211" s="28">
        <f t="shared" ref="Q211:Q274" si="4">Exchange_Rate</f>
        <v>17.71</v>
      </c>
      <c r="R211" s="18"/>
      <c r="S211" s="18"/>
      <c r="T211" s="18"/>
      <c r="U211" s="18"/>
      <c r="V211" s="18"/>
      <c r="W2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1" s="17">
        <f>SUM(T_MAIN_ROUTGW28[[#This Row],[(Y)
TOTAL Excluding VAT - Y1
((A*J)*Q)+((A*R)*12))]:[(AC)
TOTAL Excluding VAT - Y5
((E*N*Q)+((E*V)*12))]])</f>
        <v>0</v>
      </c>
      <c r="AC211" s="65"/>
    </row>
    <row r="212" spans="1:29" x14ac:dyDescent="0.3">
      <c r="A212" t="s">
        <v>2527</v>
      </c>
      <c r="B212" s="1" t="s">
        <v>2934</v>
      </c>
      <c r="C212" s="115" t="s">
        <v>2935</v>
      </c>
      <c r="D212" s="116" t="s">
        <v>2567</v>
      </c>
      <c r="E212">
        <v>0</v>
      </c>
      <c r="F212">
        <v>0</v>
      </c>
      <c r="G212">
        <v>0</v>
      </c>
      <c r="H212">
        <v>0</v>
      </c>
      <c r="I212">
        <v>0</v>
      </c>
      <c r="J212" t="s">
        <v>2496</v>
      </c>
      <c r="K212" t="s">
        <v>2496</v>
      </c>
      <c r="L212" s="20"/>
      <c r="M212" s="20"/>
      <c r="N212" s="20"/>
      <c r="O212" s="20"/>
      <c r="P212" s="20"/>
      <c r="Q212" s="28">
        <f t="shared" si="4"/>
        <v>17.71</v>
      </c>
      <c r="R212" s="18"/>
      <c r="S212" s="18"/>
      <c r="T212" s="18"/>
      <c r="U212" s="18"/>
      <c r="V212" s="18"/>
      <c r="W2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2" s="17">
        <f>SUM(T_MAIN_ROUTGW28[[#This Row],[(Y)
TOTAL Excluding VAT - Y1
((A*J)*Q)+((A*R)*12))]:[(AC)
TOTAL Excluding VAT - Y5
((E*N*Q)+((E*V)*12))]])</f>
        <v>0</v>
      </c>
      <c r="AC212" s="65"/>
    </row>
    <row r="213" spans="1:29" x14ac:dyDescent="0.3">
      <c r="A213" t="s">
        <v>2527</v>
      </c>
      <c r="B213" s="1" t="s">
        <v>2936</v>
      </c>
      <c r="C213" s="115" t="s">
        <v>2937</v>
      </c>
      <c r="D213" s="116" t="s">
        <v>2550</v>
      </c>
      <c r="E213">
        <v>0</v>
      </c>
      <c r="F213">
        <v>0</v>
      </c>
      <c r="G213">
        <v>0</v>
      </c>
      <c r="H213">
        <v>0</v>
      </c>
      <c r="I213">
        <v>0</v>
      </c>
      <c r="J213" t="s">
        <v>2496</v>
      </c>
      <c r="K213" t="s">
        <v>2496</v>
      </c>
      <c r="L213" s="20"/>
      <c r="M213" s="20"/>
      <c r="N213" s="20"/>
      <c r="O213" s="20"/>
      <c r="P213" s="20"/>
      <c r="Q213" s="28">
        <f t="shared" si="4"/>
        <v>17.71</v>
      </c>
      <c r="R213" s="18"/>
      <c r="S213" s="18"/>
      <c r="T213" s="18"/>
      <c r="U213" s="18"/>
      <c r="V213" s="18"/>
      <c r="W2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3" s="17">
        <f>SUM(T_MAIN_ROUTGW28[[#This Row],[(Y)
TOTAL Excluding VAT - Y1
((A*J)*Q)+((A*R)*12))]:[(AC)
TOTAL Excluding VAT - Y5
((E*N*Q)+((E*V)*12))]])</f>
        <v>0</v>
      </c>
      <c r="AC213" s="65"/>
    </row>
    <row r="214" spans="1:29" x14ac:dyDescent="0.3">
      <c r="A214" t="s">
        <v>2527</v>
      </c>
      <c r="B214" s="1" t="s">
        <v>2938</v>
      </c>
      <c r="C214" s="115" t="s">
        <v>2939</v>
      </c>
      <c r="D214" s="116" t="s">
        <v>2567</v>
      </c>
      <c r="E214">
        <v>0</v>
      </c>
      <c r="F214">
        <v>0</v>
      </c>
      <c r="G214">
        <v>0</v>
      </c>
      <c r="H214">
        <v>0</v>
      </c>
      <c r="I214">
        <v>0</v>
      </c>
      <c r="J214" t="s">
        <v>2496</v>
      </c>
      <c r="K214" t="s">
        <v>2496</v>
      </c>
      <c r="L214" s="20"/>
      <c r="M214" s="20"/>
      <c r="N214" s="20"/>
      <c r="O214" s="20"/>
      <c r="P214" s="20"/>
      <c r="Q214" s="28">
        <f t="shared" si="4"/>
        <v>17.71</v>
      </c>
      <c r="R214" s="18"/>
      <c r="S214" s="18"/>
      <c r="T214" s="18"/>
      <c r="U214" s="18"/>
      <c r="V214" s="18"/>
      <c r="W2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4" s="17">
        <f>SUM(T_MAIN_ROUTGW28[[#This Row],[(Y)
TOTAL Excluding VAT - Y1
((A*J)*Q)+((A*R)*12))]:[(AC)
TOTAL Excluding VAT - Y5
((E*N*Q)+((E*V)*12))]])</f>
        <v>0</v>
      </c>
      <c r="AC214" s="65"/>
    </row>
    <row r="215" spans="1:29" x14ac:dyDescent="0.3">
      <c r="A215" t="s">
        <v>2527</v>
      </c>
      <c r="B215" s="1" t="s">
        <v>2940</v>
      </c>
      <c r="C215" s="115" t="s">
        <v>2941</v>
      </c>
      <c r="D215" s="116" t="s">
        <v>2550</v>
      </c>
      <c r="E215">
        <v>0</v>
      </c>
      <c r="F215">
        <v>0</v>
      </c>
      <c r="G215">
        <v>0</v>
      </c>
      <c r="H215">
        <v>0</v>
      </c>
      <c r="I215">
        <v>0</v>
      </c>
      <c r="J215" t="s">
        <v>2496</v>
      </c>
      <c r="K215" t="s">
        <v>2496</v>
      </c>
      <c r="L215" s="20"/>
      <c r="M215" s="20"/>
      <c r="N215" s="20"/>
      <c r="O215" s="20"/>
      <c r="P215" s="20"/>
      <c r="Q215" s="28">
        <f t="shared" si="4"/>
        <v>17.71</v>
      </c>
      <c r="R215" s="18"/>
      <c r="S215" s="18"/>
      <c r="T215" s="18"/>
      <c r="U215" s="18"/>
      <c r="V215" s="18"/>
      <c r="W2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5" s="17">
        <f>SUM(T_MAIN_ROUTGW28[[#This Row],[(Y)
TOTAL Excluding VAT - Y1
((A*J)*Q)+((A*R)*12))]:[(AC)
TOTAL Excluding VAT - Y5
((E*N*Q)+((E*V)*12))]])</f>
        <v>0</v>
      </c>
      <c r="AC215" s="65"/>
    </row>
    <row r="216" spans="1:29" x14ac:dyDescent="0.3">
      <c r="A216" t="s">
        <v>2527</v>
      </c>
      <c r="B216" s="1" t="s">
        <v>2942</v>
      </c>
      <c r="C216" s="115" t="s">
        <v>2943</v>
      </c>
      <c r="D216" s="116" t="s">
        <v>2550</v>
      </c>
      <c r="E216">
        <v>0</v>
      </c>
      <c r="F216">
        <v>0</v>
      </c>
      <c r="G216">
        <v>0</v>
      </c>
      <c r="H216">
        <v>0</v>
      </c>
      <c r="I216">
        <v>0</v>
      </c>
      <c r="J216" t="s">
        <v>2496</v>
      </c>
      <c r="K216" t="s">
        <v>2496</v>
      </c>
      <c r="L216" s="20"/>
      <c r="M216" s="20"/>
      <c r="N216" s="20"/>
      <c r="O216" s="20"/>
      <c r="P216" s="20"/>
      <c r="Q216" s="28">
        <f t="shared" si="4"/>
        <v>17.71</v>
      </c>
      <c r="R216" s="18"/>
      <c r="S216" s="18"/>
      <c r="T216" s="18"/>
      <c r="U216" s="18"/>
      <c r="V216" s="18"/>
      <c r="W2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6" s="17">
        <f>SUM(T_MAIN_ROUTGW28[[#This Row],[(Y)
TOTAL Excluding VAT - Y1
((A*J)*Q)+((A*R)*12))]:[(AC)
TOTAL Excluding VAT - Y5
((E*N*Q)+((E*V)*12))]])</f>
        <v>0</v>
      </c>
      <c r="AC216" s="65"/>
    </row>
    <row r="217" spans="1:29" x14ac:dyDescent="0.3">
      <c r="A217" t="s">
        <v>2527</v>
      </c>
      <c r="B217" s="1" t="s">
        <v>2944</v>
      </c>
      <c r="C217" s="115" t="s">
        <v>2945</v>
      </c>
      <c r="D217" s="116" t="s">
        <v>2567</v>
      </c>
      <c r="E217">
        <v>0</v>
      </c>
      <c r="F217">
        <v>0</v>
      </c>
      <c r="G217">
        <v>0</v>
      </c>
      <c r="H217">
        <v>0</v>
      </c>
      <c r="I217">
        <v>0</v>
      </c>
      <c r="J217" t="s">
        <v>2496</v>
      </c>
      <c r="K217" t="s">
        <v>2496</v>
      </c>
      <c r="L217" s="20"/>
      <c r="M217" s="20"/>
      <c r="N217" s="20"/>
      <c r="O217" s="20"/>
      <c r="P217" s="20"/>
      <c r="Q217" s="28">
        <f t="shared" si="4"/>
        <v>17.71</v>
      </c>
      <c r="R217" s="18"/>
      <c r="S217" s="18"/>
      <c r="T217" s="18"/>
      <c r="U217" s="18"/>
      <c r="V217" s="18"/>
      <c r="W2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7" s="17">
        <f>SUM(T_MAIN_ROUTGW28[[#This Row],[(Y)
TOTAL Excluding VAT - Y1
((A*J)*Q)+((A*R)*12))]:[(AC)
TOTAL Excluding VAT - Y5
((E*N*Q)+((E*V)*12))]])</f>
        <v>0</v>
      </c>
      <c r="AC217" s="65"/>
    </row>
    <row r="218" spans="1:29" x14ac:dyDescent="0.3">
      <c r="A218" t="s">
        <v>2527</v>
      </c>
      <c r="B218" s="1" t="s">
        <v>2946</v>
      </c>
      <c r="C218" s="115" t="s">
        <v>2947</v>
      </c>
      <c r="D218" s="116" t="s">
        <v>2550</v>
      </c>
      <c r="E218">
        <v>0</v>
      </c>
      <c r="F218">
        <v>0</v>
      </c>
      <c r="G218">
        <v>0</v>
      </c>
      <c r="H218">
        <v>0</v>
      </c>
      <c r="I218">
        <v>0</v>
      </c>
      <c r="J218" t="s">
        <v>2496</v>
      </c>
      <c r="K218" t="s">
        <v>2496</v>
      </c>
      <c r="L218" s="20"/>
      <c r="M218" s="20"/>
      <c r="N218" s="20"/>
      <c r="O218" s="20"/>
      <c r="P218" s="20"/>
      <c r="Q218" s="28">
        <f t="shared" si="4"/>
        <v>17.71</v>
      </c>
      <c r="R218" s="18"/>
      <c r="S218" s="18"/>
      <c r="T218" s="18"/>
      <c r="U218" s="18"/>
      <c r="V218" s="18"/>
      <c r="W2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8" s="17">
        <f>SUM(T_MAIN_ROUTGW28[[#This Row],[(Y)
TOTAL Excluding VAT - Y1
((A*J)*Q)+((A*R)*12))]:[(AC)
TOTAL Excluding VAT - Y5
((E*N*Q)+((E*V)*12))]])</f>
        <v>0</v>
      </c>
      <c r="AC218" s="65"/>
    </row>
    <row r="219" spans="1:29" x14ac:dyDescent="0.3">
      <c r="A219" t="s">
        <v>2530</v>
      </c>
      <c r="B219" s="1" t="s">
        <v>2948</v>
      </c>
      <c r="C219" s="115" t="s">
        <v>2949</v>
      </c>
      <c r="D219" s="116" t="s">
        <v>2556</v>
      </c>
      <c r="E219">
        <v>0</v>
      </c>
      <c r="F219">
        <v>0</v>
      </c>
      <c r="G219">
        <v>0</v>
      </c>
      <c r="H219">
        <v>0</v>
      </c>
      <c r="I219">
        <v>0</v>
      </c>
      <c r="J219" t="s">
        <v>2496</v>
      </c>
      <c r="K219" t="s">
        <v>2496</v>
      </c>
      <c r="L219" s="20"/>
      <c r="M219" s="20"/>
      <c r="N219" s="20"/>
      <c r="O219" s="20"/>
      <c r="P219" s="20"/>
      <c r="Q219" s="28">
        <f t="shared" si="4"/>
        <v>17.71</v>
      </c>
      <c r="R219" s="18"/>
      <c r="S219" s="18"/>
      <c r="T219" s="18"/>
      <c r="U219" s="18"/>
      <c r="V219" s="18"/>
      <c r="W2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19" s="17">
        <f>SUM(T_MAIN_ROUTGW28[[#This Row],[(Y)
TOTAL Excluding VAT - Y1
((A*J)*Q)+((A*R)*12))]:[(AC)
TOTAL Excluding VAT - Y5
((E*N*Q)+((E*V)*12))]])</f>
        <v>0</v>
      </c>
      <c r="AC219" s="65"/>
    </row>
    <row r="220" spans="1:29" x14ac:dyDescent="0.3">
      <c r="A220" t="s">
        <v>2527</v>
      </c>
      <c r="B220" s="1" t="s">
        <v>2950</v>
      </c>
      <c r="C220" s="115" t="s">
        <v>2951</v>
      </c>
      <c r="D220" s="116" t="s">
        <v>2550</v>
      </c>
      <c r="E220">
        <v>0</v>
      </c>
      <c r="F220">
        <v>0</v>
      </c>
      <c r="G220">
        <v>0</v>
      </c>
      <c r="H220">
        <v>0</v>
      </c>
      <c r="I220">
        <v>0</v>
      </c>
      <c r="J220" t="s">
        <v>2496</v>
      </c>
      <c r="K220" t="s">
        <v>2496</v>
      </c>
      <c r="L220" s="20"/>
      <c r="M220" s="20"/>
      <c r="N220" s="20"/>
      <c r="O220" s="20"/>
      <c r="P220" s="20"/>
      <c r="Q220" s="28">
        <f t="shared" si="4"/>
        <v>17.71</v>
      </c>
      <c r="R220" s="18"/>
      <c r="S220" s="18"/>
      <c r="T220" s="18"/>
      <c r="U220" s="18"/>
      <c r="V220" s="18"/>
      <c r="W2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0" s="17">
        <f>SUM(T_MAIN_ROUTGW28[[#This Row],[(Y)
TOTAL Excluding VAT - Y1
((A*J)*Q)+((A*R)*12))]:[(AC)
TOTAL Excluding VAT - Y5
((E*N*Q)+((E*V)*12))]])</f>
        <v>0</v>
      </c>
      <c r="AC220" s="65"/>
    </row>
    <row r="221" spans="1:29" x14ac:dyDescent="0.3">
      <c r="A221" t="s">
        <v>2527</v>
      </c>
      <c r="B221" s="1" t="s">
        <v>2952</v>
      </c>
      <c r="C221" s="115" t="s">
        <v>2953</v>
      </c>
      <c r="D221" s="116" t="s">
        <v>2567</v>
      </c>
      <c r="E221">
        <v>0</v>
      </c>
      <c r="F221">
        <v>0</v>
      </c>
      <c r="G221">
        <v>0</v>
      </c>
      <c r="H221">
        <v>0</v>
      </c>
      <c r="I221">
        <v>0</v>
      </c>
      <c r="J221" t="s">
        <v>2496</v>
      </c>
      <c r="K221" t="s">
        <v>2496</v>
      </c>
      <c r="L221" s="20"/>
      <c r="M221" s="20"/>
      <c r="N221" s="20"/>
      <c r="O221" s="20"/>
      <c r="P221" s="20"/>
      <c r="Q221" s="28">
        <f t="shared" si="4"/>
        <v>17.71</v>
      </c>
      <c r="R221" s="18"/>
      <c r="S221" s="18"/>
      <c r="T221" s="18"/>
      <c r="U221" s="18"/>
      <c r="V221" s="18"/>
      <c r="W2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1" s="17">
        <f>SUM(T_MAIN_ROUTGW28[[#This Row],[(Y)
TOTAL Excluding VAT - Y1
((A*J)*Q)+((A*R)*12))]:[(AC)
TOTAL Excluding VAT - Y5
((E*N*Q)+((E*V)*12))]])</f>
        <v>0</v>
      </c>
      <c r="AC221" s="65"/>
    </row>
    <row r="222" spans="1:29" x14ac:dyDescent="0.3">
      <c r="A222" t="s">
        <v>2527</v>
      </c>
      <c r="B222" s="1" t="s">
        <v>2954</v>
      </c>
      <c r="C222" s="115" t="s">
        <v>2955</v>
      </c>
      <c r="D222" s="116" t="s">
        <v>2550</v>
      </c>
      <c r="E222">
        <v>0</v>
      </c>
      <c r="F222">
        <v>0</v>
      </c>
      <c r="G222">
        <v>0</v>
      </c>
      <c r="H222">
        <v>0</v>
      </c>
      <c r="I222">
        <v>0</v>
      </c>
      <c r="J222" t="s">
        <v>2496</v>
      </c>
      <c r="K222" t="s">
        <v>2496</v>
      </c>
      <c r="L222" s="20"/>
      <c r="M222" s="20"/>
      <c r="N222" s="20"/>
      <c r="O222" s="20"/>
      <c r="P222" s="20"/>
      <c r="Q222" s="28">
        <f t="shared" si="4"/>
        <v>17.71</v>
      </c>
      <c r="R222" s="18"/>
      <c r="S222" s="18"/>
      <c r="T222" s="18"/>
      <c r="U222" s="18"/>
      <c r="V222" s="18"/>
      <c r="W2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2" s="17">
        <f>SUM(T_MAIN_ROUTGW28[[#This Row],[(Y)
TOTAL Excluding VAT - Y1
((A*J)*Q)+((A*R)*12))]:[(AC)
TOTAL Excluding VAT - Y5
((E*N*Q)+((E*V)*12))]])</f>
        <v>0</v>
      </c>
      <c r="AC222" s="65"/>
    </row>
    <row r="223" spans="1:29" x14ac:dyDescent="0.3">
      <c r="A223" t="s">
        <v>2527</v>
      </c>
      <c r="B223" s="1" t="s">
        <v>2956</v>
      </c>
      <c r="C223" s="115" t="s">
        <v>2957</v>
      </c>
      <c r="D223" s="116" t="s">
        <v>2550</v>
      </c>
      <c r="E223">
        <v>0</v>
      </c>
      <c r="F223">
        <v>0</v>
      </c>
      <c r="G223">
        <v>0</v>
      </c>
      <c r="H223">
        <v>0</v>
      </c>
      <c r="I223">
        <v>0</v>
      </c>
      <c r="J223" t="s">
        <v>2496</v>
      </c>
      <c r="K223" t="s">
        <v>2496</v>
      </c>
      <c r="L223" s="20"/>
      <c r="M223" s="20"/>
      <c r="N223" s="20"/>
      <c r="O223" s="20"/>
      <c r="P223" s="20"/>
      <c r="Q223" s="28">
        <f t="shared" si="4"/>
        <v>17.71</v>
      </c>
      <c r="R223" s="18"/>
      <c r="S223" s="18"/>
      <c r="T223" s="18"/>
      <c r="U223" s="18"/>
      <c r="V223" s="18"/>
      <c r="W2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3" s="17">
        <f>SUM(T_MAIN_ROUTGW28[[#This Row],[(Y)
TOTAL Excluding VAT - Y1
((A*J)*Q)+((A*R)*12))]:[(AC)
TOTAL Excluding VAT - Y5
((E*N*Q)+((E*V)*12))]])</f>
        <v>0</v>
      </c>
      <c r="AC223" s="65"/>
    </row>
    <row r="224" spans="1:29" x14ac:dyDescent="0.3">
      <c r="A224" t="s">
        <v>2530</v>
      </c>
      <c r="B224" s="1" t="s">
        <v>2958</v>
      </c>
      <c r="C224" s="115" t="s">
        <v>2959</v>
      </c>
      <c r="D224" s="116" t="s">
        <v>2591</v>
      </c>
      <c r="E224">
        <v>0</v>
      </c>
      <c r="F224">
        <v>0</v>
      </c>
      <c r="G224">
        <v>0</v>
      </c>
      <c r="H224">
        <v>0</v>
      </c>
      <c r="I224">
        <v>0</v>
      </c>
      <c r="J224" t="s">
        <v>2496</v>
      </c>
      <c r="K224" t="s">
        <v>2496</v>
      </c>
      <c r="L224" s="20"/>
      <c r="M224" s="20"/>
      <c r="N224" s="20"/>
      <c r="O224" s="20"/>
      <c r="P224" s="20"/>
      <c r="Q224" s="28">
        <f t="shared" si="4"/>
        <v>17.71</v>
      </c>
      <c r="R224" s="18"/>
      <c r="S224" s="18"/>
      <c r="T224" s="18"/>
      <c r="U224" s="18"/>
      <c r="V224" s="18"/>
      <c r="W2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4" s="17">
        <f>SUM(T_MAIN_ROUTGW28[[#This Row],[(Y)
TOTAL Excluding VAT - Y1
((A*J)*Q)+((A*R)*12))]:[(AC)
TOTAL Excluding VAT - Y5
((E*N*Q)+((E*V)*12))]])</f>
        <v>0</v>
      </c>
      <c r="AC224" s="65"/>
    </row>
    <row r="225" spans="1:29" x14ac:dyDescent="0.3">
      <c r="A225" t="s">
        <v>2527</v>
      </c>
      <c r="B225" s="1" t="s">
        <v>2960</v>
      </c>
      <c r="C225" s="115" t="s">
        <v>2961</v>
      </c>
      <c r="D225" s="116" t="s">
        <v>2567</v>
      </c>
      <c r="E225">
        <v>0</v>
      </c>
      <c r="F225">
        <v>0</v>
      </c>
      <c r="G225">
        <v>0</v>
      </c>
      <c r="H225">
        <v>0</v>
      </c>
      <c r="I225">
        <v>0</v>
      </c>
      <c r="J225" t="s">
        <v>2496</v>
      </c>
      <c r="K225" t="s">
        <v>2496</v>
      </c>
      <c r="L225" s="20"/>
      <c r="M225" s="20"/>
      <c r="N225" s="20"/>
      <c r="O225" s="20"/>
      <c r="P225" s="20"/>
      <c r="Q225" s="28">
        <f t="shared" si="4"/>
        <v>17.71</v>
      </c>
      <c r="R225" s="18"/>
      <c r="S225" s="18"/>
      <c r="T225" s="18"/>
      <c r="U225" s="18"/>
      <c r="V225" s="18"/>
      <c r="W2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5" s="17">
        <f>SUM(T_MAIN_ROUTGW28[[#This Row],[(Y)
TOTAL Excluding VAT - Y1
((A*J)*Q)+((A*R)*12))]:[(AC)
TOTAL Excluding VAT - Y5
((E*N*Q)+((E*V)*12))]])</f>
        <v>0</v>
      </c>
      <c r="AC225" s="65"/>
    </row>
    <row r="226" spans="1:29" x14ac:dyDescent="0.3">
      <c r="A226" t="s">
        <v>2527</v>
      </c>
      <c r="B226" s="1" t="s">
        <v>2962</v>
      </c>
      <c r="C226" s="115" t="s">
        <v>2963</v>
      </c>
      <c r="D226" s="116" t="s">
        <v>2550</v>
      </c>
      <c r="E226">
        <v>0</v>
      </c>
      <c r="F226">
        <v>0</v>
      </c>
      <c r="G226">
        <v>0</v>
      </c>
      <c r="H226">
        <v>0</v>
      </c>
      <c r="I226">
        <v>0</v>
      </c>
      <c r="J226" t="s">
        <v>2496</v>
      </c>
      <c r="K226" t="s">
        <v>2496</v>
      </c>
      <c r="L226" s="20"/>
      <c r="M226" s="20"/>
      <c r="N226" s="20"/>
      <c r="O226" s="20"/>
      <c r="P226" s="20"/>
      <c r="Q226" s="28">
        <f t="shared" si="4"/>
        <v>17.71</v>
      </c>
      <c r="R226" s="18"/>
      <c r="S226" s="18"/>
      <c r="T226" s="18"/>
      <c r="U226" s="18"/>
      <c r="V226" s="18"/>
      <c r="W2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6" s="17">
        <f>SUM(T_MAIN_ROUTGW28[[#This Row],[(Y)
TOTAL Excluding VAT - Y1
((A*J)*Q)+((A*R)*12))]:[(AC)
TOTAL Excluding VAT - Y5
((E*N*Q)+((E*V)*12))]])</f>
        <v>0</v>
      </c>
      <c r="AC226" s="65"/>
    </row>
    <row r="227" spans="1:29" x14ac:dyDescent="0.3">
      <c r="A227" t="s">
        <v>2530</v>
      </c>
      <c r="B227" s="1" t="s">
        <v>2964</v>
      </c>
      <c r="C227" s="115" t="s">
        <v>2965</v>
      </c>
      <c r="D227" s="116" t="s">
        <v>2556</v>
      </c>
      <c r="E227">
        <v>0</v>
      </c>
      <c r="F227">
        <v>0</v>
      </c>
      <c r="G227">
        <v>0</v>
      </c>
      <c r="H227">
        <v>0</v>
      </c>
      <c r="I227">
        <v>0</v>
      </c>
      <c r="J227" t="s">
        <v>2496</v>
      </c>
      <c r="K227" t="s">
        <v>2496</v>
      </c>
      <c r="L227" s="20"/>
      <c r="M227" s="20"/>
      <c r="N227" s="20"/>
      <c r="O227" s="20"/>
      <c r="P227" s="20"/>
      <c r="Q227" s="28">
        <f t="shared" si="4"/>
        <v>17.71</v>
      </c>
      <c r="R227" s="18"/>
      <c r="S227" s="18"/>
      <c r="T227" s="18"/>
      <c r="U227" s="18"/>
      <c r="V227" s="18"/>
      <c r="W2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7" s="17">
        <f>SUM(T_MAIN_ROUTGW28[[#This Row],[(Y)
TOTAL Excluding VAT - Y1
((A*J)*Q)+((A*R)*12))]:[(AC)
TOTAL Excluding VAT - Y5
((E*N*Q)+((E*V)*12))]])</f>
        <v>0</v>
      </c>
      <c r="AC227" s="65"/>
    </row>
    <row r="228" spans="1:29" x14ac:dyDescent="0.3">
      <c r="A228" t="s">
        <v>2527</v>
      </c>
      <c r="B228" s="1" t="s">
        <v>2966</v>
      </c>
      <c r="C228" s="115" t="s">
        <v>2967</v>
      </c>
      <c r="D228" s="116" t="s">
        <v>2550</v>
      </c>
      <c r="E228">
        <v>0</v>
      </c>
      <c r="F228">
        <v>0</v>
      </c>
      <c r="G228">
        <v>0</v>
      </c>
      <c r="H228">
        <v>0</v>
      </c>
      <c r="I228">
        <v>0</v>
      </c>
      <c r="J228" t="s">
        <v>2496</v>
      </c>
      <c r="K228" t="s">
        <v>2496</v>
      </c>
      <c r="L228" s="20"/>
      <c r="M228" s="20"/>
      <c r="N228" s="20"/>
      <c r="O228" s="20"/>
      <c r="P228" s="20"/>
      <c r="Q228" s="28">
        <f t="shared" si="4"/>
        <v>17.71</v>
      </c>
      <c r="R228" s="18"/>
      <c r="S228" s="18"/>
      <c r="T228" s="18"/>
      <c r="U228" s="18"/>
      <c r="V228" s="18"/>
      <c r="W2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8" s="17">
        <f>SUM(T_MAIN_ROUTGW28[[#This Row],[(Y)
TOTAL Excluding VAT - Y1
((A*J)*Q)+((A*R)*12))]:[(AC)
TOTAL Excluding VAT - Y5
((E*N*Q)+((E*V)*12))]])</f>
        <v>0</v>
      </c>
      <c r="AC228" s="65"/>
    </row>
    <row r="229" spans="1:29" x14ac:dyDescent="0.3">
      <c r="A229" t="s">
        <v>2530</v>
      </c>
      <c r="B229" s="1" t="s">
        <v>2968</v>
      </c>
      <c r="C229" s="115" t="s">
        <v>2969</v>
      </c>
      <c r="D229" s="116" t="s">
        <v>2556</v>
      </c>
      <c r="E229">
        <v>0</v>
      </c>
      <c r="F229">
        <v>0</v>
      </c>
      <c r="G229">
        <v>0</v>
      </c>
      <c r="H229">
        <v>0</v>
      </c>
      <c r="I229">
        <v>0</v>
      </c>
      <c r="J229" t="s">
        <v>2496</v>
      </c>
      <c r="K229" t="s">
        <v>2496</v>
      </c>
      <c r="L229" s="20"/>
      <c r="M229" s="20"/>
      <c r="N229" s="20"/>
      <c r="O229" s="20"/>
      <c r="P229" s="20"/>
      <c r="Q229" s="28">
        <f t="shared" si="4"/>
        <v>17.71</v>
      </c>
      <c r="R229" s="18"/>
      <c r="S229" s="18"/>
      <c r="T229" s="18"/>
      <c r="U229" s="18"/>
      <c r="V229" s="18"/>
      <c r="W2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29" s="17">
        <f>SUM(T_MAIN_ROUTGW28[[#This Row],[(Y)
TOTAL Excluding VAT - Y1
((A*J)*Q)+((A*R)*12))]:[(AC)
TOTAL Excluding VAT - Y5
((E*N*Q)+((E*V)*12))]])</f>
        <v>0</v>
      </c>
      <c r="AC229" s="65"/>
    </row>
    <row r="230" spans="1:29" x14ac:dyDescent="0.3">
      <c r="A230" t="s">
        <v>2527</v>
      </c>
      <c r="B230" s="1" t="s">
        <v>2970</v>
      </c>
      <c r="C230" s="115" t="s">
        <v>2971</v>
      </c>
      <c r="D230" s="116" t="s">
        <v>2550</v>
      </c>
      <c r="E230">
        <v>0</v>
      </c>
      <c r="F230">
        <v>0</v>
      </c>
      <c r="G230">
        <v>0</v>
      </c>
      <c r="H230">
        <v>0</v>
      </c>
      <c r="I230">
        <v>0</v>
      </c>
      <c r="J230" t="s">
        <v>2496</v>
      </c>
      <c r="K230" t="s">
        <v>2496</v>
      </c>
      <c r="L230" s="20"/>
      <c r="M230" s="20"/>
      <c r="N230" s="20"/>
      <c r="O230" s="20"/>
      <c r="P230" s="20"/>
      <c r="Q230" s="28">
        <f t="shared" si="4"/>
        <v>17.71</v>
      </c>
      <c r="R230" s="18"/>
      <c r="S230" s="18"/>
      <c r="T230" s="18"/>
      <c r="U230" s="18"/>
      <c r="V230" s="18"/>
      <c r="W2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0" s="17">
        <f>SUM(T_MAIN_ROUTGW28[[#This Row],[(Y)
TOTAL Excluding VAT - Y1
((A*J)*Q)+((A*R)*12))]:[(AC)
TOTAL Excluding VAT - Y5
((E*N*Q)+((E*V)*12))]])</f>
        <v>0</v>
      </c>
      <c r="AC230" s="65"/>
    </row>
    <row r="231" spans="1:29" x14ac:dyDescent="0.3">
      <c r="A231" t="s">
        <v>2527</v>
      </c>
      <c r="B231" s="1" t="s">
        <v>2972</v>
      </c>
      <c r="C231" s="115" t="s">
        <v>2973</v>
      </c>
      <c r="D231" s="116" t="s">
        <v>2567</v>
      </c>
      <c r="E231">
        <v>0</v>
      </c>
      <c r="F231">
        <v>0</v>
      </c>
      <c r="G231">
        <v>0</v>
      </c>
      <c r="H231">
        <v>0</v>
      </c>
      <c r="I231">
        <v>0</v>
      </c>
      <c r="J231" t="s">
        <v>2496</v>
      </c>
      <c r="K231" t="s">
        <v>2496</v>
      </c>
      <c r="L231" s="20"/>
      <c r="M231" s="20"/>
      <c r="N231" s="20"/>
      <c r="O231" s="20"/>
      <c r="P231" s="20"/>
      <c r="Q231" s="28">
        <f t="shared" si="4"/>
        <v>17.71</v>
      </c>
      <c r="R231" s="18"/>
      <c r="S231" s="18"/>
      <c r="T231" s="18"/>
      <c r="U231" s="18"/>
      <c r="V231" s="18"/>
      <c r="W2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1" s="17">
        <f>SUM(T_MAIN_ROUTGW28[[#This Row],[(Y)
TOTAL Excluding VAT - Y1
((A*J)*Q)+((A*R)*12))]:[(AC)
TOTAL Excluding VAT - Y5
((E*N*Q)+((E*V)*12))]])</f>
        <v>0</v>
      </c>
      <c r="AC231" s="65"/>
    </row>
    <row r="232" spans="1:29" x14ac:dyDescent="0.3">
      <c r="A232" t="s">
        <v>2527</v>
      </c>
      <c r="B232" s="1" t="s">
        <v>2974</v>
      </c>
      <c r="C232" s="115" t="s">
        <v>2975</v>
      </c>
      <c r="D232" s="116" t="s">
        <v>2567</v>
      </c>
      <c r="E232">
        <v>0</v>
      </c>
      <c r="F232">
        <v>0</v>
      </c>
      <c r="G232">
        <v>0</v>
      </c>
      <c r="H232">
        <v>0</v>
      </c>
      <c r="I232">
        <v>0</v>
      </c>
      <c r="J232" t="s">
        <v>2496</v>
      </c>
      <c r="K232" t="s">
        <v>2496</v>
      </c>
      <c r="L232" s="20"/>
      <c r="M232" s="20"/>
      <c r="N232" s="20"/>
      <c r="O232" s="20"/>
      <c r="P232" s="20"/>
      <c r="Q232" s="28">
        <f t="shared" si="4"/>
        <v>17.71</v>
      </c>
      <c r="R232" s="18"/>
      <c r="S232" s="18"/>
      <c r="T232" s="18"/>
      <c r="U232" s="18"/>
      <c r="V232" s="18"/>
      <c r="W2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2" s="17">
        <f>SUM(T_MAIN_ROUTGW28[[#This Row],[(Y)
TOTAL Excluding VAT - Y1
((A*J)*Q)+((A*R)*12))]:[(AC)
TOTAL Excluding VAT - Y5
((E*N*Q)+((E*V)*12))]])</f>
        <v>0</v>
      </c>
      <c r="AC232" s="65"/>
    </row>
    <row r="233" spans="1:29" x14ac:dyDescent="0.3">
      <c r="A233" t="s">
        <v>2527</v>
      </c>
      <c r="B233" s="1" t="s">
        <v>2976</v>
      </c>
      <c r="C233" s="115" t="s">
        <v>2977</v>
      </c>
      <c r="D233" s="116" t="s">
        <v>2550</v>
      </c>
      <c r="E233">
        <v>0</v>
      </c>
      <c r="F233">
        <v>0</v>
      </c>
      <c r="G233">
        <v>0</v>
      </c>
      <c r="H233">
        <v>0</v>
      </c>
      <c r="I233">
        <v>0</v>
      </c>
      <c r="J233" t="s">
        <v>2496</v>
      </c>
      <c r="K233" t="s">
        <v>2496</v>
      </c>
      <c r="L233" s="20"/>
      <c r="M233" s="20"/>
      <c r="N233" s="20"/>
      <c r="O233" s="20"/>
      <c r="P233" s="20"/>
      <c r="Q233" s="28">
        <f t="shared" si="4"/>
        <v>17.71</v>
      </c>
      <c r="R233" s="18"/>
      <c r="S233" s="18"/>
      <c r="T233" s="18"/>
      <c r="U233" s="18"/>
      <c r="V233" s="18"/>
      <c r="W2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3" s="17">
        <f>SUM(T_MAIN_ROUTGW28[[#This Row],[(Y)
TOTAL Excluding VAT - Y1
((A*J)*Q)+((A*R)*12))]:[(AC)
TOTAL Excluding VAT - Y5
((E*N*Q)+((E*V)*12))]])</f>
        <v>0</v>
      </c>
      <c r="AC233" s="65"/>
    </row>
    <row r="234" spans="1:29" x14ac:dyDescent="0.3">
      <c r="A234" t="s">
        <v>2527</v>
      </c>
      <c r="B234" s="1" t="s">
        <v>2978</v>
      </c>
      <c r="C234" s="115" t="s">
        <v>2979</v>
      </c>
      <c r="D234" s="116" t="s">
        <v>2550</v>
      </c>
      <c r="E234">
        <v>0</v>
      </c>
      <c r="F234">
        <v>0</v>
      </c>
      <c r="G234">
        <v>0</v>
      </c>
      <c r="H234">
        <v>0</v>
      </c>
      <c r="I234">
        <v>0</v>
      </c>
      <c r="J234" t="s">
        <v>2496</v>
      </c>
      <c r="K234" t="s">
        <v>2496</v>
      </c>
      <c r="L234" s="20"/>
      <c r="M234" s="20"/>
      <c r="N234" s="20"/>
      <c r="O234" s="20"/>
      <c r="P234" s="20"/>
      <c r="Q234" s="28">
        <f t="shared" si="4"/>
        <v>17.71</v>
      </c>
      <c r="R234" s="18"/>
      <c r="S234" s="18"/>
      <c r="T234" s="18"/>
      <c r="U234" s="18"/>
      <c r="V234" s="18"/>
      <c r="W2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4" s="17">
        <f>SUM(T_MAIN_ROUTGW28[[#This Row],[(Y)
TOTAL Excluding VAT - Y1
((A*J)*Q)+((A*R)*12))]:[(AC)
TOTAL Excluding VAT - Y5
((E*N*Q)+((E*V)*12))]])</f>
        <v>0</v>
      </c>
      <c r="AC234" s="65"/>
    </row>
    <row r="235" spans="1:29" x14ac:dyDescent="0.3">
      <c r="A235" t="s">
        <v>2527</v>
      </c>
      <c r="B235" s="1" t="s">
        <v>2980</v>
      </c>
      <c r="C235" s="115" t="s">
        <v>2981</v>
      </c>
      <c r="D235" s="116" t="s">
        <v>2567</v>
      </c>
      <c r="E235">
        <v>0</v>
      </c>
      <c r="F235">
        <v>0</v>
      </c>
      <c r="G235">
        <v>0</v>
      </c>
      <c r="H235">
        <v>0</v>
      </c>
      <c r="I235">
        <v>0</v>
      </c>
      <c r="J235" t="s">
        <v>2496</v>
      </c>
      <c r="K235" t="s">
        <v>2496</v>
      </c>
      <c r="L235" s="20"/>
      <c r="M235" s="20"/>
      <c r="N235" s="20"/>
      <c r="O235" s="20"/>
      <c r="P235" s="20"/>
      <c r="Q235" s="28">
        <f t="shared" si="4"/>
        <v>17.71</v>
      </c>
      <c r="R235" s="18"/>
      <c r="S235" s="18"/>
      <c r="T235" s="18"/>
      <c r="U235" s="18"/>
      <c r="V235" s="18"/>
      <c r="W2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5" s="17">
        <f>SUM(T_MAIN_ROUTGW28[[#This Row],[(Y)
TOTAL Excluding VAT - Y1
((A*J)*Q)+((A*R)*12))]:[(AC)
TOTAL Excluding VAT - Y5
((E*N*Q)+((E*V)*12))]])</f>
        <v>0</v>
      </c>
      <c r="AC235" s="65"/>
    </row>
    <row r="236" spans="1:29" x14ac:dyDescent="0.3">
      <c r="A236" t="s">
        <v>2530</v>
      </c>
      <c r="B236" s="1" t="s">
        <v>2982</v>
      </c>
      <c r="C236" s="115" t="s">
        <v>2983</v>
      </c>
      <c r="D236" s="116" t="s">
        <v>2556</v>
      </c>
      <c r="E236">
        <v>0</v>
      </c>
      <c r="F236">
        <v>0</v>
      </c>
      <c r="G236">
        <v>0</v>
      </c>
      <c r="H236">
        <v>0</v>
      </c>
      <c r="I236">
        <v>0</v>
      </c>
      <c r="J236" t="s">
        <v>2496</v>
      </c>
      <c r="K236" t="s">
        <v>2496</v>
      </c>
      <c r="L236" s="20"/>
      <c r="M236" s="20"/>
      <c r="N236" s="20"/>
      <c r="O236" s="20"/>
      <c r="P236" s="20"/>
      <c r="Q236" s="28">
        <f t="shared" si="4"/>
        <v>17.71</v>
      </c>
      <c r="R236" s="18"/>
      <c r="S236" s="18"/>
      <c r="T236" s="18"/>
      <c r="U236" s="18"/>
      <c r="V236" s="18"/>
      <c r="W2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6" s="17">
        <f>SUM(T_MAIN_ROUTGW28[[#This Row],[(Y)
TOTAL Excluding VAT - Y1
((A*J)*Q)+((A*R)*12))]:[(AC)
TOTAL Excluding VAT - Y5
((E*N*Q)+((E*V)*12))]])</f>
        <v>0</v>
      </c>
      <c r="AC236" s="65"/>
    </row>
    <row r="237" spans="1:29" x14ac:dyDescent="0.3">
      <c r="A237" t="s">
        <v>2527</v>
      </c>
      <c r="B237" s="1" t="s">
        <v>2984</v>
      </c>
      <c r="C237" s="115" t="s">
        <v>2985</v>
      </c>
      <c r="D237" s="116" t="s">
        <v>2567</v>
      </c>
      <c r="E237">
        <v>0</v>
      </c>
      <c r="F237">
        <v>0</v>
      </c>
      <c r="G237">
        <v>0</v>
      </c>
      <c r="H237">
        <v>0</v>
      </c>
      <c r="I237">
        <v>0</v>
      </c>
      <c r="J237" t="s">
        <v>2496</v>
      </c>
      <c r="K237" t="s">
        <v>2496</v>
      </c>
      <c r="L237" s="20"/>
      <c r="M237" s="20"/>
      <c r="N237" s="20"/>
      <c r="O237" s="20"/>
      <c r="P237" s="20"/>
      <c r="Q237" s="28">
        <f t="shared" si="4"/>
        <v>17.71</v>
      </c>
      <c r="R237" s="18"/>
      <c r="S237" s="18"/>
      <c r="T237" s="18"/>
      <c r="U237" s="18"/>
      <c r="V237" s="18"/>
      <c r="W2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7" s="17">
        <f>SUM(T_MAIN_ROUTGW28[[#This Row],[(Y)
TOTAL Excluding VAT - Y1
((A*J)*Q)+((A*R)*12))]:[(AC)
TOTAL Excluding VAT - Y5
((E*N*Q)+((E*V)*12))]])</f>
        <v>0</v>
      </c>
      <c r="AC237" s="65"/>
    </row>
    <row r="238" spans="1:29" x14ac:dyDescent="0.3">
      <c r="A238" t="s">
        <v>2530</v>
      </c>
      <c r="B238" s="1" t="s">
        <v>2986</v>
      </c>
      <c r="C238" s="1" t="s">
        <v>2986</v>
      </c>
      <c r="D238" s="116" t="s">
        <v>2762</v>
      </c>
      <c r="E238">
        <v>0</v>
      </c>
      <c r="F238">
        <v>0</v>
      </c>
      <c r="G238">
        <v>0</v>
      </c>
      <c r="H238">
        <v>0</v>
      </c>
      <c r="I238">
        <v>0</v>
      </c>
      <c r="J238" t="s">
        <v>2496</v>
      </c>
      <c r="K238" t="s">
        <v>2496</v>
      </c>
      <c r="L238" s="20"/>
      <c r="M238" s="20"/>
      <c r="N238" s="20"/>
      <c r="O238" s="20"/>
      <c r="P238" s="20"/>
      <c r="Q238" s="28">
        <f t="shared" si="4"/>
        <v>17.71</v>
      </c>
      <c r="R238" s="18"/>
      <c r="S238" s="18"/>
      <c r="T238" s="18"/>
      <c r="U238" s="18"/>
      <c r="V238" s="18"/>
      <c r="W2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8" s="17">
        <f>SUM(T_MAIN_ROUTGW28[[#This Row],[(Y)
TOTAL Excluding VAT - Y1
((A*J)*Q)+((A*R)*12))]:[(AC)
TOTAL Excluding VAT - Y5
((E*N*Q)+((E*V)*12))]])</f>
        <v>0</v>
      </c>
      <c r="AC238" s="65"/>
    </row>
    <row r="239" spans="1:29" x14ac:dyDescent="0.3">
      <c r="A239" t="s">
        <v>2527</v>
      </c>
      <c r="B239" s="1" t="s">
        <v>2987</v>
      </c>
      <c r="C239" s="1" t="s">
        <v>2988</v>
      </c>
      <c r="D239" s="116" t="s">
        <v>2567</v>
      </c>
      <c r="E239">
        <v>0</v>
      </c>
      <c r="F239">
        <v>0</v>
      </c>
      <c r="G239">
        <v>0</v>
      </c>
      <c r="H239">
        <v>0</v>
      </c>
      <c r="I239">
        <v>0</v>
      </c>
      <c r="J239" t="s">
        <v>2496</v>
      </c>
      <c r="K239" t="s">
        <v>2496</v>
      </c>
      <c r="L239" s="20"/>
      <c r="M239" s="20"/>
      <c r="N239" s="20"/>
      <c r="O239" s="20"/>
      <c r="P239" s="20"/>
      <c r="Q239" s="28">
        <f t="shared" si="4"/>
        <v>17.71</v>
      </c>
      <c r="R239" s="18"/>
      <c r="S239" s="18"/>
      <c r="T239" s="18"/>
      <c r="U239" s="18"/>
      <c r="V239" s="18"/>
      <c r="W2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39" s="17">
        <f>SUM(T_MAIN_ROUTGW28[[#This Row],[(Y)
TOTAL Excluding VAT - Y1
((A*J)*Q)+((A*R)*12))]:[(AC)
TOTAL Excluding VAT - Y5
((E*N*Q)+((E*V)*12))]])</f>
        <v>0</v>
      </c>
      <c r="AC239" s="65"/>
    </row>
    <row r="240" spans="1:29" x14ac:dyDescent="0.3">
      <c r="A240" t="s">
        <v>2527</v>
      </c>
      <c r="B240" s="1" t="s">
        <v>2989</v>
      </c>
      <c r="C240" s="1" t="s">
        <v>2990</v>
      </c>
      <c r="D240" s="116" t="s">
        <v>2567</v>
      </c>
      <c r="E240">
        <v>0</v>
      </c>
      <c r="F240">
        <v>0</v>
      </c>
      <c r="G240">
        <v>0</v>
      </c>
      <c r="H240">
        <v>0</v>
      </c>
      <c r="I240">
        <v>0</v>
      </c>
      <c r="J240" t="s">
        <v>2496</v>
      </c>
      <c r="K240" t="s">
        <v>2496</v>
      </c>
      <c r="L240" s="20"/>
      <c r="M240" s="20"/>
      <c r="N240" s="20"/>
      <c r="O240" s="20"/>
      <c r="P240" s="20"/>
      <c r="Q240" s="28">
        <f t="shared" si="4"/>
        <v>17.71</v>
      </c>
      <c r="R240" s="18"/>
      <c r="S240" s="18"/>
      <c r="T240" s="18"/>
      <c r="U240" s="18"/>
      <c r="V240" s="18"/>
      <c r="W2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0" s="17">
        <f>SUM(T_MAIN_ROUTGW28[[#This Row],[(Y)
TOTAL Excluding VAT - Y1
((A*J)*Q)+((A*R)*12))]:[(AC)
TOTAL Excluding VAT - Y5
((E*N*Q)+((E*V)*12))]])</f>
        <v>0</v>
      </c>
      <c r="AC240" s="65"/>
    </row>
    <row r="241" spans="1:29" x14ac:dyDescent="0.3">
      <c r="A241" t="s">
        <v>2527</v>
      </c>
      <c r="B241" s="1" t="s">
        <v>2991</v>
      </c>
      <c r="C241" s="1" t="s">
        <v>2992</v>
      </c>
      <c r="D241" s="116" t="s">
        <v>2550</v>
      </c>
      <c r="E241">
        <v>0</v>
      </c>
      <c r="F241">
        <v>0</v>
      </c>
      <c r="G241">
        <v>0</v>
      </c>
      <c r="H241">
        <v>0</v>
      </c>
      <c r="I241">
        <v>0</v>
      </c>
      <c r="J241" t="s">
        <v>2496</v>
      </c>
      <c r="K241" t="s">
        <v>2496</v>
      </c>
      <c r="L241" s="20"/>
      <c r="M241" s="20"/>
      <c r="N241" s="20"/>
      <c r="O241" s="20"/>
      <c r="P241" s="20"/>
      <c r="Q241" s="28">
        <f t="shared" si="4"/>
        <v>17.71</v>
      </c>
      <c r="R241" s="18"/>
      <c r="S241" s="18"/>
      <c r="T241" s="18"/>
      <c r="U241" s="18"/>
      <c r="V241" s="18"/>
      <c r="W2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1" s="17">
        <f>SUM(T_MAIN_ROUTGW28[[#This Row],[(Y)
TOTAL Excluding VAT - Y1
((A*J)*Q)+((A*R)*12))]:[(AC)
TOTAL Excluding VAT - Y5
((E*N*Q)+((E*V)*12))]])</f>
        <v>0</v>
      </c>
      <c r="AC241" s="65"/>
    </row>
    <row r="242" spans="1:29" x14ac:dyDescent="0.3">
      <c r="A242" t="s">
        <v>2527</v>
      </c>
      <c r="B242" s="1" t="s">
        <v>2993</v>
      </c>
      <c r="C242" s="1" t="s">
        <v>2994</v>
      </c>
      <c r="D242" s="116" t="s">
        <v>2550</v>
      </c>
      <c r="E242">
        <v>0</v>
      </c>
      <c r="F242">
        <v>0</v>
      </c>
      <c r="G242">
        <v>0</v>
      </c>
      <c r="H242">
        <v>0</v>
      </c>
      <c r="I242">
        <v>0</v>
      </c>
      <c r="J242" t="s">
        <v>2496</v>
      </c>
      <c r="K242" t="s">
        <v>2496</v>
      </c>
      <c r="L242" s="20"/>
      <c r="M242" s="20"/>
      <c r="N242" s="20"/>
      <c r="O242" s="20"/>
      <c r="P242" s="20"/>
      <c r="Q242" s="28">
        <f t="shared" si="4"/>
        <v>17.71</v>
      </c>
      <c r="R242" s="18"/>
      <c r="S242" s="18"/>
      <c r="T242" s="18"/>
      <c r="U242" s="18"/>
      <c r="V242" s="18"/>
      <c r="W2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2" s="17">
        <f>SUM(T_MAIN_ROUTGW28[[#This Row],[(Y)
TOTAL Excluding VAT - Y1
((A*J)*Q)+((A*R)*12))]:[(AC)
TOTAL Excluding VAT - Y5
((E*N*Q)+((E*V)*12))]])</f>
        <v>0</v>
      </c>
      <c r="AC242" s="65"/>
    </row>
    <row r="243" spans="1:29" x14ac:dyDescent="0.3">
      <c r="A243" t="s">
        <v>2527</v>
      </c>
      <c r="B243" s="1" t="s">
        <v>2995</v>
      </c>
      <c r="C243" s="115" t="s">
        <v>2996</v>
      </c>
      <c r="D243" s="116" t="s">
        <v>2550</v>
      </c>
      <c r="E243">
        <v>0</v>
      </c>
      <c r="F243">
        <v>0</v>
      </c>
      <c r="G243">
        <v>0</v>
      </c>
      <c r="H243">
        <v>0</v>
      </c>
      <c r="I243">
        <v>0</v>
      </c>
      <c r="J243" t="s">
        <v>2496</v>
      </c>
      <c r="K243" t="s">
        <v>2496</v>
      </c>
      <c r="L243" s="20"/>
      <c r="M243" s="20"/>
      <c r="N243" s="20"/>
      <c r="O243" s="20"/>
      <c r="P243" s="20"/>
      <c r="Q243" s="28">
        <f t="shared" si="4"/>
        <v>17.71</v>
      </c>
      <c r="R243" s="18"/>
      <c r="S243" s="18"/>
      <c r="T243" s="18"/>
      <c r="U243" s="18"/>
      <c r="V243" s="18"/>
      <c r="W2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3" s="17">
        <f>SUM(T_MAIN_ROUTGW28[[#This Row],[(Y)
TOTAL Excluding VAT - Y1
((A*J)*Q)+((A*R)*12))]:[(AC)
TOTAL Excluding VAT - Y5
((E*N*Q)+((E*V)*12))]])</f>
        <v>0</v>
      </c>
      <c r="AC243" s="65"/>
    </row>
    <row r="244" spans="1:29" x14ac:dyDescent="0.3">
      <c r="A244" t="s">
        <v>2527</v>
      </c>
      <c r="B244" s="1" t="s">
        <v>2997</v>
      </c>
      <c r="C244" s="115" t="s">
        <v>2998</v>
      </c>
      <c r="D244" s="116" t="s">
        <v>2567</v>
      </c>
      <c r="E244">
        <v>0</v>
      </c>
      <c r="F244">
        <v>0</v>
      </c>
      <c r="G244">
        <v>0</v>
      </c>
      <c r="H244">
        <v>0</v>
      </c>
      <c r="I244">
        <v>0</v>
      </c>
      <c r="J244" t="s">
        <v>2496</v>
      </c>
      <c r="K244" t="s">
        <v>2496</v>
      </c>
      <c r="L244" s="20"/>
      <c r="M244" s="20"/>
      <c r="N244" s="20"/>
      <c r="O244" s="20"/>
      <c r="P244" s="20"/>
      <c r="Q244" s="28">
        <f t="shared" si="4"/>
        <v>17.71</v>
      </c>
      <c r="R244" s="18"/>
      <c r="S244" s="18"/>
      <c r="T244" s="18"/>
      <c r="U244" s="18"/>
      <c r="V244" s="18"/>
      <c r="W2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4" s="17">
        <f>SUM(T_MAIN_ROUTGW28[[#This Row],[(Y)
TOTAL Excluding VAT - Y1
((A*J)*Q)+((A*R)*12))]:[(AC)
TOTAL Excluding VAT - Y5
((E*N*Q)+((E*V)*12))]])</f>
        <v>0</v>
      </c>
      <c r="AC244" s="65"/>
    </row>
    <row r="245" spans="1:29" x14ac:dyDescent="0.3">
      <c r="A245" t="s">
        <v>2527</v>
      </c>
      <c r="B245" s="1" t="s">
        <v>2999</v>
      </c>
      <c r="C245" s="115" t="s">
        <v>3000</v>
      </c>
      <c r="D245" s="116" t="s">
        <v>2550</v>
      </c>
      <c r="E245">
        <v>0</v>
      </c>
      <c r="F245">
        <v>0</v>
      </c>
      <c r="G245">
        <v>0</v>
      </c>
      <c r="H245">
        <v>0</v>
      </c>
      <c r="I245">
        <v>0</v>
      </c>
      <c r="J245" t="s">
        <v>2496</v>
      </c>
      <c r="K245" t="s">
        <v>2496</v>
      </c>
      <c r="L245" s="20"/>
      <c r="M245" s="20"/>
      <c r="N245" s="20"/>
      <c r="O245" s="20"/>
      <c r="P245" s="20"/>
      <c r="Q245" s="28">
        <f t="shared" si="4"/>
        <v>17.71</v>
      </c>
      <c r="R245" s="18"/>
      <c r="S245" s="18"/>
      <c r="T245" s="18"/>
      <c r="U245" s="18"/>
      <c r="V245" s="18"/>
      <c r="W2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5" s="17">
        <f>SUM(T_MAIN_ROUTGW28[[#This Row],[(Y)
TOTAL Excluding VAT - Y1
((A*J)*Q)+((A*R)*12))]:[(AC)
TOTAL Excluding VAT - Y5
((E*N*Q)+((E*V)*12))]])</f>
        <v>0</v>
      </c>
      <c r="AC245" s="65"/>
    </row>
    <row r="246" spans="1:29" x14ac:dyDescent="0.3">
      <c r="A246" t="s">
        <v>2527</v>
      </c>
      <c r="B246" s="1" t="s">
        <v>3001</v>
      </c>
      <c r="C246" s="115" t="s">
        <v>3002</v>
      </c>
      <c r="D246" s="116" t="s">
        <v>2567</v>
      </c>
      <c r="E246">
        <v>0</v>
      </c>
      <c r="F246">
        <v>0</v>
      </c>
      <c r="G246">
        <v>0</v>
      </c>
      <c r="H246">
        <v>0</v>
      </c>
      <c r="I246">
        <v>0</v>
      </c>
      <c r="J246" t="s">
        <v>2496</v>
      </c>
      <c r="K246" t="s">
        <v>2496</v>
      </c>
      <c r="L246" s="20"/>
      <c r="M246" s="20"/>
      <c r="N246" s="20"/>
      <c r="O246" s="20"/>
      <c r="P246" s="20"/>
      <c r="Q246" s="28">
        <f t="shared" si="4"/>
        <v>17.71</v>
      </c>
      <c r="R246" s="18"/>
      <c r="S246" s="18"/>
      <c r="T246" s="18"/>
      <c r="U246" s="18"/>
      <c r="V246" s="18"/>
      <c r="W2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6" s="17">
        <f>SUM(T_MAIN_ROUTGW28[[#This Row],[(Y)
TOTAL Excluding VAT - Y1
((A*J)*Q)+((A*R)*12))]:[(AC)
TOTAL Excluding VAT - Y5
((E*N*Q)+((E*V)*12))]])</f>
        <v>0</v>
      </c>
      <c r="AC246" s="65"/>
    </row>
    <row r="247" spans="1:29" x14ac:dyDescent="0.3">
      <c r="A247" t="s">
        <v>2530</v>
      </c>
      <c r="B247" s="1" t="s">
        <v>3003</v>
      </c>
      <c r="C247" s="115" t="s">
        <v>3004</v>
      </c>
      <c r="D247" s="116" t="s">
        <v>2556</v>
      </c>
      <c r="E247">
        <v>0</v>
      </c>
      <c r="F247">
        <v>0</v>
      </c>
      <c r="G247">
        <v>0</v>
      </c>
      <c r="H247">
        <v>0</v>
      </c>
      <c r="I247">
        <v>0</v>
      </c>
      <c r="J247" t="s">
        <v>2496</v>
      </c>
      <c r="K247" t="s">
        <v>2496</v>
      </c>
      <c r="L247" s="20"/>
      <c r="M247" s="20"/>
      <c r="N247" s="20"/>
      <c r="O247" s="20"/>
      <c r="P247" s="20"/>
      <c r="Q247" s="28">
        <f t="shared" si="4"/>
        <v>17.71</v>
      </c>
      <c r="R247" s="18"/>
      <c r="S247" s="18"/>
      <c r="T247" s="18"/>
      <c r="U247" s="18"/>
      <c r="V247" s="18"/>
      <c r="W2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7" s="17">
        <f>SUM(T_MAIN_ROUTGW28[[#This Row],[(Y)
TOTAL Excluding VAT - Y1
((A*J)*Q)+((A*R)*12))]:[(AC)
TOTAL Excluding VAT - Y5
((E*N*Q)+((E*V)*12))]])</f>
        <v>0</v>
      </c>
      <c r="AC247" s="65"/>
    </row>
    <row r="248" spans="1:29" x14ac:dyDescent="0.3">
      <c r="A248" t="s">
        <v>2527</v>
      </c>
      <c r="B248" s="1" t="s">
        <v>3005</v>
      </c>
      <c r="C248" s="115" t="s">
        <v>3006</v>
      </c>
      <c r="D248" s="116" t="s">
        <v>2550</v>
      </c>
      <c r="E248">
        <v>0</v>
      </c>
      <c r="F248">
        <v>0</v>
      </c>
      <c r="G248">
        <v>0</v>
      </c>
      <c r="H248">
        <v>0</v>
      </c>
      <c r="I248">
        <v>0</v>
      </c>
      <c r="J248" t="s">
        <v>2496</v>
      </c>
      <c r="K248" t="s">
        <v>2496</v>
      </c>
      <c r="L248" s="20"/>
      <c r="M248" s="20"/>
      <c r="N248" s="20"/>
      <c r="O248" s="20"/>
      <c r="P248" s="20"/>
      <c r="Q248" s="28">
        <f t="shared" si="4"/>
        <v>17.71</v>
      </c>
      <c r="R248" s="18"/>
      <c r="S248" s="18"/>
      <c r="T248" s="18"/>
      <c r="U248" s="18"/>
      <c r="V248" s="18"/>
      <c r="W2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8" s="17">
        <f>SUM(T_MAIN_ROUTGW28[[#This Row],[(Y)
TOTAL Excluding VAT - Y1
((A*J)*Q)+((A*R)*12))]:[(AC)
TOTAL Excluding VAT - Y5
((E*N*Q)+((E*V)*12))]])</f>
        <v>0</v>
      </c>
      <c r="AC248" s="65"/>
    </row>
    <row r="249" spans="1:29" x14ac:dyDescent="0.3">
      <c r="A249" t="s">
        <v>2527</v>
      </c>
      <c r="B249" s="1" t="s">
        <v>3007</v>
      </c>
      <c r="C249" s="115" t="s">
        <v>3008</v>
      </c>
      <c r="D249" s="116" t="s">
        <v>2567</v>
      </c>
      <c r="E249">
        <v>0</v>
      </c>
      <c r="F249">
        <v>0</v>
      </c>
      <c r="G249">
        <v>0</v>
      </c>
      <c r="H249">
        <v>0</v>
      </c>
      <c r="I249">
        <v>0</v>
      </c>
      <c r="J249" t="s">
        <v>2496</v>
      </c>
      <c r="K249" t="s">
        <v>2496</v>
      </c>
      <c r="L249" s="20"/>
      <c r="M249" s="20"/>
      <c r="N249" s="20"/>
      <c r="O249" s="20"/>
      <c r="P249" s="20"/>
      <c r="Q249" s="28">
        <f t="shared" si="4"/>
        <v>17.71</v>
      </c>
      <c r="R249" s="18"/>
      <c r="S249" s="18"/>
      <c r="T249" s="18"/>
      <c r="U249" s="18"/>
      <c r="V249" s="18"/>
      <c r="W2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49" s="17">
        <f>SUM(T_MAIN_ROUTGW28[[#This Row],[(Y)
TOTAL Excluding VAT - Y1
((A*J)*Q)+((A*R)*12))]:[(AC)
TOTAL Excluding VAT - Y5
((E*N*Q)+((E*V)*12))]])</f>
        <v>0</v>
      </c>
      <c r="AC249" s="65"/>
    </row>
    <row r="250" spans="1:29" x14ac:dyDescent="0.3">
      <c r="A250" t="s">
        <v>2527</v>
      </c>
      <c r="B250" s="1" t="s">
        <v>3009</v>
      </c>
      <c r="C250" s="115" t="s">
        <v>3010</v>
      </c>
      <c r="D250" s="116" t="s">
        <v>2567</v>
      </c>
      <c r="E250">
        <v>0</v>
      </c>
      <c r="F250">
        <v>0</v>
      </c>
      <c r="G250">
        <v>0</v>
      </c>
      <c r="H250">
        <v>0</v>
      </c>
      <c r="I250">
        <v>0</v>
      </c>
      <c r="J250" t="s">
        <v>2496</v>
      </c>
      <c r="K250" t="s">
        <v>2496</v>
      </c>
      <c r="L250" s="20"/>
      <c r="M250" s="20"/>
      <c r="N250" s="20"/>
      <c r="O250" s="20"/>
      <c r="P250" s="20"/>
      <c r="Q250" s="28">
        <f t="shared" si="4"/>
        <v>17.71</v>
      </c>
      <c r="R250" s="18"/>
      <c r="S250" s="18"/>
      <c r="T250" s="18"/>
      <c r="U250" s="18"/>
      <c r="V250" s="18"/>
      <c r="W2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0" s="17">
        <f>SUM(T_MAIN_ROUTGW28[[#This Row],[(Y)
TOTAL Excluding VAT - Y1
((A*J)*Q)+((A*R)*12))]:[(AC)
TOTAL Excluding VAT - Y5
((E*N*Q)+((E*V)*12))]])</f>
        <v>0</v>
      </c>
      <c r="AC250" s="65"/>
    </row>
    <row r="251" spans="1:29" x14ac:dyDescent="0.3">
      <c r="A251" t="s">
        <v>2527</v>
      </c>
      <c r="B251" s="1" t="s">
        <v>3011</v>
      </c>
      <c r="C251" s="115" t="s">
        <v>3012</v>
      </c>
      <c r="D251" s="116" t="s">
        <v>2567</v>
      </c>
      <c r="E251">
        <v>0</v>
      </c>
      <c r="F251">
        <v>0</v>
      </c>
      <c r="G251">
        <v>0</v>
      </c>
      <c r="H251">
        <v>0</v>
      </c>
      <c r="I251">
        <v>0</v>
      </c>
      <c r="J251" t="s">
        <v>2496</v>
      </c>
      <c r="K251" t="s">
        <v>2496</v>
      </c>
      <c r="L251" s="20"/>
      <c r="M251" s="20"/>
      <c r="N251" s="20"/>
      <c r="O251" s="20"/>
      <c r="P251" s="20"/>
      <c r="Q251" s="28">
        <f t="shared" si="4"/>
        <v>17.71</v>
      </c>
      <c r="R251" s="18"/>
      <c r="S251" s="18"/>
      <c r="T251" s="18"/>
      <c r="U251" s="18"/>
      <c r="V251" s="18"/>
      <c r="W2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1" s="17">
        <f>SUM(T_MAIN_ROUTGW28[[#This Row],[(Y)
TOTAL Excluding VAT - Y1
((A*J)*Q)+((A*R)*12))]:[(AC)
TOTAL Excluding VAT - Y5
((E*N*Q)+((E*V)*12))]])</f>
        <v>0</v>
      </c>
      <c r="AC251" s="65"/>
    </row>
    <row r="252" spans="1:29" x14ac:dyDescent="0.3">
      <c r="A252" t="s">
        <v>2527</v>
      </c>
      <c r="B252" s="1" t="s">
        <v>3013</v>
      </c>
      <c r="C252" s="115" t="s">
        <v>3014</v>
      </c>
      <c r="D252" s="116" t="s">
        <v>2550</v>
      </c>
      <c r="E252">
        <v>0</v>
      </c>
      <c r="F252">
        <v>0</v>
      </c>
      <c r="G252">
        <v>0</v>
      </c>
      <c r="H252">
        <v>0</v>
      </c>
      <c r="I252">
        <v>0</v>
      </c>
      <c r="J252" t="s">
        <v>2496</v>
      </c>
      <c r="K252" t="s">
        <v>2496</v>
      </c>
      <c r="L252" s="20"/>
      <c r="M252" s="20"/>
      <c r="N252" s="20"/>
      <c r="O252" s="20"/>
      <c r="P252" s="20"/>
      <c r="Q252" s="28">
        <f t="shared" si="4"/>
        <v>17.71</v>
      </c>
      <c r="R252" s="18"/>
      <c r="S252" s="18"/>
      <c r="T252" s="18"/>
      <c r="U252" s="18"/>
      <c r="V252" s="18"/>
      <c r="W2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2" s="17">
        <f>SUM(T_MAIN_ROUTGW28[[#This Row],[(Y)
TOTAL Excluding VAT - Y1
((A*J)*Q)+((A*R)*12))]:[(AC)
TOTAL Excluding VAT - Y5
((E*N*Q)+((E*V)*12))]])</f>
        <v>0</v>
      </c>
      <c r="AC252" s="65"/>
    </row>
    <row r="253" spans="1:29" x14ac:dyDescent="0.3">
      <c r="A253" t="s">
        <v>2527</v>
      </c>
      <c r="B253" s="1" t="s">
        <v>3013</v>
      </c>
      <c r="C253" s="115" t="s">
        <v>3014</v>
      </c>
      <c r="D253" s="116" t="s">
        <v>2550</v>
      </c>
      <c r="E253">
        <v>0</v>
      </c>
      <c r="F253">
        <v>0</v>
      </c>
      <c r="G253">
        <v>0</v>
      </c>
      <c r="H253">
        <v>0</v>
      </c>
      <c r="I253">
        <v>0</v>
      </c>
      <c r="J253" t="s">
        <v>2496</v>
      </c>
      <c r="K253" t="s">
        <v>2496</v>
      </c>
      <c r="L253" s="20"/>
      <c r="M253" s="20"/>
      <c r="N253" s="20"/>
      <c r="O253" s="20"/>
      <c r="P253" s="20"/>
      <c r="Q253" s="28">
        <f t="shared" si="4"/>
        <v>17.71</v>
      </c>
      <c r="R253" s="18"/>
      <c r="S253" s="18"/>
      <c r="T253" s="18"/>
      <c r="U253" s="18"/>
      <c r="V253" s="18"/>
      <c r="W2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3" s="17">
        <f>SUM(T_MAIN_ROUTGW28[[#This Row],[(Y)
TOTAL Excluding VAT - Y1
((A*J)*Q)+((A*R)*12))]:[(AC)
TOTAL Excluding VAT - Y5
((E*N*Q)+((E*V)*12))]])</f>
        <v>0</v>
      </c>
      <c r="AC253" s="65"/>
    </row>
    <row r="254" spans="1:29" x14ac:dyDescent="0.3">
      <c r="A254" t="s">
        <v>2527</v>
      </c>
      <c r="B254" s="1" t="s">
        <v>3013</v>
      </c>
      <c r="C254" s="115" t="s">
        <v>3014</v>
      </c>
      <c r="D254" s="116" t="s">
        <v>2550</v>
      </c>
      <c r="E254">
        <v>0</v>
      </c>
      <c r="F254">
        <v>0</v>
      </c>
      <c r="G254">
        <v>0</v>
      </c>
      <c r="H254">
        <v>0</v>
      </c>
      <c r="I254">
        <v>0</v>
      </c>
      <c r="J254" t="s">
        <v>2496</v>
      </c>
      <c r="K254" t="s">
        <v>2496</v>
      </c>
      <c r="L254" s="20"/>
      <c r="M254" s="20"/>
      <c r="N254" s="20"/>
      <c r="O254" s="20"/>
      <c r="P254" s="20"/>
      <c r="Q254" s="28">
        <f t="shared" si="4"/>
        <v>17.71</v>
      </c>
      <c r="R254" s="18"/>
      <c r="S254" s="18"/>
      <c r="T254" s="18"/>
      <c r="U254" s="18"/>
      <c r="V254" s="18"/>
      <c r="W2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4" s="17">
        <f>SUM(T_MAIN_ROUTGW28[[#This Row],[(Y)
TOTAL Excluding VAT - Y1
((A*J)*Q)+((A*R)*12))]:[(AC)
TOTAL Excluding VAT - Y5
((E*N*Q)+((E*V)*12))]])</f>
        <v>0</v>
      </c>
      <c r="AC254" s="65"/>
    </row>
    <row r="255" spans="1:29" x14ac:dyDescent="0.3">
      <c r="A255" t="s">
        <v>2527</v>
      </c>
      <c r="B255" s="1" t="s">
        <v>3015</v>
      </c>
      <c r="C255" s="115" t="s">
        <v>3016</v>
      </c>
      <c r="D255" s="116" t="s">
        <v>2550</v>
      </c>
      <c r="E255">
        <v>0</v>
      </c>
      <c r="F255">
        <v>0</v>
      </c>
      <c r="G255">
        <v>0</v>
      </c>
      <c r="H255">
        <v>0</v>
      </c>
      <c r="I255">
        <v>0</v>
      </c>
      <c r="J255" t="s">
        <v>2496</v>
      </c>
      <c r="K255" t="s">
        <v>2496</v>
      </c>
      <c r="L255" s="20"/>
      <c r="M255" s="20"/>
      <c r="N255" s="20"/>
      <c r="O255" s="20"/>
      <c r="P255" s="20"/>
      <c r="Q255" s="28">
        <f t="shared" si="4"/>
        <v>17.71</v>
      </c>
      <c r="R255" s="18"/>
      <c r="S255" s="18"/>
      <c r="T255" s="18"/>
      <c r="U255" s="18"/>
      <c r="V255" s="18"/>
      <c r="W2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5" s="17">
        <f>SUM(T_MAIN_ROUTGW28[[#This Row],[(Y)
TOTAL Excluding VAT - Y1
((A*J)*Q)+((A*R)*12))]:[(AC)
TOTAL Excluding VAT - Y5
((E*N*Q)+((E*V)*12))]])</f>
        <v>0</v>
      </c>
      <c r="AC255" s="65"/>
    </row>
    <row r="256" spans="1:29" x14ac:dyDescent="0.3">
      <c r="A256" t="s">
        <v>2527</v>
      </c>
      <c r="B256" s="1" t="s">
        <v>3017</v>
      </c>
      <c r="C256" s="115" t="s">
        <v>3018</v>
      </c>
      <c r="D256" s="116" t="s">
        <v>2550</v>
      </c>
      <c r="E256">
        <v>0</v>
      </c>
      <c r="F256">
        <v>0</v>
      </c>
      <c r="G256">
        <v>0</v>
      </c>
      <c r="H256">
        <v>0</v>
      </c>
      <c r="I256">
        <v>0</v>
      </c>
      <c r="J256" t="s">
        <v>2496</v>
      </c>
      <c r="K256" t="s">
        <v>2496</v>
      </c>
      <c r="L256" s="20"/>
      <c r="M256" s="20"/>
      <c r="N256" s="20"/>
      <c r="O256" s="20"/>
      <c r="P256" s="20"/>
      <c r="Q256" s="28">
        <f t="shared" si="4"/>
        <v>17.71</v>
      </c>
      <c r="R256" s="18"/>
      <c r="S256" s="18"/>
      <c r="T256" s="18"/>
      <c r="U256" s="18"/>
      <c r="V256" s="18"/>
      <c r="W2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6" s="17">
        <f>SUM(T_MAIN_ROUTGW28[[#This Row],[(Y)
TOTAL Excluding VAT - Y1
((A*J)*Q)+((A*R)*12))]:[(AC)
TOTAL Excluding VAT - Y5
((E*N*Q)+((E*V)*12))]])</f>
        <v>0</v>
      </c>
      <c r="AC256" s="65"/>
    </row>
    <row r="257" spans="1:29" x14ac:dyDescent="0.3">
      <c r="A257" t="s">
        <v>2527</v>
      </c>
      <c r="B257" s="1" t="s">
        <v>3019</v>
      </c>
      <c r="C257" s="115" t="s">
        <v>3020</v>
      </c>
      <c r="D257" s="116" t="s">
        <v>2550</v>
      </c>
      <c r="E257">
        <v>0</v>
      </c>
      <c r="F257">
        <v>0</v>
      </c>
      <c r="G257">
        <v>0</v>
      </c>
      <c r="H257">
        <v>0</v>
      </c>
      <c r="I257">
        <v>0</v>
      </c>
      <c r="J257" t="s">
        <v>2496</v>
      </c>
      <c r="K257" t="s">
        <v>2496</v>
      </c>
      <c r="L257" s="20"/>
      <c r="M257" s="20"/>
      <c r="N257" s="20"/>
      <c r="O257" s="20"/>
      <c r="P257" s="20"/>
      <c r="Q257" s="28">
        <f t="shared" si="4"/>
        <v>17.71</v>
      </c>
      <c r="R257" s="18"/>
      <c r="S257" s="18"/>
      <c r="T257" s="18"/>
      <c r="U257" s="18"/>
      <c r="V257" s="18"/>
      <c r="W2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7" s="17">
        <f>SUM(T_MAIN_ROUTGW28[[#This Row],[(Y)
TOTAL Excluding VAT - Y1
((A*J)*Q)+((A*R)*12))]:[(AC)
TOTAL Excluding VAT - Y5
((E*N*Q)+((E*V)*12))]])</f>
        <v>0</v>
      </c>
      <c r="AC257" s="65"/>
    </row>
    <row r="258" spans="1:29" x14ac:dyDescent="0.3">
      <c r="A258" t="s">
        <v>2527</v>
      </c>
      <c r="B258" s="1" t="s">
        <v>3021</v>
      </c>
      <c r="C258" s="115" t="s">
        <v>3022</v>
      </c>
      <c r="D258" s="116" t="s">
        <v>2550</v>
      </c>
      <c r="E258">
        <v>0</v>
      </c>
      <c r="F258">
        <v>0</v>
      </c>
      <c r="G258">
        <v>0</v>
      </c>
      <c r="H258">
        <v>0</v>
      </c>
      <c r="I258">
        <v>0</v>
      </c>
      <c r="J258" t="s">
        <v>2496</v>
      </c>
      <c r="K258" t="s">
        <v>2496</v>
      </c>
      <c r="L258" s="20"/>
      <c r="M258" s="20"/>
      <c r="N258" s="20"/>
      <c r="O258" s="20"/>
      <c r="P258" s="20"/>
      <c r="Q258" s="28">
        <f t="shared" si="4"/>
        <v>17.71</v>
      </c>
      <c r="R258" s="18"/>
      <c r="S258" s="18"/>
      <c r="T258" s="18"/>
      <c r="U258" s="18"/>
      <c r="V258" s="18"/>
      <c r="W2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8" s="17">
        <f>SUM(T_MAIN_ROUTGW28[[#This Row],[(Y)
TOTAL Excluding VAT - Y1
((A*J)*Q)+((A*R)*12))]:[(AC)
TOTAL Excluding VAT - Y5
((E*N*Q)+((E*V)*12))]])</f>
        <v>0</v>
      </c>
      <c r="AC258" s="65"/>
    </row>
    <row r="259" spans="1:29" x14ac:dyDescent="0.3">
      <c r="A259" t="s">
        <v>2527</v>
      </c>
      <c r="B259" s="1" t="s">
        <v>3023</v>
      </c>
      <c r="C259" s="115" t="s">
        <v>3024</v>
      </c>
      <c r="D259" s="116" t="s">
        <v>2567</v>
      </c>
      <c r="E259">
        <v>0</v>
      </c>
      <c r="F259">
        <v>0</v>
      </c>
      <c r="G259">
        <v>0</v>
      </c>
      <c r="H259">
        <v>0</v>
      </c>
      <c r="I259">
        <v>0</v>
      </c>
      <c r="J259" t="s">
        <v>2496</v>
      </c>
      <c r="K259" t="s">
        <v>2496</v>
      </c>
      <c r="L259" s="20"/>
      <c r="M259" s="20"/>
      <c r="N259" s="20"/>
      <c r="O259" s="20"/>
      <c r="P259" s="20"/>
      <c r="Q259" s="28">
        <f t="shared" si="4"/>
        <v>17.71</v>
      </c>
      <c r="R259" s="18"/>
      <c r="S259" s="18"/>
      <c r="T259" s="18"/>
      <c r="U259" s="18"/>
      <c r="V259" s="18"/>
      <c r="W2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59" s="17">
        <f>SUM(T_MAIN_ROUTGW28[[#This Row],[(Y)
TOTAL Excluding VAT - Y1
((A*J)*Q)+((A*R)*12))]:[(AC)
TOTAL Excluding VAT - Y5
((E*N*Q)+((E*V)*12))]])</f>
        <v>0</v>
      </c>
      <c r="AC259" s="65"/>
    </row>
    <row r="260" spans="1:29" x14ac:dyDescent="0.3">
      <c r="A260" t="s">
        <v>2527</v>
      </c>
      <c r="B260" s="1" t="s">
        <v>3025</v>
      </c>
      <c r="C260" s="115" t="s">
        <v>3026</v>
      </c>
      <c r="D260" s="116" t="s">
        <v>2567</v>
      </c>
      <c r="E260">
        <v>0</v>
      </c>
      <c r="F260">
        <v>0</v>
      </c>
      <c r="G260">
        <v>0</v>
      </c>
      <c r="H260">
        <v>0</v>
      </c>
      <c r="I260">
        <v>0</v>
      </c>
      <c r="J260" t="s">
        <v>2496</v>
      </c>
      <c r="K260" t="s">
        <v>2496</v>
      </c>
      <c r="L260" s="20"/>
      <c r="M260" s="20"/>
      <c r="N260" s="20"/>
      <c r="O260" s="20"/>
      <c r="P260" s="20"/>
      <c r="Q260" s="28">
        <f t="shared" si="4"/>
        <v>17.71</v>
      </c>
      <c r="R260" s="18"/>
      <c r="S260" s="18"/>
      <c r="T260" s="18"/>
      <c r="U260" s="18"/>
      <c r="V260" s="18"/>
      <c r="W2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0" s="17">
        <f>SUM(T_MAIN_ROUTGW28[[#This Row],[(Y)
TOTAL Excluding VAT - Y1
((A*J)*Q)+((A*R)*12))]:[(AC)
TOTAL Excluding VAT - Y5
((E*N*Q)+((E*V)*12))]])</f>
        <v>0</v>
      </c>
      <c r="AC260" s="65"/>
    </row>
    <row r="261" spans="1:29" x14ac:dyDescent="0.3">
      <c r="A261" t="s">
        <v>2527</v>
      </c>
      <c r="B261" s="1" t="s">
        <v>3027</v>
      </c>
      <c r="C261" s="115" t="s">
        <v>3028</v>
      </c>
      <c r="D261" s="116" t="s">
        <v>2550</v>
      </c>
      <c r="E261">
        <v>0</v>
      </c>
      <c r="F261">
        <v>0</v>
      </c>
      <c r="G261">
        <v>0</v>
      </c>
      <c r="H261">
        <v>0</v>
      </c>
      <c r="I261">
        <v>0</v>
      </c>
      <c r="J261" t="s">
        <v>2496</v>
      </c>
      <c r="K261" t="s">
        <v>2496</v>
      </c>
      <c r="L261" s="20"/>
      <c r="M261" s="20"/>
      <c r="N261" s="20"/>
      <c r="O261" s="20"/>
      <c r="P261" s="20"/>
      <c r="Q261" s="28">
        <f t="shared" si="4"/>
        <v>17.71</v>
      </c>
      <c r="R261" s="18"/>
      <c r="S261" s="18"/>
      <c r="T261" s="18"/>
      <c r="U261" s="18"/>
      <c r="V261" s="18"/>
      <c r="W2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1" s="17">
        <f>SUM(T_MAIN_ROUTGW28[[#This Row],[(Y)
TOTAL Excluding VAT - Y1
((A*J)*Q)+((A*R)*12))]:[(AC)
TOTAL Excluding VAT - Y5
((E*N*Q)+((E*V)*12))]])</f>
        <v>0</v>
      </c>
      <c r="AC261" s="65"/>
    </row>
    <row r="262" spans="1:29" x14ac:dyDescent="0.3">
      <c r="A262" t="s">
        <v>2527</v>
      </c>
      <c r="B262" s="1" t="s">
        <v>3029</v>
      </c>
      <c r="C262" s="115" t="s">
        <v>3030</v>
      </c>
      <c r="D262" s="116" t="s">
        <v>2550</v>
      </c>
      <c r="E262">
        <v>0</v>
      </c>
      <c r="F262">
        <v>0</v>
      </c>
      <c r="G262">
        <v>0</v>
      </c>
      <c r="H262">
        <v>0</v>
      </c>
      <c r="I262">
        <v>0</v>
      </c>
      <c r="J262" t="s">
        <v>2496</v>
      </c>
      <c r="K262" t="s">
        <v>2496</v>
      </c>
      <c r="L262" s="20"/>
      <c r="M262" s="20"/>
      <c r="N262" s="20"/>
      <c r="O262" s="20"/>
      <c r="P262" s="20"/>
      <c r="Q262" s="28">
        <f t="shared" si="4"/>
        <v>17.71</v>
      </c>
      <c r="R262" s="18"/>
      <c r="S262" s="18"/>
      <c r="T262" s="18"/>
      <c r="U262" s="18"/>
      <c r="V262" s="18"/>
      <c r="W2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2" s="17">
        <f>SUM(T_MAIN_ROUTGW28[[#This Row],[(Y)
TOTAL Excluding VAT - Y1
((A*J)*Q)+((A*R)*12))]:[(AC)
TOTAL Excluding VAT - Y5
((E*N*Q)+((E*V)*12))]])</f>
        <v>0</v>
      </c>
      <c r="AC262" s="65"/>
    </row>
    <row r="263" spans="1:29" x14ac:dyDescent="0.3">
      <c r="A263" t="s">
        <v>2527</v>
      </c>
      <c r="B263" s="1" t="s">
        <v>3031</v>
      </c>
      <c r="C263" s="115" t="s">
        <v>3032</v>
      </c>
      <c r="D263" s="116" t="s">
        <v>2550</v>
      </c>
      <c r="E263">
        <v>0</v>
      </c>
      <c r="F263">
        <v>0</v>
      </c>
      <c r="G263">
        <v>0</v>
      </c>
      <c r="H263">
        <v>0</v>
      </c>
      <c r="I263">
        <v>0</v>
      </c>
      <c r="J263" t="s">
        <v>2496</v>
      </c>
      <c r="K263" t="s">
        <v>2496</v>
      </c>
      <c r="L263" s="20"/>
      <c r="M263" s="20"/>
      <c r="N263" s="20"/>
      <c r="O263" s="20"/>
      <c r="P263" s="20"/>
      <c r="Q263" s="28">
        <f t="shared" si="4"/>
        <v>17.71</v>
      </c>
      <c r="R263" s="18"/>
      <c r="S263" s="18"/>
      <c r="T263" s="18"/>
      <c r="U263" s="18"/>
      <c r="V263" s="18"/>
      <c r="W2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3" s="17">
        <f>SUM(T_MAIN_ROUTGW28[[#This Row],[(Y)
TOTAL Excluding VAT - Y1
((A*J)*Q)+((A*R)*12))]:[(AC)
TOTAL Excluding VAT - Y5
((E*N*Q)+((E*V)*12))]])</f>
        <v>0</v>
      </c>
      <c r="AC263" s="65"/>
    </row>
    <row r="264" spans="1:29" x14ac:dyDescent="0.3">
      <c r="A264" t="s">
        <v>2527</v>
      </c>
      <c r="B264" s="1" t="s">
        <v>3033</v>
      </c>
      <c r="C264" s="115" t="s">
        <v>3034</v>
      </c>
      <c r="D264" s="116" t="s">
        <v>2572</v>
      </c>
      <c r="E264">
        <v>0</v>
      </c>
      <c r="F264">
        <v>0</v>
      </c>
      <c r="G264">
        <v>0</v>
      </c>
      <c r="H264">
        <v>0</v>
      </c>
      <c r="I264">
        <v>0</v>
      </c>
      <c r="J264" t="s">
        <v>2496</v>
      </c>
      <c r="K264" t="s">
        <v>2496</v>
      </c>
      <c r="L264" s="20"/>
      <c r="M264" s="20"/>
      <c r="N264" s="20"/>
      <c r="O264" s="20"/>
      <c r="P264" s="20"/>
      <c r="Q264" s="28">
        <f t="shared" si="4"/>
        <v>17.71</v>
      </c>
      <c r="R264" s="18"/>
      <c r="S264" s="18"/>
      <c r="T264" s="18"/>
      <c r="U264" s="18"/>
      <c r="V264" s="18"/>
      <c r="W2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4" s="17">
        <f>SUM(T_MAIN_ROUTGW28[[#This Row],[(Y)
TOTAL Excluding VAT - Y1
((A*J)*Q)+((A*R)*12))]:[(AC)
TOTAL Excluding VAT - Y5
((E*N*Q)+((E*V)*12))]])</f>
        <v>0</v>
      </c>
      <c r="AC264" s="65"/>
    </row>
    <row r="265" spans="1:29" x14ac:dyDescent="0.3">
      <c r="A265" t="s">
        <v>2527</v>
      </c>
      <c r="B265" s="1" t="s">
        <v>3035</v>
      </c>
      <c r="C265" s="115" t="s">
        <v>3036</v>
      </c>
      <c r="D265" s="116" t="s">
        <v>2567</v>
      </c>
      <c r="E265">
        <v>0</v>
      </c>
      <c r="F265">
        <v>0</v>
      </c>
      <c r="G265">
        <v>0</v>
      </c>
      <c r="H265">
        <v>0</v>
      </c>
      <c r="I265">
        <v>0</v>
      </c>
      <c r="J265" t="s">
        <v>2496</v>
      </c>
      <c r="K265" t="s">
        <v>2496</v>
      </c>
      <c r="L265" s="20"/>
      <c r="M265" s="20"/>
      <c r="N265" s="20"/>
      <c r="O265" s="20"/>
      <c r="P265" s="20"/>
      <c r="Q265" s="28">
        <f t="shared" si="4"/>
        <v>17.71</v>
      </c>
      <c r="R265" s="18"/>
      <c r="S265" s="18"/>
      <c r="T265" s="18"/>
      <c r="U265" s="18"/>
      <c r="V265" s="18"/>
      <c r="W2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5" s="17">
        <f>SUM(T_MAIN_ROUTGW28[[#This Row],[(Y)
TOTAL Excluding VAT - Y1
((A*J)*Q)+((A*R)*12))]:[(AC)
TOTAL Excluding VAT - Y5
((E*N*Q)+((E*V)*12))]])</f>
        <v>0</v>
      </c>
      <c r="AC265" s="65"/>
    </row>
    <row r="266" spans="1:29" x14ac:dyDescent="0.3">
      <c r="A266" t="s">
        <v>2530</v>
      </c>
      <c r="B266" s="1" t="s">
        <v>3037</v>
      </c>
      <c r="C266" s="115" t="s">
        <v>3038</v>
      </c>
      <c r="D266" s="116" t="s">
        <v>2550</v>
      </c>
      <c r="E266">
        <v>0</v>
      </c>
      <c r="F266">
        <v>0</v>
      </c>
      <c r="G266">
        <v>0</v>
      </c>
      <c r="H266">
        <v>0</v>
      </c>
      <c r="I266">
        <v>0</v>
      </c>
      <c r="J266" t="s">
        <v>2496</v>
      </c>
      <c r="K266" t="s">
        <v>2496</v>
      </c>
      <c r="L266" s="20"/>
      <c r="M266" s="20"/>
      <c r="N266" s="20"/>
      <c r="O266" s="20"/>
      <c r="P266" s="20"/>
      <c r="Q266" s="28">
        <f t="shared" si="4"/>
        <v>17.71</v>
      </c>
      <c r="R266" s="18"/>
      <c r="S266" s="18"/>
      <c r="T266" s="18"/>
      <c r="U266" s="18"/>
      <c r="V266" s="18"/>
      <c r="W2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6" s="17">
        <f>SUM(T_MAIN_ROUTGW28[[#This Row],[(Y)
TOTAL Excluding VAT - Y1
((A*J)*Q)+((A*R)*12))]:[(AC)
TOTAL Excluding VAT - Y5
((E*N*Q)+((E*V)*12))]])</f>
        <v>0</v>
      </c>
      <c r="AC266" s="65"/>
    </row>
    <row r="267" spans="1:29" x14ac:dyDescent="0.3">
      <c r="A267" t="s">
        <v>2530</v>
      </c>
      <c r="B267" s="1" t="s">
        <v>3039</v>
      </c>
      <c r="C267" s="115" t="s">
        <v>3040</v>
      </c>
      <c r="D267" s="116" t="s">
        <v>2556</v>
      </c>
      <c r="E267">
        <v>0</v>
      </c>
      <c r="F267">
        <v>0</v>
      </c>
      <c r="G267">
        <v>0</v>
      </c>
      <c r="H267">
        <v>0</v>
      </c>
      <c r="I267">
        <v>0</v>
      </c>
      <c r="J267" t="s">
        <v>2496</v>
      </c>
      <c r="K267" t="s">
        <v>2496</v>
      </c>
      <c r="L267" s="20"/>
      <c r="M267" s="20"/>
      <c r="N267" s="20"/>
      <c r="O267" s="20"/>
      <c r="P267" s="20"/>
      <c r="Q267" s="28">
        <f t="shared" si="4"/>
        <v>17.71</v>
      </c>
      <c r="R267" s="18"/>
      <c r="S267" s="18"/>
      <c r="T267" s="18"/>
      <c r="U267" s="18"/>
      <c r="V267" s="18"/>
      <c r="W2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7" s="17">
        <f>SUM(T_MAIN_ROUTGW28[[#This Row],[(Y)
TOTAL Excluding VAT - Y1
((A*J)*Q)+((A*R)*12))]:[(AC)
TOTAL Excluding VAT - Y5
((E*N*Q)+((E*V)*12))]])</f>
        <v>0</v>
      </c>
      <c r="AC267" s="65"/>
    </row>
    <row r="268" spans="1:29" x14ac:dyDescent="0.3">
      <c r="A268" t="s">
        <v>2527</v>
      </c>
      <c r="B268" s="1" t="s">
        <v>3041</v>
      </c>
      <c r="C268" s="115" t="s">
        <v>3042</v>
      </c>
      <c r="D268" s="116" t="s">
        <v>2567</v>
      </c>
      <c r="E268">
        <v>0</v>
      </c>
      <c r="F268">
        <v>0</v>
      </c>
      <c r="G268">
        <v>0</v>
      </c>
      <c r="H268">
        <v>0</v>
      </c>
      <c r="I268">
        <v>0</v>
      </c>
      <c r="J268" t="s">
        <v>2496</v>
      </c>
      <c r="K268" t="s">
        <v>2496</v>
      </c>
      <c r="L268" s="20"/>
      <c r="M268" s="20"/>
      <c r="N268" s="20"/>
      <c r="O268" s="20"/>
      <c r="P268" s="20"/>
      <c r="Q268" s="28">
        <f t="shared" si="4"/>
        <v>17.71</v>
      </c>
      <c r="R268" s="18"/>
      <c r="S268" s="18"/>
      <c r="T268" s="18"/>
      <c r="U268" s="18"/>
      <c r="V268" s="18"/>
      <c r="W2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8" s="17">
        <f>SUM(T_MAIN_ROUTGW28[[#This Row],[(Y)
TOTAL Excluding VAT - Y1
((A*J)*Q)+((A*R)*12))]:[(AC)
TOTAL Excluding VAT - Y5
((E*N*Q)+((E*V)*12))]])</f>
        <v>0</v>
      </c>
      <c r="AC268" s="65"/>
    </row>
    <row r="269" spans="1:29" x14ac:dyDescent="0.3">
      <c r="A269" t="s">
        <v>2527</v>
      </c>
      <c r="B269" s="1" t="s">
        <v>3043</v>
      </c>
      <c r="C269" s="115" t="s">
        <v>3044</v>
      </c>
      <c r="D269" s="116" t="s">
        <v>2567</v>
      </c>
      <c r="E269">
        <v>0</v>
      </c>
      <c r="F269">
        <v>0</v>
      </c>
      <c r="G269">
        <v>0</v>
      </c>
      <c r="H269">
        <v>0</v>
      </c>
      <c r="I269">
        <v>0</v>
      </c>
      <c r="J269" t="s">
        <v>2496</v>
      </c>
      <c r="K269" t="s">
        <v>2496</v>
      </c>
      <c r="L269" s="20"/>
      <c r="M269" s="20"/>
      <c r="N269" s="20"/>
      <c r="O269" s="20"/>
      <c r="P269" s="20"/>
      <c r="Q269" s="28">
        <f t="shared" si="4"/>
        <v>17.71</v>
      </c>
      <c r="R269" s="18"/>
      <c r="S269" s="18"/>
      <c r="T269" s="18"/>
      <c r="U269" s="18"/>
      <c r="V269" s="18"/>
      <c r="W2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69" s="17">
        <f>SUM(T_MAIN_ROUTGW28[[#This Row],[(Y)
TOTAL Excluding VAT - Y1
((A*J)*Q)+((A*R)*12))]:[(AC)
TOTAL Excluding VAT - Y5
((E*N*Q)+((E*V)*12))]])</f>
        <v>0</v>
      </c>
      <c r="AC269" s="65"/>
    </row>
    <row r="270" spans="1:29" x14ac:dyDescent="0.3">
      <c r="A270" t="s">
        <v>2527</v>
      </c>
      <c r="B270" s="1" t="s">
        <v>3045</v>
      </c>
      <c r="C270" s="115" t="s">
        <v>3046</v>
      </c>
      <c r="D270" s="116" t="s">
        <v>2567</v>
      </c>
      <c r="E270">
        <v>0</v>
      </c>
      <c r="F270">
        <v>0</v>
      </c>
      <c r="G270">
        <v>0</v>
      </c>
      <c r="H270">
        <v>0</v>
      </c>
      <c r="I270">
        <v>0</v>
      </c>
      <c r="J270" t="s">
        <v>2496</v>
      </c>
      <c r="K270" t="s">
        <v>2496</v>
      </c>
      <c r="L270" s="20"/>
      <c r="M270" s="20"/>
      <c r="N270" s="20"/>
      <c r="O270" s="20"/>
      <c r="P270" s="20"/>
      <c r="Q270" s="28">
        <f t="shared" si="4"/>
        <v>17.71</v>
      </c>
      <c r="R270" s="18"/>
      <c r="S270" s="18"/>
      <c r="T270" s="18"/>
      <c r="U270" s="18"/>
      <c r="V270" s="18"/>
      <c r="W2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0" s="17">
        <f>SUM(T_MAIN_ROUTGW28[[#This Row],[(Y)
TOTAL Excluding VAT - Y1
((A*J)*Q)+((A*R)*12))]:[(AC)
TOTAL Excluding VAT - Y5
((E*N*Q)+((E*V)*12))]])</f>
        <v>0</v>
      </c>
      <c r="AC270" s="65"/>
    </row>
    <row r="271" spans="1:29" x14ac:dyDescent="0.3">
      <c r="A271" t="s">
        <v>2527</v>
      </c>
      <c r="B271" s="1" t="s">
        <v>3047</v>
      </c>
      <c r="C271" s="115" t="s">
        <v>3048</v>
      </c>
      <c r="D271" s="116" t="s">
        <v>2567</v>
      </c>
      <c r="E271">
        <v>0</v>
      </c>
      <c r="F271">
        <v>0</v>
      </c>
      <c r="G271">
        <v>0</v>
      </c>
      <c r="H271">
        <v>0</v>
      </c>
      <c r="I271">
        <v>0</v>
      </c>
      <c r="J271" t="s">
        <v>2496</v>
      </c>
      <c r="K271" t="s">
        <v>2496</v>
      </c>
      <c r="L271" s="20"/>
      <c r="M271" s="20"/>
      <c r="N271" s="20"/>
      <c r="O271" s="20"/>
      <c r="P271" s="20"/>
      <c r="Q271" s="28">
        <f t="shared" si="4"/>
        <v>17.71</v>
      </c>
      <c r="R271" s="18"/>
      <c r="S271" s="18"/>
      <c r="T271" s="18"/>
      <c r="U271" s="18"/>
      <c r="V271" s="18"/>
      <c r="W2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1" s="17">
        <f>SUM(T_MAIN_ROUTGW28[[#This Row],[(Y)
TOTAL Excluding VAT - Y1
((A*J)*Q)+((A*R)*12))]:[(AC)
TOTAL Excluding VAT - Y5
((E*N*Q)+((E*V)*12))]])</f>
        <v>0</v>
      </c>
      <c r="AC271" s="65"/>
    </row>
    <row r="272" spans="1:29" x14ac:dyDescent="0.3">
      <c r="A272" t="s">
        <v>2527</v>
      </c>
      <c r="B272" s="1" t="s">
        <v>3049</v>
      </c>
      <c r="C272" s="115" t="s">
        <v>3050</v>
      </c>
      <c r="D272" s="116" t="s">
        <v>2550</v>
      </c>
      <c r="E272">
        <v>0</v>
      </c>
      <c r="F272">
        <v>0</v>
      </c>
      <c r="G272">
        <v>0</v>
      </c>
      <c r="H272">
        <v>0</v>
      </c>
      <c r="I272">
        <v>0</v>
      </c>
      <c r="J272" t="s">
        <v>2496</v>
      </c>
      <c r="K272" t="s">
        <v>2496</v>
      </c>
      <c r="L272" s="20"/>
      <c r="M272" s="20"/>
      <c r="N272" s="20"/>
      <c r="O272" s="20"/>
      <c r="P272" s="20"/>
      <c r="Q272" s="28">
        <f t="shared" si="4"/>
        <v>17.71</v>
      </c>
      <c r="R272" s="18"/>
      <c r="S272" s="18"/>
      <c r="T272" s="18"/>
      <c r="U272" s="18"/>
      <c r="V272" s="18"/>
      <c r="W2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2" s="17">
        <f>SUM(T_MAIN_ROUTGW28[[#This Row],[(Y)
TOTAL Excluding VAT - Y1
((A*J)*Q)+((A*R)*12))]:[(AC)
TOTAL Excluding VAT - Y5
((E*N*Q)+((E*V)*12))]])</f>
        <v>0</v>
      </c>
      <c r="AC272" s="65"/>
    </row>
    <row r="273" spans="1:29" x14ac:dyDescent="0.3">
      <c r="A273" t="s">
        <v>2527</v>
      </c>
      <c r="B273" s="1" t="s">
        <v>3051</v>
      </c>
      <c r="C273" s="115" t="s">
        <v>3052</v>
      </c>
      <c r="D273" s="116" t="s">
        <v>2567</v>
      </c>
      <c r="E273">
        <v>0</v>
      </c>
      <c r="F273">
        <v>0</v>
      </c>
      <c r="G273">
        <v>0</v>
      </c>
      <c r="H273">
        <v>0</v>
      </c>
      <c r="I273">
        <v>0</v>
      </c>
      <c r="J273" t="s">
        <v>2496</v>
      </c>
      <c r="K273" t="s">
        <v>2496</v>
      </c>
      <c r="L273" s="20"/>
      <c r="M273" s="20"/>
      <c r="N273" s="20"/>
      <c r="O273" s="20"/>
      <c r="P273" s="20"/>
      <c r="Q273" s="28">
        <f t="shared" si="4"/>
        <v>17.71</v>
      </c>
      <c r="R273" s="18"/>
      <c r="S273" s="18"/>
      <c r="T273" s="18"/>
      <c r="U273" s="18"/>
      <c r="V273" s="18"/>
      <c r="W2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3" s="17">
        <f>SUM(T_MAIN_ROUTGW28[[#This Row],[(Y)
TOTAL Excluding VAT - Y1
((A*J)*Q)+((A*R)*12))]:[(AC)
TOTAL Excluding VAT - Y5
((E*N*Q)+((E*V)*12))]])</f>
        <v>0</v>
      </c>
      <c r="AC273" s="65"/>
    </row>
    <row r="274" spans="1:29" x14ac:dyDescent="0.3">
      <c r="A274" t="s">
        <v>2527</v>
      </c>
      <c r="B274" s="1" t="s">
        <v>3053</v>
      </c>
      <c r="C274" s="115" t="s">
        <v>3054</v>
      </c>
      <c r="D274" s="116" t="s">
        <v>2550</v>
      </c>
      <c r="E274">
        <v>0</v>
      </c>
      <c r="F274">
        <v>0</v>
      </c>
      <c r="G274">
        <v>0</v>
      </c>
      <c r="H274">
        <v>0</v>
      </c>
      <c r="I274">
        <v>0</v>
      </c>
      <c r="J274" t="s">
        <v>2496</v>
      </c>
      <c r="K274" t="s">
        <v>2496</v>
      </c>
      <c r="L274" s="20"/>
      <c r="M274" s="20"/>
      <c r="N274" s="20"/>
      <c r="O274" s="20"/>
      <c r="P274" s="20"/>
      <c r="Q274" s="28">
        <f t="shared" si="4"/>
        <v>17.71</v>
      </c>
      <c r="R274" s="18"/>
      <c r="S274" s="18"/>
      <c r="T274" s="18"/>
      <c r="U274" s="18"/>
      <c r="V274" s="18"/>
      <c r="W2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4" s="17">
        <f>SUM(T_MAIN_ROUTGW28[[#This Row],[(Y)
TOTAL Excluding VAT - Y1
((A*J)*Q)+((A*R)*12))]:[(AC)
TOTAL Excluding VAT - Y5
((E*N*Q)+((E*V)*12))]])</f>
        <v>0</v>
      </c>
      <c r="AC274" s="65"/>
    </row>
    <row r="275" spans="1:29" x14ac:dyDescent="0.3">
      <c r="A275" t="s">
        <v>2527</v>
      </c>
      <c r="B275" s="1" t="s">
        <v>3055</v>
      </c>
      <c r="C275" s="115" t="s">
        <v>3056</v>
      </c>
      <c r="D275" s="116" t="s">
        <v>2550</v>
      </c>
      <c r="E275">
        <v>0</v>
      </c>
      <c r="F275">
        <v>0</v>
      </c>
      <c r="G275">
        <v>0</v>
      </c>
      <c r="H275">
        <v>0</v>
      </c>
      <c r="I275">
        <v>0</v>
      </c>
      <c r="J275" t="s">
        <v>2496</v>
      </c>
      <c r="K275" t="s">
        <v>2496</v>
      </c>
      <c r="L275" s="20"/>
      <c r="M275" s="20"/>
      <c r="N275" s="20"/>
      <c r="O275" s="20"/>
      <c r="P275" s="20"/>
      <c r="Q275" s="28">
        <f t="shared" ref="Q275:Q336" si="5">Exchange_Rate</f>
        <v>17.71</v>
      </c>
      <c r="R275" s="18"/>
      <c r="S275" s="18"/>
      <c r="T275" s="18"/>
      <c r="U275" s="18"/>
      <c r="V275" s="18"/>
      <c r="W2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5" s="17">
        <f>SUM(T_MAIN_ROUTGW28[[#This Row],[(Y)
TOTAL Excluding VAT - Y1
((A*J)*Q)+((A*R)*12))]:[(AC)
TOTAL Excluding VAT - Y5
((E*N*Q)+((E*V)*12))]])</f>
        <v>0</v>
      </c>
      <c r="AC275" s="65"/>
    </row>
    <row r="276" spans="1:29" x14ac:dyDescent="0.3">
      <c r="A276" t="s">
        <v>2527</v>
      </c>
      <c r="B276" s="1" t="s">
        <v>3057</v>
      </c>
      <c r="C276" s="115" t="s">
        <v>3058</v>
      </c>
      <c r="D276" s="116" t="s">
        <v>2550</v>
      </c>
      <c r="E276">
        <v>0</v>
      </c>
      <c r="F276">
        <v>0</v>
      </c>
      <c r="G276">
        <v>0</v>
      </c>
      <c r="H276">
        <v>0</v>
      </c>
      <c r="I276">
        <v>0</v>
      </c>
      <c r="J276" t="s">
        <v>2496</v>
      </c>
      <c r="K276" t="s">
        <v>2496</v>
      </c>
      <c r="L276" s="20"/>
      <c r="M276" s="20"/>
      <c r="N276" s="20"/>
      <c r="O276" s="20"/>
      <c r="P276" s="20"/>
      <c r="Q276" s="28">
        <f t="shared" si="5"/>
        <v>17.71</v>
      </c>
      <c r="R276" s="18"/>
      <c r="S276" s="18"/>
      <c r="T276" s="18"/>
      <c r="U276" s="18"/>
      <c r="V276" s="18"/>
      <c r="W2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6" s="17">
        <f>SUM(T_MAIN_ROUTGW28[[#This Row],[(Y)
TOTAL Excluding VAT - Y1
((A*J)*Q)+((A*R)*12))]:[(AC)
TOTAL Excluding VAT - Y5
((E*N*Q)+((E*V)*12))]])</f>
        <v>0</v>
      </c>
      <c r="AC276" s="65"/>
    </row>
    <row r="277" spans="1:29" x14ac:dyDescent="0.3">
      <c r="A277" t="s">
        <v>2527</v>
      </c>
      <c r="B277" s="1" t="s">
        <v>3059</v>
      </c>
      <c r="C277" s="115" t="s">
        <v>3060</v>
      </c>
      <c r="D277" s="116" t="s">
        <v>2567</v>
      </c>
      <c r="E277">
        <v>0</v>
      </c>
      <c r="F277">
        <v>0</v>
      </c>
      <c r="G277">
        <v>0</v>
      </c>
      <c r="H277">
        <v>0</v>
      </c>
      <c r="I277">
        <v>0</v>
      </c>
      <c r="J277" t="s">
        <v>2496</v>
      </c>
      <c r="K277" t="s">
        <v>2496</v>
      </c>
      <c r="L277" s="20"/>
      <c r="M277" s="20"/>
      <c r="N277" s="20"/>
      <c r="O277" s="20"/>
      <c r="P277" s="20"/>
      <c r="Q277" s="28">
        <f t="shared" si="5"/>
        <v>17.71</v>
      </c>
      <c r="R277" s="18"/>
      <c r="S277" s="18"/>
      <c r="T277" s="18"/>
      <c r="U277" s="18"/>
      <c r="V277" s="18"/>
      <c r="W2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7" s="17">
        <f>SUM(T_MAIN_ROUTGW28[[#This Row],[(Y)
TOTAL Excluding VAT - Y1
((A*J)*Q)+((A*R)*12))]:[(AC)
TOTAL Excluding VAT - Y5
((E*N*Q)+((E*V)*12))]])</f>
        <v>0</v>
      </c>
      <c r="AC277" s="65"/>
    </row>
    <row r="278" spans="1:29" x14ac:dyDescent="0.3">
      <c r="A278" t="s">
        <v>2527</v>
      </c>
      <c r="B278" s="1" t="s">
        <v>3061</v>
      </c>
      <c r="C278" s="115" t="s">
        <v>3062</v>
      </c>
      <c r="D278" s="116" t="s">
        <v>2550</v>
      </c>
      <c r="E278">
        <v>0</v>
      </c>
      <c r="F278">
        <v>0</v>
      </c>
      <c r="G278">
        <v>0</v>
      </c>
      <c r="H278">
        <v>0</v>
      </c>
      <c r="I278">
        <v>0</v>
      </c>
      <c r="J278" t="s">
        <v>2496</v>
      </c>
      <c r="K278" t="s">
        <v>2496</v>
      </c>
      <c r="L278" s="20"/>
      <c r="M278" s="20"/>
      <c r="N278" s="20"/>
      <c r="O278" s="20"/>
      <c r="P278" s="20"/>
      <c r="Q278" s="28">
        <f t="shared" si="5"/>
        <v>17.71</v>
      </c>
      <c r="R278" s="18"/>
      <c r="S278" s="18"/>
      <c r="T278" s="18"/>
      <c r="U278" s="18"/>
      <c r="V278" s="18"/>
      <c r="W2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8" s="17">
        <f>SUM(T_MAIN_ROUTGW28[[#This Row],[(Y)
TOTAL Excluding VAT - Y1
((A*J)*Q)+((A*R)*12))]:[(AC)
TOTAL Excluding VAT - Y5
((E*N*Q)+((E*V)*12))]])</f>
        <v>0</v>
      </c>
      <c r="AC278" s="65"/>
    </row>
    <row r="279" spans="1:29" x14ac:dyDescent="0.3">
      <c r="A279" t="s">
        <v>2527</v>
      </c>
      <c r="B279" s="1" t="s">
        <v>3063</v>
      </c>
      <c r="C279" s="115" t="s">
        <v>3064</v>
      </c>
      <c r="D279" s="116" t="s">
        <v>2550</v>
      </c>
      <c r="E279">
        <v>0</v>
      </c>
      <c r="F279">
        <v>0</v>
      </c>
      <c r="G279">
        <v>0</v>
      </c>
      <c r="H279">
        <v>0</v>
      </c>
      <c r="I279">
        <v>0</v>
      </c>
      <c r="J279" t="s">
        <v>2496</v>
      </c>
      <c r="K279" t="s">
        <v>2496</v>
      </c>
      <c r="L279" s="20"/>
      <c r="M279" s="20"/>
      <c r="N279" s="20"/>
      <c r="O279" s="20"/>
      <c r="P279" s="20"/>
      <c r="Q279" s="28">
        <f t="shared" si="5"/>
        <v>17.71</v>
      </c>
      <c r="R279" s="18"/>
      <c r="S279" s="18"/>
      <c r="T279" s="18"/>
      <c r="U279" s="18"/>
      <c r="V279" s="18"/>
      <c r="W2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79" s="17">
        <f>SUM(T_MAIN_ROUTGW28[[#This Row],[(Y)
TOTAL Excluding VAT - Y1
((A*J)*Q)+((A*R)*12))]:[(AC)
TOTAL Excluding VAT - Y5
((E*N*Q)+((E*V)*12))]])</f>
        <v>0</v>
      </c>
      <c r="AC279" s="65"/>
    </row>
    <row r="280" spans="1:29" x14ac:dyDescent="0.3">
      <c r="A280" t="s">
        <v>2527</v>
      </c>
      <c r="B280" s="1" t="s">
        <v>3065</v>
      </c>
      <c r="C280" s="115" t="s">
        <v>3066</v>
      </c>
      <c r="D280" s="116" t="s">
        <v>2567</v>
      </c>
      <c r="E280">
        <v>0</v>
      </c>
      <c r="F280">
        <v>0</v>
      </c>
      <c r="G280">
        <v>0</v>
      </c>
      <c r="H280">
        <v>0</v>
      </c>
      <c r="I280">
        <v>0</v>
      </c>
      <c r="J280" t="s">
        <v>2496</v>
      </c>
      <c r="K280" t="s">
        <v>2496</v>
      </c>
      <c r="L280" s="20"/>
      <c r="M280" s="20"/>
      <c r="N280" s="20"/>
      <c r="O280" s="20"/>
      <c r="P280" s="20"/>
      <c r="Q280" s="28">
        <f t="shared" si="5"/>
        <v>17.71</v>
      </c>
      <c r="R280" s="18"/>
      <c r="S280" s="18"/>
      <c r="T280" s="18"/>
      <c r="U280" s="18"/>
      <c r="V280" s="18"/>
      <c r="W2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0" s="17">
        <f>SUM(T_MAIN_ROUTGW28[[#This Row],[(Y)
TOTAL Excluding VAT - Y1
((A*J)*Q)+((A*R)*12))]:[(AC)
TOTAL Excluding VAT - Y5
((E*N*Q)+((E*V)*12))]])</f>
        <v>0</v>
      </c>
      <c r="AC280" s="65"/>
    </row>
    <row r="281" spans="1:29" x14ac:dyDescent="0.3">
      <c r="A281" t="s">
        <v>2527</v>
      </c>
      <c r="B281" s="1" t="s">
        <v>3067</v>
      </c>
      <c r="C281" s="115" t="s">
        <v>3068</v>
      </c>
      <c r="D281" s="116" t="s">
        <v>2550</v>
      </c>
      <c r="E281">
        <v>0</v>
      </c>
      <c r="F281">
        <v>0</v>
      </c>
      <c r="G281">
        <v>0</v>
      </c>
      <c r="H281">
        <v>0</v>
      </c>
      <c r="I281">
        <v>0</v>
      </c>
      <c r="J281" t="s">
        <v>2496</v>
      </c>
      <c r="K281" t="s">
        <v>2496</v>
      </c>
      <c r="L281" s="20"/>
      <c r="M281" s="20"/>
      <c r="N281" s="20"/>
      <c r="O281" s="20"/>
      <c r="P281" s="20"/>
      <c r="Q281" s="28">
        <f t="shared" si="5"/>
        <v>17.71</v>
      </c>
      <c r="R281" s="18"/>
      <c r="S281" s="18"/>
      <c r="T281" s="18"/>
      <c r="U281" s="18"/>
      <c r="V281" s="18"/>
      <c r="W2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1" s="17">
        <f>SUM(T_MAIN_ROUTGW28[[#This Row],[(Y)
TOTAL Excluding VAT - Y1
((A*J)*Q)+((A*R)*12))]:[(AC)
TOTAL Excluding VAT - Y5
((E*N*Q)+((E*V)*12))]])</f>
        <v>0</v>
      </c>
      <c r="AC281" s="65"/>
    </row>
    <row r="282" spans="1:29" x14ac:dyDescent="0.3">
      <c r="A282" t="s">
        <v>2527</v>
      </c>
      <c r="B282" s="1" t="s">
        <v>3069</v>
      </c>
      <c r="C282" s="115" t="s">
        <v>3070</v>
      </c>
      <c r="D282" s="116" t="s">
        <v>2550</v>
      </c>
      <c r="E282">
        <v>0</v>
      </c>
      <c r="F282">
        <v>0</v>
      </c>
      <c r="G282">
        <v>0</v>
      </c>
      <c r="H282">
        <v>0</v>
      </c>
      <c r="I282">
        <v>0</v>
      </c>
      <c r="J282" t="s">
        <v>2496</v>
      </c>
      <c r="K282" t="s">
        <v>2496</v>
      </c>
      <c r="L282" s="20"/>
      <c r="M282" s="20"/>
      <c r="N282" s="20"/>
      <c r="O282" s="20"/>
      <c r="P282" s="20"/>
      <c r="Q282" s="28">
        <f t="shared" si="5"/>
        <v>17.71</v>
      </c>
      <c r="R282" s="18"/>
      <c r="S282" s="18"/>
      <c r="T282" s="18"/>
      <c r="U282" s="18"/>
      <c r="V282" s="18"/>
      <c r="W2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2" s="17">
        <f>SUM(T_MAIN_ROUTGW28[[#This Row],[(Y)
TOTAL Excluding VAT - Y1
((A*J)*Q)+((A*R)*12))]:[(AC)
TOTAL Excluding VAT - Y5
((E*N*Q)+((E*V)*12))]])</f>
        <v>0</v>
      </c>
      <c r="AC282" s="65"/>
    </row>
    <row r="283" spans="1:29" x14ac:dyDescent="0.3">
      <c r="A283" t="s">
        <v>2527</v>
      </c>
      <c r="B283" s="1" t="s">
        <v>3071</v>
      </c>
      <c r="C283" s="115" t="s">
        <v>3072</v>
      </c>
      <c r="D283" s="116" t="s">
        <v>2567</v>
      </c>
      <c r="E283">
        <v>0</v>
      </c>
      <c r="F283">
        <v>0</v>
      </c>
      <c r="G283">
        <v>0</v>
      </c>
      <c r="H283">
        <v>0</v>
      </c>
      <c r="I283">
        <v>0</v>
      </c>
      <c r="J283" t="s">
        <v>2496</v>
      </c>
      <c r="K283" t="s">
        <v>2496</v>
      </c>
      <c r="L283" s="20"/>
      <c r="M283" s="20"/>
      <c r="N283" s="20"/>
      <c r="O283" s="20"/>
      <c r="P283" s="20"/>
      <c r="Q283" s="28">
        <f t="shared" si="5"/>
        <v>17.71</v>
      </c>
      <c r="R283" s="18"/>
      <c r="S283" s="18"/>
      <c r="T283" s="18"/>
      <c r="U283" s="18"/>
      <c r="V283" s="18"/>
      <c r="W2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3" s="17">
        <f>SUM(T_MAIN_ROUTGW28[[#This Row],[(Y)
TOTAL Excluding VAT - Y1
((A*J)*Q)+((A*R)*12))]:[(AC)
TOTAL Excluding VAT - Y5
((E*N*Q)+((E*V)*12))]])</f>
        <v>0</v>
      </c>
      <c r="AC283" s="65"/>
    </row>
    <row r="284" spans="1:29" x14ac:dyDescent="0.3">
      <c r="A284" t="s">
        <v>2527</v>
      </c>
      <c r="B284" s="1" t="s">
        <v>3073</v>
      </c>
      <c r="C284" s="115" t="s">
        <v>3074</v>
      </c>
      <c r="D284" s="116" t="s">
        <v>2550</v>
      </c>
      <c r="E284">
        <v>0</v>
      </c>
      <c r="F284">
        <v>0</v>
      </c>
      <c r="G284">
        <v>0</v>
      </c>
      <c r="H284">
        <v>0</v>
      </c>
      <c r="I284">
        <v>0</v>
      </c>
      <c r="J284" t="s">
        <v>2496</v>
      </c>
      <c r="K284" t="s">
        <v>2496</v>
      </c>
      <c r="L284" s="20"/>
      <c r="M284" s="20"/>
      <c r="N284" s="20"/>
      <c r="O284" s="20"/>
      <c r="P284" s="20"/>
      <c r="Q284" s="28">
        <f t="shared" si="5"/>
        <v>17.71</v>
      </c>
      <c r="R284" s="18"/>
      <c r="S284" s="18"/>
      <c r="T284" s="18"/>
      <c r="U284" s="18"/>
      <c r="V284" s="18"/>
      <c r="W2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4" s="17">
        <f>SUM(T_MAIN_ROUTGW28[[#This Row],[(Y)
TOTAL Excluding VAT - Y1
((A*J)*Q)+((A*R)*12))]:[(AC)
TOTAL Excluding VAT - Y5
((E*N*Q)+((E*V)*12))]])</f>
        <v>0</v>
      </c>
      <c r="AC284" s="65"/>
    </row>
    <row r="285" spans="1:29" x14ac:dyDescent="0.3">
      <c r="A285" t="s">
        <v>2527</v>
      </c>
      <c r="B285" s="1" t="s">
        <v>3075</v>
      </c>
      <c r="C285" s="115" t="s">
        <v>3076</v>
      </c>
      <c r="D285" s="116" t="s">
        <v>2567</v>
      </c>
      <c r="E285">
        <v>0</v>
      </c>
      <c r="F285">
        <v>0</v>
      </c>
      <c r="G285">
        <v>0</v>
      </c>
      <c r="H285">
        <v>0</v>
      </c>
      <c r="I285">
        <v>0</v>
      </c>
      <c r="J285" t="s">
        <v>2496</v>
      </c>
      <c r="K285" t="s">
        <v>2496</v>
      </c>
      <c r="L285" s="20"/>
      <c r="M285" s="20"/>
      <c r="N285" s="20"/>
      <c r="O285" s="20"/>
      <c r="P285" s="20"/>
      <c r="Q285" s="28">
        <f t="shared" si="5"/>
        <v>17.71</v>
      </c>
      <c r="R285" s="18"/>
      <c r="S285" s="18"/>
      <c r="T285" s="18"/>
      <c r="U285" s="18"/>
      <c r="V285" s="18"/>
      <c r="W2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5" s="17">
        <f>SUM(T_MAIN_ROUTGW28[[#This Row],[(Y)
TOTAL Excluding VAT - Y1
((A*J)*Q)+((A*R)*12))]:[(AC)
TOTAL Excluding VAT - Y5
((E*N*Q)+((E*V)*12))]])</f>
        <v>0</v>
      </c>
      <c r="AC285" s="65"/>
    </row>
    <row r="286" spans="1:29" x14ac:dyDescent="0.3">
      <c r="A286" t="s">
        <v>2530</v>
      </c>
      <c r="B286" s="1" t="s">
        <v>3077</v>
      </c>
      <c r="C286" s="115" t="s">
        <v>3078</v>
      </c>
      <c r="D286" s="116" t="s">
        <v>2556</v>
      </c>
      <c r="E286">
        <v>0</v>
      </c>
      <c r="F286">
        <v>0</v>
      </c>
      <c r="G286">
        <v>0</v>
      </c>
      <c r="H286">
        <v>0</v>
      </c>
      <c r="I286">
        <v>0</v>
      </c>
      <c r="J286" t="s">
        <v>2496</v>
      </c>
      <c r="K286" t="s">
        <v>2496</v>
      </c>
      <c r="L286" s="20"/>
      <c r="M286" s="20"/>
      <c r="N286" s="20"/>
      <c r="O286" s="20"/>
      <c r="P286" s="20"/>
      <c r="Q286" s="28">
        <f t="shared" si="5"/>
        <v>17.71</v>
      </c>
      <c r="R286" s="18"/>
      <c r="S286" s="18"/>
      <c r="T286" s="18"/>
      <c r="U286" s="18"/>
      <c r="V286" s="18"/>
      <c r="W2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6" s="17">
        <f>SUM(T_MAIN_ROUTGW28[[#This Row],[(Y)
TOTAL Excluding VAT - Y1
((A*J)*Q)+((A*R)*12))]:[(AC)
TOTAL Excluding VAT - Y5
((E*N*Q)+((E*V)*12))]])</f>
        <v>0</v>
      </c>
      <c r="AC286" s="65"/>
    </row>
    <row r="287" spans="1:29" x14ac:dyDescent="0.3">
      <c r="A287" t="s">
        <v>2527</v>
      </c>
      <c r="B287" s="1" t="s">
        <v>3079</v>
      </c>
      <c r="C287" s="115" t="s">
        <v>3080</v>
      </c>
      <c r="D287" s="116" t="s">
        <v>2550</v>
      </c>
      <c r="E287">
        <v>0</v>
      </c>
      <c r="F287">
        <v>0</v>
      </c>
      <c r="G287">
        <v>0</v>
      </c>
      <c r="H287">
        <v>0</v>
      </c>
      <c r="I287">
        <v>0</v>
      </c>
      <c r="J287" t="s">
        <v>2496</v>
      </c>
      <c r="K287" t="s">
        <v>2496</v>
      </c>
      <c r="L287" s="20"/>
      <c r="M287" s="20"/>
      <c r="N287" s="20"/>
      <c r="O287" s="20"/>
      <c r="P287" s="20"/>
      <c r="Q287" s="28">
        <f t="shared" si="5"/>
        <v>17.71</v>
      </c>
      <c r="R287" s="18"/>
      <c r="S287" s="18"/>
      <c r="T287" s="18"/>
      <c r="U287" s="18"/>
      <c r="V287" s="18"/>
      <c r="W2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7" s="17">
        <f>SUM(T_MAIN_ROUTGW28[[#This Row],[(Y)
TOTAL Excluding VAT - Y1
((A*J)*Q)+((A*R)*12))]:[(AC)
TOTAL Excluding VAT - Y5
((E*N*Q)+((E*V)*12))]])</f>
        <v>0</v>
      </c>
      <c r="AC287" s="65"/>
    </row>
    <row r="288" spans="1:29" x14ac:dyDescent="0.3">
      <c r="A288" t="s">
        <v>2527</v>
      </c>
      <c r="B288" s="1" t="s">
        <v>3081</v>
      </c>
      <c r="C288" s="115" t="s">
        <v>3082</v>
      </c>
      <c r="D288" s="116" t="s">
        <v>2550</v>
      </c>
      <c r="E288">
        <v>0</v>
      </c>
      <c r="F288">
        <v>0</v>
      </c>
      <c r="G288">
        <v>0</v>
      </c>
      <c r="H288">
        <v>0</v>
      </c>
      <c r="I288">
        <v>0</v>
      </c>
      <c r="J288" t="s">
        <v>2496</v>
      </c>
      <c r="K288" t="s">
        <v>2496</v>
      </c>
      <c r="L288" s="20"/>
      <c r="M288" s="20"/>
      <c r="N288" s="20"/>
      <c r="O288" s="20"/>
      <c r="P288" s="20"/>
      <c r="Q288" s="28">
        <f t="shared" si="5"/>
        <v>17.71</v>
      </c>
      <c r="R288" s="18"/>
      <c r="S288" s="18"/>
      <c r="T288" s="18"/>
      <c r="U288" s="18"/>
      <c r="V288" s="18"/>
      <c r="W2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8" s="17">
        <f>SUM(T_MAIN_ROUTGW28[[#This Row],[(Y)
TOTAL Excluding VAT - Y1
((A*J)*Q)+((A*R)*12))]:[(AC)
TOTAL Excluding VAT - Y5
((E*N*Q)+((E*V)*12))]])</f>
        <v>0</v>
      </c>
      <c r="AC288" s="65"/>
    </row>
    <row r="289" spans="1:29" x14ac:dyDescent="0.3">
      <c r="A289" t="s">
        <v>2530</v>
      </c>
      <c r="B289" s="1" t="s">
        <v>3083</v>
      </c>
      <c r="C289" s="115" t="s">
        <v>3084</v>
      </c>
      <c r="D289" s="116" t="s">
        <v>2556</v>
      </c>
      <c r="E289">
        <v>0</v>
      </c>
      <c r="F289">
        <v>0</v>
      </c>
      <c r="G289">
        <v>0</v>
      </c>
      <c r="H289">
        <v>0</v>
      </c>
      <c r="I289">
        <v>0</v>
      </c>
      <c r="J289" t="s">
        <v>2496</v>
      </c>
      <c r="K289" t="s">
        <v>2496</v>
      </c>
      <c r="L289" s="20"/>
      <c r="M289" s="20"/>
      <c r="N289" s="20"/>
      <c r="O289" s="20"/>
      <c r="P289" s="20"/>
      <c r="Q289" s="28">
        <f t="shared" si="5"/>
        <v>17.71</v>
      </c>
      <c r="R289" s="18"/>
      <c r="S289" s="18"/>
      <c r="T289" s="18"/>
      <c r="U289" s="18"/>
      <c r="V289" s="18"/>
      <c r="W2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89" s="17">
        <f>SUM(T_MAIN_ROUTGW28[[#This Row],[(Y)
TOTAL Excluding VAT - Y1
((A*J)*Q)+((A*R)*12))]:[(AC)
TOTAL Excluding VAT - Y5
((E*N*Q)+((E*V)*12))]])</f>
        <v>0</v>
      </c>
      <c r="AC289" s="65"/>
    </row>
    <row r="290" spans="1:29" x14ac:dyDescent="0.3">
      <c r="A290" t="s">
        <v>2527</v>
      </c>
      <c r="B290" s="1" t="s">
        <v>3085</v>
      </c>
      <c r="C290" s="115" t="s">
        <v>3086</v>
      </c>
      <c r="D290" s="116" t="s">
        <v>2550</v>
      </c>
      <c r="E290">
        <v>0</v>
      </c>
      <c r="F290">
        <v>0</v>
      </c>
      <c r="G290">
        <v>0</v>
      </c>
      <c r="H290">
        <v>0</v>
      </c>
      <c r="I290">
        <v>0</v>
      </c>
      <c r="J290" t="s">
        <v>2496</v>
      </c>
      <c r="K290" t="s">
        <v>2496</v>
      </c>
      <c r="L290" s="20"/>
      <c r="M290" s="20"/>
      <c r="N290" s="20"/>
      <c r="O290" s="20"/>
      <c r="P290" s="20"/>
      <c r="Q290" s="28">
        <f t="shared" si="5"/>
        <v>17.71</v>
      </c>
      <c r="R290" s="18"/>
      <c r="S290" s="18"/>
      <c r="T290" s="18"/>
      <c r="U290" s="18"/>
      <c r="V290" s="18"/>
      <c r="W2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0" s="17">
        <f>SUM(T_MAIN_ROUTGW28[[#This Row],[(Y)
TOTAL Excluding VAT - Y1
((A*J)*Q)+((A*R)*12))]:[(AC)
TOTAL Excluding VAT - Y5
((E*N*Q)+((E*V)*12))]])</f>
        <v>0</v>
      </c>
      <c r="AC290" s="65"/>
    </row>
    <row r="291" spans="1:29" x14ac:dyDescent="0.3">
      <c r="A291" t="s">
        <v>2527</v>
      </c>
      <c r="B291" s="1" t="s">
        <v>3087</v>
      </c>
      <c r="C291" s="115" t="s">
        <v>3088</v>
      </c>
      <c r="D291" s="116" t="s">
        <v>2550</v>
      </c>
      <c r="E291">
        <v>0</v>
      </c>
      <c r="F291">
        <v>0</v>
      </c>
      <c r="G291">
        <v>0</v>
      </c>
      <c r="H291">
        <v>0</v>
      </c>
      <c r="I291">
        <v>0</v>
      </c>
      <c r="J291" t="s">
        <v>2496</v>
      </c>
      <c r="K291" t="s">
        <v>2496</v>
      </c>
      <c r="L291" s="20"/>
      <c r="M291" s="20"/>
      <c r="N291" s="20"/>
      <c r="O291" s="20"/>
      <c r="P291" s="20"/>
      <c r="Q291" s="28">
        <f t="shared" si="5"/>
        <v>17.71</v>
      </c>
      <c r="R291" s="18"/>
      <c r="S291" s="18"/>
      <c r="T291" s="18"/>
      <c r="U291" s="18"/>
      <c r="V291" s="18"/>
      <c r="W2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1" s="17">
        <f>SUM(T_MAIN_ROUTGW28[[#This Row],[(Y)
TOTAL Excluding VAT - Y1
((A*J)*Q)+((A*R)*12))]:[(AC)
TOTAL Excluding VAT - Y5
((E*N*Q)+((E*V)*12))]])</f>
        <v>0</v>
      </c>
      <c r="AC291" s="65"/>
    </row>
    <row r="292" spans="1:29" x14ac:dyDescent="0.3">
      <c r="A292" t="s">
        <v>2527</v>
      </c>
      <c r="B292" s="1" t="s">
        <v>3089</v>
      </c>
      <c r="C292" s="115" t="s">
        <v>3090</v>
      </c>
      <c r="D292" s="116" t="s">
        <v>2550</v>
      </c>
      <c r="E292">
        <v>0</v>
      </c>
      <c r="F292">
        <v>0</v>
      </c>
      <c r="G292">
        <v>0</v>
      </c>
      <c r="H292">
        <v>0</v>
      </c>
      <c r="I292">
        <v>0</v>
      </c>
      <c r="J292" t="s">
        <v>2496</v>
      </c>
      <c r="K292" t="s">
        <v>2496</v>
      </c>
      <c r="L292" s="20"/>
      <c r="M292" s="20"/>
      <c r="N292" s="20"/>
      <c r="O292" s="20"/>
      <c r="P292" s="20"/>
      <c r="Q292" s="28">
        <f t="shared" si="5"/>
        <v>17.71</v>
      </c>
      <c r="R292" s="18"/>
      <c r="S292" s="18"/>
      <c r="T292" s="18"/>
      <c r="U292" s="18"/>
      <c r="V292" s="18"/>
      <c r="W2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2" s="17">
        <f>SUM(T_MAIN_ROUTGW28[[#This Row],[(Y)
TOTAL Excluding VAT - Y1
((A*J)*Q)+((A*R)*12))]:[(AC)
TOTAL Excluding VAT - Y5
((E*N*Q)+((E*V)*12))]])</f>
        <v>0</v>
      </c>
      <c r="AC292" s="65"/>
    </row>
    <row r="293" spans="1:29" x14ac:dyDescent="0.3">
      <c r="A293" t="s">
        <v>2530</v>
      </c>
      <c r="B293" s="1" t="s">
        <v>3091</v>
      </c>
      <c r="C293" s="115" t="s">
        <v>3092</v>
      </c>
      <c r="D293" s="116" t="s">
        <v>2556</v>
      </c>
      <c r="E293">
        <v>0</v>
      </c>
      <c r="F293">
        <v>0</v>
      </c>
      <c r="G293">
        <v>0</v>
      </c>
      <c r="H293">
        <v>0</v>
      </c>
      <c r="I293">
        <v>0</v>
      </c>
      <c r="J293" t="s">
        <v>2496</v>
      </c>
      <c r="K293" t="s">
        <v>2496</v>
      </c>
      <c r="L293" s="20"/>
      <c r="M293" s="20"/>
      <c r="N293" s="20"/>
      <c r="O293" s="20"/>
      <c r="P293" s="20"/>
      <c r="Q293" s="28">
        <f t="shared" si="5"/>
        <v>17.71</v>
      </c>
      <c r="R293" s="18"/>
      <c r="S293" s="18"/>
      <c r="T293" s="18"/>
      <c r="U293" s="18"/>
      <c r="V293" s="18"/>
      <c r="W2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3" s="17">
        <f>SUM(T_MAIN_ROUTGW28[[#This Row],[(Y)
TOTAL Excluding VAT - Y1
((A*J)*Q)+((A*R)*12))]:[(AC)
TOTAL Excluding VAT - Y5
((E*N*Q)+((E*V)*12))]])</f>
        <v>0</v>
      </c>
      <c r="AC293" s="65"/>
    </row>
    <row r="294" spans="1:29" x14ac:dyDescent="0.3">
      <c r="A294" t="s">
        <v>2530</v>
      </c>
      <c r="B294" s="1" t="s">
        <v>3093</v>
      </c>
      <c r="C294" s="115" t="s">
        <v>3094</v>
      </c>
      <c r="D294" s="116" t="s">
        <v>2626</v>
      </c>
      <c r="E294">
        <v>0</v>
      </c>
      <c r="F294">
        <v>0</v>
      </c>
      <c r="G294">
        <v>0</v>
      </c>
      <c r="H294">
        <v>0</v>
      </c>
      <c r="I294">
        <v>0</v>
      </c>
      <c r="J294" t="s">
        <v>2496</v>
      </c>
      <c r="K294" t="s">
        <v>2496</v>
      </c>
      <c r="L294" s="20"/>
      <c r="M294" s="20"/>
      <c r="N294" s="20"/>
      <c r="O294" s="20"/>
      <c r="P294" s="20"/>
      <c r="Q294" s="28">
        <f t="shared" si="5"/>
        <v>17.71</v>
      </c>
      <c r="R294" s="18"/>
      <c r="S294" s="18"/>
      <c r="T294" s="18"/>
      <c r="U294" s="18"/>
      <c r="V294" s="18"/>
      <c r="W2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4" s="17">
        <f>SUM(T_MAIN_ROUTGW28[[#This Row],[(Y)
TOTAL Excluding VAT - Y1
((A*J)*Q)+((A*R)*12))]:[(AC)
TOTAL Excluding VAT - Y5
((E*N*Q)+((E*V)*12))]])</f>
        <v>0</v>
      </c>
      <c r="AC294" s="65"/>
    </row>
    <row r="295" spans="1:29" x14ac:dyDescent="0.3">
      <c r="A295" t="s">
        <v>2527</v>
      </c>
      <c r="B295" s="1" t="s">
        <v>3095</v>
      </c>
      <c r="C295" s="115" t="s">
        <v>3096</v>
      </c>
      <c r="D295" s="116" t="s">
        <v>2550</v>
      </c>
      <c r="E295">
        <v>0</v>
      </c>
      <c r="F295">
        <v>0</v>
      </c>
      <c r="G295">
        <v>0</v>
      </c>
      <c r="H295">
        <v>0</v>
      </c>
      <c r="I295">
        <v>0</v>
      </c>
      <c r="J295" t="s">
        <v>2496</v>
      </c>
      <c r="K295" t="s">
        <v>2496</v>
      </c>
      <c r="L295" s="20"/>
      <c r="M295" s="20"/>
      <c r="N295" s="20"/>
      <c r="O295" s="20"/>
      <c r="P295" s="20"/>
      <c r="Q295" s="28">
        <f t="shared" si="5"/>
        <v>17.71</v>
      </c>
      <c r="R295" s="18"/>
      <c r="S295" s="18"/>
      <c r="T295" s="18"/>
      <c r="U295" s="18"/>
      <c r="V295" s="18"/>
      <c r="W2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5" s="17">
        <f>SUM(T_MAIN_ROUTGW28[[#This Row],[(Y)
TOTAL Excluding VAT - Y1
((A*J)*Q)+((A*R)*12))]:[(AC)
TOTAL Excluding VAT - Y5
((E*N*Q)+((E*V)*12))]])</f>
        <v>0</v>
      </c>
      <c r="AC295" s="65"/>
    </row>
    <row r="296" spans="1:29" x14ac:dyDescent="0.3">
      <c r="A296" t="s">
        <v>2530</v>
      </c>
      <c r="B296" s="1" t="s">
        <v>3097</v>
      </c>
      <c r="C296" s="115" t="s">
        <v>3098</v>
      </c>
      <c r="D296" s="116" t="s">
        <v>2556</v>
      </c>
      <c r="E296">
        <v>0</v>
      </c>
      <c r="F296">
        <v>0</v>
      </c>
      <c r="G296">
        <v>0</v>
      </c>
      <c r="H296">
        <v>0</v>
      </c>
      <c r="I296">
        <v>0</v>
      </c>
      <c r="J296" t="s">
        <v>2496</v>
      </c>
      <c r="K296" t="s">
        <v>2496</v>
      </c>
      <c r="L296" s="20"/>
      <c r="M296" s="20"/>
      <c r="N296" s="20"/>
      <c r="O296" s="20"/>
      <c r="P296" s="20"/>
      <c r="Q296" s="28">
        <f t="shared" si="5"/>
        <v>17.71</v>
      </c>
      <c r="R296" s="18"/>
      <c r="S296" s="18"/>
      <c r="T296" s="18"/>
      <c r="U296" s="18"/>
      <c r="V296" s="18"/>
      <c r="W2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6" s="17">
        <f>SUM(T_MAIN_ROUTGW28[[#This Row],[(Y)
TOTAL Excluding VAT - Y1
((A*J)*Q)+((A*R)*12))]:[(AC)
TOTAL Excluding VAT - Y5
((E*N*Q)+((E*V)*12))]])</f>
        <v>0</v>
      </c>
      <c r="AC296" s="65"/>
    </row>
    <row r="297" spans="1:29" x14ac:dyDescent="0.3">
      <c r="A297" t="s">
        <v>2527</v>
      </c>
      <c r="B297" s="1" t="s">
        <v>3099</v>
      </c>
      <c r="C297" s="115" t="s">
        <v>3100</v>
      </c>
      <c r="D297" s="116" t="s">
        <v>2550</v>
      </c>
      <c r="E297">
        <v>0</v>
      </c>
      <c r="F297">
        <v>0</v>
      </c>
      <c r="G297">
        <v>0</v>
      </c>
      <c r="H297">
        <v>0</v>
      </c>
      <c r="I297">
        <v>0</v>
      </c>
      <c r="J297" t="s">
        <v>2496</v>
      </c>
      <c r="K297" t="s">
        <v>2496</v>
      </c>
      <c r="L297" s="20"/>
      <c r="M297" s="20"/>
      <c r="N297" s="20"/>
      <c r="O297" s="20"/>
      <c r="P297" s="20"/>
      <c r="Q297" s="28">
        <f t="shared" si="5"/>
        <v>17.71</v>
      </c>
      <c r="R297" s="18"/>
      <c r="S297" s="18"/>
      <c r="T297" s="18"/>
      <c r="U297" s="18"/>
      <c r="V297" s="18"/>
      <c r="W2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7" s="17">
        <f>SUM(T_MAIN_ROUTGW28[[#This Row],[(Y)
TOTAL Excluding VAT - Y1
((A*J)*Q)+((A*R)*12))]:[(AC)
TOTAL Excluding VAT - Y5
((E*N*Q)+((E*V)*12))]])</f>
        <v>0</v>
      </c>
      <c r="AC297" s="65"/>
    </row>
    <row r="298" spans="1:29" x14ac:dyDescent="0.3">
      <c r="A298" t="s">
        <v>2527</v>
      </c>
      <c r="B298" s="1" t="s">
        <v>3101</v>
      </c>
      <c r="C298" s="115" t="s">
        <v>3102</v>
      </c>
      <c r="D298" s="116" t="s">
        <v>2567</v>
      </c>
      <c r="E298">
        <v>0</v>
      </c>
      <c r="F298">
        <v>0</v>
      </c>
      <c r="G298">
        <v>0</v>
      </c>
      <c r="H298">
        <v>0</v>
      </c>
      <c r="I298">
        <v>0</v>
      </c>
      <c r="J298" t="s">
        <v>2496</v>
      </c>
      <c r="K298" t="s">
        <v>2496</v>
      </c>
      <c r="L298" s="20"/>
      <c r="M298" s="20"/>
      <c r="N298" s="20"/>
      <c r="O298" s="20"/>
      <c r="P298" s="20"/>
      <c r="Q298" s="28">
        <f t="shared" si="5"/>
        <v>17.71</v>
      </c>
      <c r="R298" s="18"/>
      <c r="S298" s="18"/>
      <c r="T298" s="18"/>
      <c r="U298" s="18"/>
      <c r="V298" s="18"/>
      <c r="W2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8" s="17">
        <f>SUM(T_MAIN_ROUTGW28[[#This Row],[(Y)
TOTAL Excluding VAT - Y1
((A*J)*Q)+((A*R)*12))]:[(AC)
TOTAL Excluding VAT - Y5
((E*N*Q)+((E*V)*12))]])</f>
        <v>0</v>
      </c>
      <c r="AC298" s="65"/>
    </row>
    <row r="299" spans="1:29" x14ac:dyDescent="0.3">
      <c r="A299" t="s">
        <v>2527</v>
      </c>
      <c r="B299" s="1" t="s">
        <v>3103</v>
      </c>
      <c r="C299" s="115" t="s">
        <v>3104</v>
      </c>
      <c r="D299" s="116" t="s">
        <v>2550</v>
      </c>
      <c r="E299">
        <v>0</v>
      </c>
      <c r="F299">
        <v>0</v>
      </c>
      <c r="G299">
        <v>0</v>
      </c>
      <c r="H299">
        <v>0</v>
      </c>
      <c r="I299">
        <v>0</v>
      </c>
      <c r="J299" t="s">
        <v>2496</v>
      </c>
      <c r="K299" t="s">
        <v>2496</v>
      </c>
      <c r="L299" s="20"/>
      <c r="M299" s="20"/>
      <c r="N299" s="20"/>
      <c r="O299" s="20"/>
      <c r="P299" s="20"/>
      <c r="Q299" s="28">
        <f t="shared" si="5"/>
        <v>17.71</v>
      </c>
      <c r="R299" s="18"/>
      <c r="S299" s="18"/>
      <c r="T299" s="18"/>
      <c r="U299" s="18"/>
      <c r="V299" s="18"/>
      <c r="W2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2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2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2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2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299" s="17">
        <f>SUM(T_MAIN_ROUTGW28[[#This Row],[(Y)
TOTAL Excluding VAT - Y1
((A*J)*Q)+((A*R)*12))]:[(AC)
TOTAL Excluding VAT - Y5
((E*N*Q)+((E*V)*12))]])</f>
        <v>0</v>
      </c>
      <c r="AC299" s="65"/>
    </row>
    <row r="300" spans="1:29" x14ac:dyDescent="0.3">
      <c r="A300" t="s">
        <v>73</v>
      </c>
      <c r="B300" s="1" t="s">
        <v>3105</v>
      </c>
      <c r="C300" s="115" t="s">
        <v>3106</v>
      </c>
      <c r="D300" s="116" t="s">
        <v>3107</v>
      </c>
      <c r="E300">
        <v>1</v>
      </c>
      <c r="F300">
        <v>1</v>
      </c>
      <c r="G300">
        <v>1</v>
      </c>
      <c r="H300">
        <v>1</v>
      </c>
      <c r="I300">
        <v>1</v>
      </c>
      <c r="J300" t="s">
        <v>269</v>
      </c>
      <c r="K300" t="s">
        <v>646</v>
      </c>
      <c r="L300" s="20"/>
      <c r="M300" s="20"/>
      <c r="N300" s="20"/>
      <c r="O300" s="20"/>
      <c r="P300" s="20"/>
      <c r="Q300" s="28">
        <f t="shared" si="5"/>
        <v>17.71</v>
      </c>
      <c r="R300" s="18"/>
      <c r="S300" s="18"/>
      <c r="T300" s="18"/>
      <c r="U300" s="18"/>
      <c r="V300" s="18"/>
      <c r="W3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0" s="17">
        <f>SUM(T_MAIN_ROUTGW28[[#This Row],[(Y)
TOTAL Excluding VAT - Y1
((A*J)*Q)+((A*R)*12))]:[(AC)
TOTAL Excluding VAT - Y5
((E*N*Q)+((E*V)*12))]])</f>
        <v>0</v>
      </c>
      <c r="AC300" s="65"/>
    </row>
    <row r="301" spans="1:29" x14ac:dyDescent="0.3">
      <c r="A301" t="s">
        <v>73</v>
      </c>
      <c r="B301" s="1" t="s">
        <v>3108</v>
      </c>
      <c r="C301" s="115" t="s">
        <v>3108</v>
      </c>
      <c r="D301" s="116" t="s">
        <v>2556</v>
      </c>
      <c r="E301">
        <v>0</v>
      </c>
      <c r="F301">
        <v>0</v>
      </c>
      <c r="G301">
        <v>0</v>
      </c>
      <c r="H301">
        <v>0</v>
      </c>
      <c r="I301">
        <v>0</v>
      </c>
      <c r="J301" t="s">
        <v>2496</v>
      </c>
      <c r="K301" t="s">
        <v>2496</v>
      </c>
      <c r="L301" s="20"/>
      <c r="M301" s="20"/>
      <c r="N301" s="20"/>
      <c r="O301" s="20"/>
      <c r="P301" s="20"/>
      <c r="Q301" s="28">
        <f t="shared" si="5"/>
        <v>17.71</v>
      </c>
      <c r="R301" s="18"/>
      <c r="S301" s="18"/>
      <c r="T301" s="18"/>
      <c r="U301" s="18"/>
      <c r="V301" s="18"/>
      <c r="W3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1" s="17">
        <f>SUM(T_MAIN_ROUTGW28[[#This Row],[(Y)
TOTAL Excluding VAT - Y1
((A*J)*Q)+((A*R)*12))]:[(AC)
TOTAL Excluding VAT - Y5
((E*N*Q)+((E*V)*12))]])</f>
        <v>0</v>
      </c>
      <c r="AC301" s="65"/>
    </row>
    <row r="302" spans="1:29" x14ac:dyDescent="0.3">
      <c r="A302" t="s">
        <v>73</v>
      </c>
      <c r="B302" s="1" t="s">
        <v>3109</v>
      </c>
      <c r="C302" s="115" t="s">
        <v>3109</v>
      </c>
      <c r="D302" s="116" t="s">
        <v>2556</v>
      </c>
      <c r="E302">
        <v>0</v>
      </c>
      <c r="F302">
        <v>0</v>
      </c>
      <c r="G302">
        <v>0</v>
      </c>
      <c r="H302">
        <v>0</v>
      </c>
      <c r="I302">
        <v>0</v>
      </c>
      <c r="J302" t="s">
        <v>2496</v>
      </c>
      <c r="K302" t="s">
        <v>2496</v>
      </c>
      <c r="L302" s="20"/>
      <c r="M302" s="20"/>
      <c r="N302" s="20"/>
      <c r="O302" s="20"/>
      <c r="P302" s="20"/>
      <c r="Q302" s="28">
        <f t="shared" si="5"/>
        <v>17.71</v>
      </c>
      <c r="R302" s="18"/>
      <c r="S302" s="18"/>
      <c r="T302" s="18"/>
      <c r="U302" s="18"/>
      <c r="V302" s="18"/>
      <c r="W3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2" s="17">
        <f>SUM(T_MAIN_ROUTGW28[[#This Row],[(Y)
TOTAL Excluding VAT - Y1
((A*J)*Q)+((A*R)*12))]:[(AC)
TOTAL Excluding VAT - Y5
((E*N*Q)+((E*V)*12))]])</f>
        <v>0</v>
      </c>
      <c r="AC302" s="65"/>
    </row>
    <row r="303" spans="1:29" x14ac:dyDescent="0.3">
      <c r="A303" t="s">
        <v>73</v>
      </c>
      <c r="B303" s="1" t="s">
        <v>3110</v>
      </c>
      <c r="C303" s="115" t="s">
        <v>3110</v>
      </c>
      <c r="D303" s="116" t="s">
        <v>2556</v>
      </c>
      <c r="E303">
        <v>0</v>
      </c>
      <c r="F303">
        <v>0</v>
      </c>
      <c r="G303">
        <v>0</v>
      </c>
      <c r="H303">
        <v>0</v>
      </c>
      <c r="I303">
        <v>0</v>
      </c>
      <c r="J303" t="s">
        <v>2496</v>
      </c>
      <c r="K303" t="s">
        <v>2496</v>
      </c>
      <c r="L303" s="20"/>
      <c r="M303" s="20"/>
      <c r="N303" s="20"/>
      <c r="O303" s="20"/>
      <c r="P303" s="20"/>
      <c r="Q303" s="28">
        <f t="shared" si="5"/>
        <v>17.71</v>
      </c>
      <c r="R303" s="18"/>
      <c r="S303" s="18"/>
      <c r="T303" s="18"/>
      <c r="U303" s="18"/>
      <c r="V303" s="18"/>
      <c r="W3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3" s="17">
        <f>SUM(T_MAIN_ROUTGW28[[#This Row],[(Y)
TOTAL Excluding VAT - Y1
((A*J)*Q)+((A*R)*12))]:[(AC)
TOTAL Excluding VAT - Y5
((E*N*Q)+((E*V)*12))]])</f>
        <v>0</v>
      </c>
      <c r="AC303" s="65"/>
    </row>
    <row r="304" spans="1:29" x14ac:dyDescent="0.3">
      <c r="A304" t="s">
        <v>73</v>
      </c>
      <c r="B304" s="1" t="s">
        <v>3111</v>
      </c>
      <c r="C304" s="115" t="s">
        <v>3111</v>
      </c>
      <c r="D304" s="116" t="s">
        <v>2556</v>
      </c>
      <c r="E304">
        <v>0</v>
      </c>
      <c r="F304">
        <v>0</v>
      </c>
      <c r="G304">
        <v>0</v>
      </c>
      <c r="H304">
        <v>0</v>
      </c>
      <c r="I304">
        <v>0</v>
      </c>
      <c r="J304" t="s">
        <v>2496</v>
      </c>
      <c r="K304" t="s">
        <v>2496</v>
      </c>
      <c r="L304" s="20"/>
      <c r="M304" s="20"/>
      <c r="N304" s="20"/>
      <c r="O304" s="20"/>
      <c r="P304" s="20"/>
      <c r="Q304" s="28">
        <f t="shared" si="5"/>
        <v>17.71</v>
      </c>
      <c r="R304" s="18"/>
      <c r="S304" s="18"/>
      <c r="T304" s="18"/>
      <c r="U304" s="18"/>
      <c r="V304" s="18"/>
      <c r="W3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4" s="17">
        <f>SUM(T_MAIN_ROUTGW28[[#This Row],[(Y)
TOTAL Excluding VAT - Y1
((A*J)*Q)+((A*R)*12))]:[(AC)
TOTAL Excluding VAT - Y5
((E*N*Q)+((E*V)*12))]])</f>
        <v>0</v>
      </c>
      <c r="AC304" s="65"/>
    </row>
    <row r="305" spans="1:29" x14ac:dyDescent="0.3">
      <c r="A305" t="s">
        <v>73</v>
      </c>
      <c r="B305" s="1" t="s">
        <v>3112</v>
      </c>
      <c r="C305" s="115" t="s">
        <v>3112</v>
      </c>
      <c r="D305" s="116" t="s">
        <v>2556</v>
      </c>
      <c r="E305">
        <v>0</v>
      </c>
      <c r="F305">
        <v>0</v>
      </c>
      <c r="G305">
        <v>0</v>
      </c>
      <c r="H305">
        <v>0</v>
      </c>
      <c r="I305">
        <v>0</v>
      </c>
      <c r="J305" t="s">
        <v>2496</v>
      </c>
      <c r="K305" t="s">
        <v>2496</v>
      </c>
      <c r="L305" s="20"/>
      <c r="M305" s="20"/>
      <c r="N305" s="20"/>
      <c r="O305" s="20"/>
      <c r="P305" s="20"/>
      <c r="Q305" s="28">
        <f t="shared" si="5"/>
        <v>17.71</v>
      </c>
      <c r="R305" s="18"/>
      <c r="S305" s="18"/>
      <c r="T305" s="18"/>
      <c r="U305" s="18"/>
      <c r="V305" s="18"/>
      <c r="W3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5" s="17">
        <f>SUM(T_MAIN_ROUTGW28[[#This Row],[(Y)
TOTAL Excluding VAT - Y1
((A*J)*Q)+((A*R)*12))]:[(AC)
TOTAL Excluding VAT - Y5
((E*N*Q)+((E*V)*12))]])</f>
        <v>0</v>
      </c>
      <c r="AC305" s="65"/>
    </row>
    <row r="306" spans="1:29" x14ac:dyDescent="0.3">
      <c r="A306" t="s">
        <v>73</v>
      </c>
      <c r="B306" s="1" t="s">
        <v>3113</v>
      </c>
      <c r="C306" s="115" t="s">
        <v>3113</v>
      </c>
      <c r="D306" s="116" t="s">
        <v>2556</v>
      </c>
      <c r="E306">
        <v>0</v>
      </c>
      <c r="F306">
        <v>0</v>
      </c>
      <c r="G306">
        <v>0</v>
      </c>
      <c r="H306">
        <v>0</v>
      </c>
      <c r="I306">
        <v>0</v>
      </c>
      <c r="J306" t="s">
        <v>2496</v>
      </c>
      <c r="K306" t="s">
        <v>2496</v>
      </c>
      <c r="L306" s="20"/>
      <c r="M306" s="20"/>
      <c r="N306" s="20"/>
      <c r="O306" s="20"/>
      <c r="P306" s="20"/>
      <c r="Q306" s="28">
        <f t="shared" si="5"/>
        <v>17.71</v>
      </c>
      <c r="R306" s="18"/>
      <c r="S306" s="18"/>
      <c r="T306" s="18"/>
      <c r="U306" s="18"/>
      <c r="V306" s="18"/>
      <c r="W3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6" s="17">
        <f>SUM(T_MAIN_ROUTGW28[[#This Row],[(Y)
TOTAL Excluding VAT - Y1
((A*J)*Q)+((A*R)*12))]:[(AC)
TOTAL Excluding VAT - Y5
((E*N*Q)+((E*V)*12))]])</f>
        <v>0</v>
      </c>
      <c r="AC306" s="65"/>
    </row>
    <row r="307" spans="1:29" x14ac:dyDescent="0.3">
      <c r="A307" t="s">
        <v>73</v>
      </c>
      <c r="B307" s="1" t="s">
        <v>3114</v>
      </c>
      <c r="C307" s="115" t="s">
        <v>3114</v>
      </c>
      <c r="D307" s="116" t="s">
        <v>2556</v>
      </c>
      <c r="E307">
        <v>0</v>
      </c>
      <c r="F307">
        <v>0</v>
      </c>
      <c r="G307">
        <v>0</v>
      </c>
      <c r="H307">
        <v>0</v>
      </c>
      <c r="I307">
        <v>0</v>
      </c>
      <c r="J307" t="s">
        <v>2496</v>
      </c>
      <c r="K307" t="s">
        <v>2496</v>
      </c>
      <c r="L307" s="20"/>
      <c r="M307" s="20"/>
      <c r="N307" s="20"/>
      <c r="O307" s="20"/>
      <c r="P307" s="20"/>
      <c r="Q307" s="28">
        <f t="shared" si="5"/>
        <v>17.71</v>
      </c>
      <c r="R307" s="18"/>
      <c r="S307" s="18"/>
      <c r="T307" s="18"/>
      <c r="U307" s="18"/>
      <c r="V307" s="18"/>
      <c r="W3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7" s="17">
        <f>SUM(T_MAIN_ROUTGW28[[#This Row],[(Y)
TOTAL Excluding VAT - Y1
((A*J)*Q)+((A*R)*12))]:[(AC)
TOTAL Excluding VAT - Y5
((E*N*Q)+((E*V)*12))]])</f>
        <v>0</v>
      </c>
      <c r="AC307" s="65"/>
    </row>
    <row r="308" spans="1:29" x14ac:dyDescent="0.3">
      <c r="A308" t="s">
        <v>73</v>
      </c>
      <c r="B308" s="1" t="s">
        <v>3115</v>
      </c>
      <c r="C308" s="115" t="s">
        <v>3115</v>
      </c>
      <c r="D308" s="116" t="s">
        <v>2556</v>
      </c>
      <c r="E308">
        <v>0</v>
      </c>
      <c r="F308">
        <v>0</v>
      </c>
      <c r="G308">
        <v>0</v>
      </c>
      <c r="H308">
        <v>0</v>
      </c>
      <c r="I308">
        <v>0</v>
      </c>
      <c r="J308" t="s">
        <v>2496</v>
      </c>
      <c r="K308" t="s">
        <v>2496</v>
      </c>
      <c r="L308" s="20"/>
      <c r="M308" s="20"/>
      <c r="N308" s="20"/>
      <c r="O308" s="20"/>
      <c r="P308" s="20"/>
      <c r="Q308" s="28">
        <f t="shared" si="5"/>
        <v>17.71</v>
      </c>
      <c r="R308" s="18"/>
      <c r="S308" s="18"/>
      <c r="T308" s="18"/>
      <c r="U308" s="18"/>
      <c r="V308" s="18"/>
      <c r="W3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8" s="17">
        <f>SUM(T_MAIN_ROUTGW28[[#This Row],[(Y)
TOTAL Excluding VAT - Y1
((A*J)*Q)+((A*R)*12))]:[(AC)
TOTAL Excluding VAT - Y5
((E*N*Q)+((E*V)*12))]])</f>
        <v>0</v>
      </c>
      <c r="AC308" s="65"/>
    </row>
    <row r="309" spans="1:29" x14ac:dyDescent="0.3">
      <c r="A309" t="s">
        <v>73</v>
      </c>
      <c r="B309" s="1" t="s">
        <v>3116</v>
      </c>
      <c r="C309" s="115" t="s">
        <v>3116</v>
      </c>
      <c r="D309" s="116" t="s">
        <v>2556</v>
      </c>
      <c r="E309">
        <v>0</v>
      </c>
      <c r="F309">
        <v>0</v>
      </c>
      <c r="G309">
        <v>0</v>
      </c>
      <c r="H309">
        <v>0</v>
      </c>
      <c r="I309">
        <v>0</v>
      </c>
      <c r="J309" t="s">
        <v>2496</v>
      </c>
      <c r="K309" t="s">
        <v>2496</v>
      </c>
      <c r="L309" s="20"/>
      <c r="M309" s="20"/>
      <c r="N309" s="20"/>
      <c r="O309" s="20"/>
      <c r="P309" s="20"/>
      <c r="Q309" s="28">
        <f t="shared" si="5"/>
        <v>17.71</v>
      </c>
      <c r="R309" s="18"/>
      <c r="S309" s="18"/>
      <c r="T309" s="18"/>
      <c r="U309" s="18"/>
      <c r="V309" s="18"/>
      <c r="W3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09" s="17">
        <f>SUM(T_MAIN_ROUTGW28[[#This Row],[(Y)
TOTAL Excluding VAT - Y1
((A*J)*Q)+((A*R)*12))]:[(AC)
TOTAL Excluding VAT - Y5
((E*N*Q)+((E*V)*12))]])</f>
        <v>0</v>
      </c>
      <c r="AC309" s="65"/>
    </row>
    <row r="310" spans="1:29" x14ac:dyDescent="0.3">
      <c r="A310" t="s">
        <v>73</v>
      </c>
      <c r="B310" s="1" t="s">
        <v>3117</v>
      </c>
      <c r="C310" s="115" t="s">
        <v>3117</v>
      </c>
      <c r="D310" s="116" t="s">
        <v>2556</v>
      </c>
      <c r="E310">
        <v>0</v>
      </c>
      <c r="F310">
        <v>0</v>
      </c>
      <c r="G310">
        <v>0</v>
      </c>
      <c r="H310">
        <v>0</v>
      </c>
      <c r="I310">
        <v>0</v>
      </c>
      <c r="J310" t="s">
        <v>2496</v>
      </c>
      <c r="K310" t="s">
        <v>2496</v>
      </c>
      <c r="L310" s="20"/>
      <c r="M310" s="20"/>
      <c r="N310" s="20"/>
      <c r="O310" s="20"/>
      <c r="P310" s="20"/>
      <c r="Q310" s="28">
        <f t="shared" si="5"/>
        <v>17.71</v>
      </c>
      <c r="R310" s="18"/>
      <c r="S310" s="18"/>
      <c r="T310" s="18"/>
      <c r="U310" s="18"/>
      <c r="V310" s="18"/>
      <c r="W3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0" s="17">
        <f>SUM(T_MAIN_ROUTGW28[[#This Row],[(Y)
TOTAL Excluding VAT - Y1
((A*J)*Q)+((A*R)*12))]:[(AC)
TOTAL Excluding VAT - Y5
((E*N*Q)+((E*V)*12))]])</f>
        <v>0</v>
      </c>
      <c r="AC310" s="65"/>
    </row>
    <row r="311" spans="1:29" x14ac:dyDescent="0.3">
      <c r="A311" t="s">
        <v>73</v>
      </c>
      <c r="B311" s="1" t="s">
        <v>3118</v>
      </c>
      <c r="C311" s="115" t="s">
        <v>3118</v>
      </c>
      <c r="D311" s="116" t="s">
        <v>2556</v>
      </c>
      <c r="E311">
        <v>0</v>
      </c>
      <c r="F311">
        <v>0</v>
      </c>
      <c r="G311">
        <v>0</v>
      </c>
      <c r="H311">
        <v>0</v>
      </c>
      <c r="I311">
        <v>0</v>
      </c>
      <c r="J311" t="s">
        <v>2496</v>
      </c>
      <c r="K311" t="s">
        <v>2496</v>
      </c>
      <c r="L311" s="20"/>
      <c r="M311" s="20"/>
      <c r="N311" s="20"/>
      <c r="O311" s="20"/>
      <c r="P311" s="20"/>
      <c r="Q311" s="28">
        <f t="shared" si="5"/>
        <v>17.71</v>
      </c>
      <c r="R311" s="18"/>
      <c r="S311" s="18"/>
      <c r="T311" s="18"/>
      <c r="U311" s="18"/>
      <c r="V311" s="18"/>
      <c r="W3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1" s="17">
        <f>SUM(T_MAIN_ROUTGW28[[#This Row],[(Y)
TOTAL Excluding VAT - Y1
((A*J)*Q)+((A*R)*12))]:[(AC)
TOTAL Excluding VAT - Y5
((E*N*Q)+((E*V)*12))]])</f>
        <v>0</v>
      </c>
      <c r="AC311" s="65"/>
    </row>
    <row r="312" spans="1:29" x14ac:dyDescent="0.3">
      <c r="A312" t="s">
        <v>73</v>
      </c>
      <c r="B312" s="1" t="s">
        <v>3119</v>
      </c>
      <c r="C312" s="115" t="s">
        <v>3119</v>
      </c>
      <c r="D312" s="116" t="s">
        <v>2556</v>
      </c>
      <c r="E312">
        <v>0</v>
      </c>
      <c r="F312">
        <v>0</v>
      </c>
      <c r="G312">
        <v>0</v>
      </c>
      <c r="H312">
        <v>0</v>
      </c>
      <c r="I312">
        <v>0</v>
      </c>
      <c r="J312" t="s">
        <v>2496</v>
      </c>
      <c r="K312" t="s">
        <v>2496</v>
      </c>
      <c r="L312" s="20"/>
      <c r="M312" s="20"/>
      <c r="N312" s="20"/>
      <c r="O312" s="20"/>
      <c r="P312" s="20"/>
      <c r="Q312" s="28">
        <f t="shared" si="5"/>
        <v>17.71</v>
      </c>
      <c r="R312" s="18"/>
      <c r="S312" s="18"/>
      <c r="T312" s="18"/>
      <c r="U312" s="18"/>
      <c r="V312" s="18"/>
      <c r="W3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2" s="17">
        <f>SUM(T_MAIN_ROUTGW28[[#This Row],[(Y)
TOTAL Excluding VAT - Y1
((A*J)*Q)+((A*R)*12))]:[(AC)
TOTAL Excluding VAT - Y5
((E*N*Q)+((E*V)*12))]])</f>
        <v>0</v>
      </c>
      <c r="AC312" s="65"/>
    </row>
    <row r="313" spans="1:29" x14ac:dyDescent="0.3">
      <c r="A313" t="s">
        <v>73</v>
      </c>
      <c r="B313" s="1" t="s">
        <v>3120</v>
      </c>
      <c r="C313" s="115" t="s">
        <v>3120</v>
      </c>
      <c r="D313" s="116" t="s">
        <v>2556</v>
      </c>
      <c r="E313">
        <v>0</v>
      </c>
      <c r="F313">
        <v>0</v>
      </c>
      <c r="G313">
        <v>0</v>
      </c>
      <c r="H313">
        <v>0</v>
      </c>
      <c r="I313">
        <v>0</v>
      </c>
      <c r="J313" t="s">
        <v>2496</v>
      </c>
      <c r="K313" t="s">
        <v>2496</v>
      </c>
      <c r="L313" s="20"/>
      <c r="M313" s="20"/>
      <c r="N313" s="20"/>
      <c r="O313" s="20"/>
      <c r="P313" s="20"/>
      <c r="Q313" s="28">
        <f t="shared" si="5"/>
        <v>17.71</v>
      </c>
      <c r="R313" s="18"/>
      <c r="S313" s="18"/>
      <c r="T313" s="18"/>
      <c r="U313" s="18"/>
      <c r="V313" s="18"/>
      <c r="W3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3" s="17">
        <f>SUM(T_MAIN_ROUTGW28[[#This Row],[(Y)
TOTAL Excluding VAT - Y1
((A*J)*Q)+((A*R)*12))]:[(AC)
TOTAL Excluding VAT - Y5
((E*N*Q)+((E*V)*12))]])</f>
        <v>0</v>
      </c>
      <c r="AC313" s="65"/>
    </row>
    <row r="314" spans="1:29" x14ac:dyDescent="0.3">
      <c r="A314" t="s">
        <v>73</v>
      </c>
      <c r="B314" s="1" t="s">
        <v>3121</v>
      </c>
      <c r="C314" s="115" t="s">
        <v>3121</v>
      </c>
      <c r="D314" s="116" t="s">
        <v>2556</v>
      </c>
      <c r="E314">
        <v>0</v>
      </c>
      <c r="F314">
        <v>0</v>
      </c>
      <c r="G314">
        <v>0</v>
      </c>
      <c r="H314">
        <v>0</v>
      </c>
      <c r="I314">
        <v>0</v>
      </c>
      <c r="J314" t="s">
        <v>2496</v>
      </c>
      <c r="K314" t="s">
        <v>2496</v>
      </c>
      <c r="L314" s="20"/>
      <c r="M314" s="20"/>
      <c r="N314" s="20"/>
      <c r="O314" s="20"/>
      <c r="P314" s="20"/>
      <c r="Q314" s="28">
        <f t="shared" si="5"/>
        <v>17.71</v>
      </c>
      <c r="R314" s="18"/>
      <c r="S314" s="18"/>
      <c r="T314" s="18"/>
      <c r="U314" s="18"/>
      <c r="V314" s="18"/>
      <c r="W3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4" s="17">
        <f>SUM(T_MAIN_ROUTGW28[[#This Row],[(Y)
TOTAL Excluding VAT - Y1
((A*J)*Q)+((A*R)*12))]:[(AC)
TOTAL Excluding VAT - Y5
((E*N*Q)+((E*V)*12))]])</f>
        <v>0</v>
      </c>
      <c r="AC314" s="65"/>
    </row>
    <row r="315" spans="1:29" x14ac:dyDescent="0.3">
      <c r="A315" t="s">
        <v>73</v>
      </c>
      <c r="B315" s="1" t="s">
        <v>3122</v>
      </c>
      <c r="C315" s="115" t="s">
        <v>3122</v>
      </c>
      <c r="D315" s="116" t="s">
        <v>2556</v>
      </c>
      <c r="E315">
        <v>0</v>
      </c>
      <c r="F315">
        <v>0</v>
      </c>
      <c r="G315">
        <v>0</v>
      </c>
      <c r="H315">
        <v>0</v>
      </c>
      <c r="I315">
        <v>0</v>
      </c>
      <c r="J315" t="s">
        <v>2496</v>
      </c>
      <c r="K315" t="s">
        <v>2496</v>
      </c>
      <c r="L315" s="20"/>
      <c r="M315" s="20"/>
      <c r="N315" s="20"/>
      <c r="O315" s="20"/>
      <c r="P315" s="20"/>
      <c r="Q315" s="28">
        <f t="shared" si="5"/>
        <v>17.71</v>
      </c>
      <c r="R315" s="18"/>
      <c r="S315" s="18"/>
      <c r="T315" s="18"/>
      <c r="U315" s="18"/>
      <c r="V315" s="18"/>
      <c r="W3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5" s="17">
        <f>SUM(T_MAIN_ROUTGW28[[#This Row],[(Y)
TOTAL Excluding VAT - Y1
((A*J)*Q)+((A*R)*12))]:[(AC)
TOTAL Excluding VAT - Y5
((E*N*Q)+((E*V)*12))]])</f>
        <v>0</v>
      </c>
      <c r="AC315" s="65"/>
    </row>
    <row r="316" spans="1:29" x14ac:dyDescent="0.3">
      <c r="A316" t="s">
        <v>73</v>
      </c>
      <c r="B316" s="1" t="s">
        <v>3123</v>
      </c>
      <c r="C316" s="115" t="s">
        <v>3123</v>
      </c>
      <c r="D316" s="116" t="s">
        <v>2556</v>
      </c>
      <c r="E316">
        <v>0</v>
      </c>
      <c r="F316">
        <v>0</v>
      </c>
      <c r="G316">
        <v>0</v>
      </c>
      <c r="H316">
        <v>0</v>
      </c>
      <c r="I316">
        <v>0</v>
      </c>
      <c r="J316" t="s">
        <v>2496</v>
      </c>
      <c r="K316" t="s">
        <v>2496</v>
      </c>
      <c r="L316" s="20"/>
      <c r="M316" s="20"/>
      <c r="N316" s="20"/>
      <c r="O316" s="20"/>
      <c r="P316" s="20"/>
      <c r="Q316" s="28">
        <f t="shared" si="5"/>
        <v>17.71</v>
      </c>
      <c r="R316" s="18"/>
      <c r="S316" s="18"/>
      <c r="T316" s="18"/>
      <c r="U316" s="18"/>
      <c r="V316" s="18"/>
      <c r="W3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6" s="17">
        <f>SUM(T_MAIN_ROUTGW28[[#This Row],[(Y)
TOTAL Excluding VAT - Y1
((A*J)*Q)+((A*R)*12))]:[(AC)
TOTAL Excluding VAT - Y5
((E*N*Q)+((E*V)*12))]])</f>
        <v>0</v>
      </c>
      <c r="AC316" s="65"/>
    </row>
    <row r="317" spans="1:29" x14ac:dyDescent="0.3">
      <c r="A317" t="s">
        <v>73</v>
      </c>
      <c r="B317" s="1" t="s">
        <v>3124</v>
      </c>
      <c r="C317" s="115" t="s">
        <v>3124</v>
      </c>
      <c r="D317" s="116" t="s">
        <v>2556</v>
      </c>
      <c r="E317">
        <v>0</v>
      </c>
      <c r="F317">
        <v>0</v>
      </c>
      <c r="G317">
        <v>0</v>
      </c>
      <c r="H317">
        <v>0</v>
      </c>
      <c r="I317">
        <v>0</v>
      </c>
      <c r="J317" t="s">
        <v>2496</v>
      </c>
      <c r="K317" t="s">
        <v>2496</v>
      </c>
      <c r="L317" s="20"/>
      <c r="M317" s="20"/>
      <c r="N317" s="20"/>
      <c r="O317" s="20"/>
      <c r="P317" s="20"/>
      <c r="Q317" s="28">
        <f t="shared" si="5"/>
        <v>17.71</v>
      </c>
      <c r="R317" s="18"/>
      <c r="S317" s="18"/>
      <c r="T317" s="18"/>
      <c r="U317" s="18"/>
      <c r="V317" s="18"/>
      <c r="W3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7" s="17">
        <f>SUM(T_MAIN_ROUTGW28[[#This Row],[(Y)
TOTAL Excluding VAT - Y1
((A*J)*Q)+((A*R)*12))]:[(AC)
TOTAL Excluding VAT - Y5
((E*N*Q)+((E*V)*12))]])</f>
        <v>0</v>
      </c>
      <c r="AC317" s="65"/>
    </row>
    <row r="318" spans="1:29" x14ac:dyDescent="0.3">
      <c r="A318" t="s">
        <v>73</v>
      </c>
      <c r="B318" s="1" t="s">
        <v>3125</v>
      </c>
      <c r="C318" s="115" t="s">
        <v>3125</v>
      </c>
      <c r="D318" s="116" t="s">
        <v>2556</v>
      </c>
      <c r="E318">
        <v>0</v>
      </c>
      <c r="F318">
        <v>0</v>
      </c>
      <c r="G318">
        <v>0</v>
      </c>
      <c r="H318">
        <v>0</v>
      </c>
      <c r="I318">
        <v>0</v>
      </c>
      <c r="J318" t="s">
        <v>2496</v>
      </c>
      <c r="K318" t="s">
        <v>2496</v>
      </c>
      <c r="L318" s="20"/>
      <c r="M318" s="20"/>
      <c r="N318" s="20"/>
      <c r="O318" s="20"/>
      <c r="P318" s="20"/>
      <c r="Q318" s="28">
        <f t="shared" si="5"/>
        <v>17.71</v>
      </c>
      <c r="R318" s="18"/>
      <c r="S318" s="18"/>
      <c r="T318" s="18"/>
      <c r="U318" s="18"/>
      <c r="V318" s="18"/>
      <c r="W3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8" s="17">
        <f>SUM(T_MAIN_ROUTGW28[[#This Row],[(Y)
TOTAL Excluding VAT - Y1
((A*J)*Q)+((A*R)*12))]:[(AC)
TOTAL Excluding VAT - Y5
((E*N*Q)+((E*V)*12))]])</f>
        <v>0</v>
      </c>
      <c r="AC318" s="65"/>
    </row>
    <row r="319" spans="1:29" x14ac:dyDescent="0.3">
      <c r="A319" t="s">
        <v>2530</v>
      </c>
      <c r="B319" s="1" t="s">
        <v>3126</v>
      </c>
      <c r="C319" s="115" t="s">
        <v>3127</v>
      </c>
      <c r="D319" s="116" t="s">
        <v>2556</v>
      </c>
      <c r="E319">
        <v>0</v>
      </c>
      <c r="F319">
        <v>0</v>
      </c>
      <c r="G319">
        <v>0</v>
      </c>
      <c r="H319">
        <v>0</v>
      </c>
      <c r="I319">
        <v>0</v>
      </c>
      <c r="J319" t="s">
        <v>2496</v>
      </c>
      <c r="K319" t="s">
        <v>2496</v>
      </c>
      <c r="L319" s="20"/>
      <c r="M319" s="20"/>
      <c r="N319" s="20"/>
      <c r="O319" s="20"/>
      <c r="P319" s="20"/>
      <c r="Q319" s="28">
        <f t="shared" si="5"/>
        <v>17.71</v>
      </c>
      <c r="R319" s="18"/>
      <c r="S319" s="18"/>
      <c r="T319" s="18"/>
      <c r="U319" s="18"/>
      <c r="V319" s="18"/>
      <c r="W3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19" s="17">
        <f>SUM(T_MAIN_ROUTGW28[[#This Row],[(Y)
TOTAL Excluding VAT - Y1
((A*J)*Q)+((A*R)*12))]:[(AC)
TOTAL Excluding VAT - Y5
((E*N*Q)+((E*V)*12))]])</f>
        <v>0</v>
      </c>
      <c r="AC319" s="65"/>
    </row>
    <row r="320" spans="1:29" x14ac:dyDescent="0.3">
      <c r="A320" t="s">
        <v>73</v>
      </c>
      <c r="B320" s="1" t="s">
        <v>3128</v>
      </c>
      <c r="C320" s="115" t="s">
        <v>3128</v>
      </c>
      <c r="D320" s="116" t="s">
        <v>2556</v>
      </c>
      <c r="E320">
        <v>0</v>
      </c>
      <c r="F320">
        <v>0</v>
      </c>
      <c r="G320">
        <v>0</v>
      </c>
      <c r="H320">
        <v>0</v>
      </c>
      <c r="I320">
        <v>0</v>
      </c>
      <c r="J320" t="s">
        <v>2496</v>
      </c>
      <c r="K320" t="s">
        <v>2496</v>
      </c>
      <c r="L320" s="20"/>
      <c r="M320" s="20"/>
      <c r="N320" s="20"/>
      <c r="O320" s="20"/>
      <c r="P320" s="20"/>
      <c r="Q320" s="28">
        <f t="shared" si="5"/>
        <v>17.71</v>
      </c>
      <c r="R320" s="18"/>
      <c r="S320" s="18"/>
      <c r="T320" s="18"/>
      <c r="U320" s="18"/>
      <c r="V320" s="18"/>
      <c r="W3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0" s="17">
        <f>SUM(T_MAIN_ROUTGW28[[#This Row],[(Y)
TOTAL Excluding VAT - Y1
((A*J)*Q)+((A*R)*12))]:[(AC)
TOTAL Excluding VAT - Y5
((E*N*Q)+((E*V)*12))]])</f>
        <v>0</v>
      </c>
      <c r="AC320" s="65"/>
    </row>
    <row r="321" spans="1:29" x14ac:dyDescent="0.3">
      <c r="A321" t="s">
        <v>73</v>
      </c>
      <c r="B321" s="1" t="s">
        <v>3129</v>
      </c>
      <c r="C321" s="115" t="s">
        <v>3129</v>
      </c>
      <c r="D321" s="116" t="s">
        <v>2556</v>
      </c>
      <c r="E321">
        <v>0</v>
      </c>
      <c r="F321">
        <v>0</v>
      </c>
      <c r="G321">
        <v>0</v>
      </c>
      <c r="H321">
        <v>0</v>
      </c>
      <c r="I321">
        <v>0</v>
      </c>
      <c r="J321" t="s">
        <v>2496</v>
      </c>
      <c r="K321" t="s">
        <v>2496</v>
      </c>
      <c r="L321" s="20"/>
      <c r="M321" s="20"/>
      <c r="N321" s="20"/>
      <c r="O321" s="20"/>
      <c r="P321" s="20"/>
      <c r="Q321" s="28">
        <f t="shared" si="5"/>
        <v>17.71</v>
      </c>
      <c r="R321" s="18"/>
      <c r="S321" s="18"/>
      <c r="T321" s="18"/>
      <c r="U321" s="18"/>
      <c r="V321" s="18"/>
      <c r="W3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1" s="17">
        <f>SUM(T_MAIN_ROUTGW28[[#This Row],[(Y)
TOTAL Excluding VAT - Y1
((A*J)*Q)+((A*R)*12))]:[(AC)
TOTAL Excluding VAT - Y5
((E*N*Q)+((E*V)*12))]])</f>
        <v>0</v>
      </c>
      <c r="AC321" s="65"/>
    </row>
    <row r="322" spans="1:29" x14ac:dyDescent="0.3">
      <c r="A322" t="s">
        <v>73</v>
      </c>
      <c r="B322" s="1" t="s">
        <v>3130</v>
      </c>
      <c r="C322" s="115" t="s">
        <v>3130</v>
      </c>
      <c r="D322" s="116" t="s">
        <v>2556</v>
      </c>
      <c r="E322">
        <v>0</v>
      </c>
      <c r="F322">
        <v>0</v>
      </c>
      <c r="G322">
        <v>0</v>
      </c>
      <c r="H322">
        <v>0</v>
      </c>
      <c r="I322">
        <v>0</v>
      </c>
      <c r="J322" t="s">
        <v>2496</v>
      </c>
      <c r="K322" t="s">
        <v>2496</v>
      </c>
      <c r="L322" s="20"/>
      <c r="M322" s="20"/>
      <c r="N322" s="20"/>
      <c r="O322" s="20"/>
      <c r="P322" s="20"/>
      <c r="Q322" s="28">
        <f t="shared" si="5"/>
        <v>17.71</v>
      </c>
      <c r="R322" s="18"/>
      <c r="S322" s="18"/>
      <c r="T322" s="18"/>
      <c r="U322" s="18"/>
      <c r="V322" s="18"/>
      <c r="W3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2" s="17">
        <f>SUM(T_MAIN_ROUTGW28[[#This Row],[(Y)
TOTAL Excluding VAT - Y1
((A*J)*Q)+((A*R)*12))]:[(AC)
TOTAL Excluding VAT - Y5
((E*N*Q)+((E*V)*12))]])</f>
        <v>0</v>
      </c>
      <c r="AC322" s="65"/>
    </row>
    <row r="323" spans="1:29" x14ac:dyDescent="0.3">
      <c r="A323" t="s">
        <v>73</v>
      </c>
      <c r="B323" s="1" t="s">
        <v>3131</v>
      </c>
      <c r="C323" s="115" t="s">
        <v>3131</v>
      </c>
      <c r="D323" s="116" t="s">
        <v>2556</v>
      </c>
      <c r="E323">
        <v>0</v>
      </c>
      <c r="F323">
        <v>0</v>
      </c>
      <c r="G323">
        <v>0</v>
      </c>
      <c r="H323">
        <v>0</v>
      </c>
      <c r="I323">
        <v>0</v>
      </c>
      <c r="J323" t="s">
        <v>2496</v>
      </c>
      <c r="K323" t="s">
        <v>2496</v>
      </c>
      <c r="L323" s="20"/>
      <c r="M323" s="20"/>
      <c r="N323" s="20"/>
      <c r="O323" s="20"/>
      <c r="P323" s="20"/>
      <c r="Q323" s="28">
        <f t="shared" si="5"/>
        <v>17.71</v>
      </c>
      <c r="R323" s="18"/>
      <c r="S323" s="18"/>
      <c r="T323" s="18"/>
      <c r="U323" s="18"/>
      <c r="V323" s="18"/>
      <c r="W3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3" s="17">
        <f>SUM(T_MAIN_ROUTGW28[[#This Row],[(Y)
TOTAL Excluding VAT - Y1
((A*J)*Q)+((A*R)*12))]:[(AC)
TOTAL Excluding VAT - Y5
((E*N*Q)+((E*V)*12))]])</f>
        <v>0</v>
      </c>
      <c r="AC323" s="65"/>
    </row>
    <row r="324" spans="1:29" x14ac:dyDescent="0.3">
      <c r="A324" t="s">
        <v>73</v>
      </c>
      <c r="B324" s="1" t="s">
        <v>3132</v>
      </c>
      <c r="C324" s="115" t="s">
        <v>3132</v>
      </c>
      <c r="D324" s="116" t="s">
        <v>2556</v>
      </c>
      <c r="E324">
        <v>0</v>
      </c>
      <c r="F324">
        <v>0</v>
      </c>
      <c r="G324">
        <v>0</v>
      </c>
      <c r="H324">
        <v>0</v>
      </c>
      <c r="I324">
        <v>0</v>
      </c>
      <c r="J324" t="s">
        <v>2496</v>
      </c>
      <c r="K324" t="s">
        <v>2496</v>
      </c>
      <c r="L324" s="20"/>
      <c r="M324" s="20"/>
      <c r="N324" s="20"/>
      <c r="O324" s="20"/>
      <c r="P324" s="20"/>
      <c r="Q324" s="28">
        <f t="shared" si="5"/>
        <v>17.71</v>
      </c>
      <c r="R324" s="18"/>
      <c r="S324" s="18"/>
      <c r="T324" s="18"/>
      <c r="U324" s="18"/>
      <c r="V324" s="18"/>
      <c r="W3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4" s="17">
        <f>SUM(T_MAIN_ROUTGW28[[#This Row],[(Y)
TOTAL Excluding VAT - Y1
((A*J)*Q)+((A*R)*12))]:[(AC)
TOTAL Excluding VAT - Y5
((E*N*Q)+((E*V)*12))]])</f>
        <v>0</v>
      </c>
      <c r="AC324" s="65"/>
    </row>
    <row r="325" spans="1:29" x14ac:dyDescent="0.3">
      <c r="A325" t="s">
        <v>73</v>
      </c>
      <c r="B325" s="1" t="s">
        <v>3133</v>
      </c>
      <c r="C325" s="115" t="s">
        <v>3133</v>
      </c>
      <c r="D325" s="116" t="s">
        <v>2556</v>
      </c>
      <c r="E325">
        <v>0</v>
      </c>
      <c r="F325">
        <v>0</v>
      </c>
      <c r="G325">
        <v>0</v>
      </c>
      <c r="H325">
        <v>0</v>
      </c>
      <c r="I325">
        <v>0</v>
      </c>
      <c r="J325" t="s">
        <v>2496</v>
      </c>
      <c r="K325" t="s">
        <v>2496</v>
      </c>
      <c r="L325" s="20"/>
      <c r="M325" s="20"/>
      <c r="N325" s="20"/>
      <c r="O325" s="20"/>
      <c r="P325" s="20"/>
      <c r="Q325" s="28">
        <f t="shared" si="5"/>
        <v>17.71</v>
      </c>
      <c r="R325" s="18"/>
      <c r="S325" s="18"/>
      <c r="T325" s="18"/>
      <c r="U325" s="18"/>
      <c r="V325" s="18"/>
      <c r="W3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5" s="17">
        <f>SUM(T_MAIN_ROUTGW28[[#This Row],[(Y)
TOTAL Excluding VAT - Y1
((A*J)*Q)+((A*R)*12))]:[(AC)
TOTAL Excluding VAT - Y5
((E*N*Q)+((E*V)*12))]])</f>
        <v>0</v>
      </c>
      <c r="AC325" s="65"/>
    </row>
    <row r="326" spans="1:29" x14ac:dyDescent="0.3">
      <c r="A326" t="s">
        <v>73</v>
      </c>
      <c r="B326" s="1" t="s">
        <v>3134</v>
      </c>
      <c r="C326" s="115" t="s">
        <v>3134</v>
      </c>
      <c r="D326" s="116" t="s">
        <v>2556</v>
      </c>
      <c r="E326">
        <v>0</v>
      </c>
      <c r="F326">
        <v>0</v>
      </c>
      <c r="G326">
        <v>0</v>
      </c>
      <c r="H326">
        <v>0</v>
      </c>
      <c r="I326">
        <v>0</v>
      </c>
      <c r="J326" t="s">
        <v>2496</v>
      </c>
      <c r="K326" t="s">
        <v>2496</v>
      </c>
      <c r="L326" s="20"/>
      <c r="M326" s="20"/>
      <c r="N326" s="20"/>
      <c r="O326" s="20"/>
      <c r="P326" s="20"/>
      <c r="Q326" s="28">
        <f t="shared" si="5"/>
        <v>17.71</v>
      </c>
      <c r="R326" s="18"/>
      <c r="S326" s="18"/>
      <c r="T326" s="18"/>
      <c r="U326" s="18"/>
      <c r="V326" s="18"/>
      <c r="W3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6" s="17">
        <f>SUM(T_MAIN_ROUTGW28[[#This Row],[(Y)
TOTAL Excluding VAT - Y1
((A*J)*Q)+((A*R)*12))]:[(AC)
TOTAL Excluding VAT - Y5
((E*N*Q)+((E*V)*12))]])</f>
        <v>0</v>
      </c>
      <c r="AC326" s="65"/>
    </row>
    <row r="327" spans="1:29" x14ac:dyDescent="0.3">
      <c r="A327" t="s">
        <v>73</v>
      </c>
      <c r="B327" s="1" t="s">
        <v>3135</v>
      </c>
      <c r="C327" s="115" t="s">
        <v>3135</v>
      </c>
      <c r="D327" s="116" t="s">
        <v>2556</v>
      </c>
      <c r="E327">
        <v>0</v>
      </c>
      <c r="F327">
        <v>0</v>
      </c>
      <c r="G327">
        <v>0</v>
      </c>
      <c r="H327">
        <v>0</v>
      </c>
      <c r="I327">
        <v>0</v>
      </c>
      <c r="J327" t="s">
        <v>2496</v>
      </c>
      <c r="K327" t="s">
        <v>2496</v>
      </c>
      <c r="L327" s="20"/>
      <c r="M327" s="20"/>
      <c r="N327" s="20"/>
      <c r="O327" s="20"/>
      <c r="P327" s="20"/>
      <c r="Q327" s="28">
        <f t="shared" si="5"/>
        <v>17.71</v>
      </c>
      <c r="R327" s="18"/>
      <c r="S327" s="18"/>
      <c r="T327" s="18"/>
      <c r="U327" s="18"/>
      <c r="V327" s="18"/>
      <c r="W3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7" s="17">
        <f>SUM(T_MAIN_ROUTGW28[[#This Row],[(Y)
TOTAL Excluding VAT - Y1
((A*J)*Q)+((A*R)*12))]:[(AC)
TOTAL Excluding VAT - Y5
((E*N*Q)+((E*V)*12))]])</f>
        <v>0</v>
      </c>
      <c r="AC327" s="65"/>
    </row>
    <row r="328" spans="1:29" x14ac:dyDescent="0.3">
      <c r="A328" t="s">
        <v>73</v>
      </c>
      <c r="B328" s="1" t="s">
        <v>3136</v>
      </c>
      <c r="C328" s="115" t="s">
        <v>3136</v>
      </c>
      <c r="D328" s="116" t="s">
        <v>2556</v>
      </c>
      <c r="E328">
        <v>0</v>
      </c>
      <c r="F328">
        <v>0</v>
      </c>
      <c r="G328">
        <v>0</v>
      </c>
      <c r="H328">
        <v>0</v>
      </c>
      <c r="I328">
        <v>0</v>
      </c>
      <c r="J328" t="s">
        <v>2496</v>
      </c>
      <c r="K328" t="s">
        <v>2496</v>
      </c>
      <c r="L328" s="20"/>
      <c r="M328" s="20"/>
      <c r="N328" s="20"/>
      <c r="O328" s="20"/>
      <c r="P328" s="20"/>
      <c r="Q328" s="28">
        <f t="shared" si="5"/>
        <v>17.71</v>
      </c>
      <c r="R328" s="18"/>
      <c r="S328" s="18"/>
      <c r="T328" s="18"/>
      <c r="U328" s="18"/>
      <c r="V328" s="18"/>
      <c r="W3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8" s="17">
        <f>SUM(T_MAIN_ROUTGW28[[#This Row],[(Y)
TOTAL Excluding VAT - Y1
((A*J)*Q)+((A*R)*12))]:[(AC)
TOTAL Excluding VAT - Y5
((E*N*Q)+((E*V)*12))]])</f>
        <v>0</v>
      </c>
      <c r="AC328" s="65"/>
    </row>
    <row r="329" spans="1:29" x14ac:dyDescent="0.3">
      <c r="A329" t="s">
        <v>73</v>
      </c>
      <c r="B329" s="1" t="s">
        <v>3137</v>
      </c>
      <c r="C329" s="115" t="s">
        <v>3137</v>
      </c>
      <c r="D329" s="116" t="s">
        <v>2556</v>
      </c>
      <c r="E329">
        <v>0</v>
      </c>
      <c r="F329">
        <v>0</v>
      </c>
      <c r="G329">
        <v>0</v>
      </c>
      <c r="H329">
        <v>0</v>
      </c>
      <c r="I329">
        <v>0</v>
      </c>
      <c r="J329" t="s">
        <v>2496</v>
      </c>
      <c r="K329" t="s">
        <v>2496</v>
      </c>
      <c r="L329" s="20"/>
      <c r="M329" s="20"/>
      <c r="N329" s="20"/>
      <c r="O329" s="20"/>
      <c r="P329" s="20"/>
      <c r="Q329" s="28">
        <f t="shared" si="5"/>
        <v>17.71</v>
      </c>
      <c r="R329" s="18"/>
      <c r="S329" s="18"/>
      <c r="T329" s="18"/>
      <c r="U329" s="18"/>
      <c r="V329" s="18"/>
      <c r="W3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29" s="17">
        <f>SUM(T_MAIN_ROUTGW28[[#This Row],[(Y)
TOTAL Excluding VAT - Y1
((A*J)*Q)+((A*R)*12))]:[(AC)
TOTAL Excluding VAT - Y5
((E*N*Q)+((E*V)*12))]])</f>
        <v>0</v>
      </c>
      <c r="AC329" s="65"/>
    </row>
    <row r="330" spans="1:29" x14ac:dyDescent="0.3">
      <c r="A330" t="s">
        <v>2530</v>
      </c>
      <c r="B330" s="1" t="s">
        <v>2988</v>
      </c>
      <c r="C330" s="115" t="s">
        <v>2988</v>
      </c>
      <c r="D330" s="116" t="s">
        <v>2556</v>
      </c>
      <c r="E330">
        <v>0</v>
      </c>
      <c r="F330">
        <v>0</v>
      </c>
      <c r="G330">
        <v>0</v>
      </c>
      <c r="H330">
        <v>0</v>
      </c>
      <c r="I330">
        <v>0</v>
      </c>
      <c r="J330" t="s">
        <v>2496</v>
      </c>
      <c r="K330" t="s">
        <v>2496</v>
      </c>
      <c r="L330" s="20"/>
      <c r="M330" s="20"/>
      <c r="N330" s="20"/>
      <c r="O330" s="20"/>
      <c r="P330" s="20"/>
      <c r="Q330" s="28">
        <f t="shared" si="5"/>
        <v>17.71</v>
      </c>
      <c r="R330" s="18"/>
      <c r="S330" s="18"/>
      <c r="T330" s="18"/>
      <c r="U330" s="18"/>
      <c r="V330" s="18"/>
      <c r="W3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0" s="17">
        <f>SUM(T_MAIN_ROUTGW28[[#This Row],[(Y)
TOTAL Excluding VAT - Y1
((A*J)*Q)+((A*R)*12))]:[(AC)
TOTAL Excluding VAT - Y5
((E*N*Q)+((E*V)*12))]])</f>
        <v>0</v>
      </c>
      <c r="AC330" s="65"/>
    </row>
    <row r="331" spans="1:29" x14ac:dyDescent="0.3">
      <c r="A331" t="s">
        <v>77</v>
      </c>
      <c r="B331" s="1" t="s">
        <v>3138</v>
      </c>
      <c r="C331" s="1" t="s">
        <v>3138</v>
      </c>
      <c r="D331" s="116" t="s">
        <v>2556</v>
      </c>
      <c r="E331">
        <v>0</v>
      </c>
      <c r="F331">
        <v>0</v>
      </c>
      <c r="G331">
        <v>0</v>
      </c>
      <c r="H331">
        <v>0</v>
      </c>
      <c r="I331">
        <v>0</v>
      </c>
      <c r="J331" t="s">
        <v>2496</v>
      </c>
      <c r="K331" t="s">
        <v>2496</v>
      </c>
      <c r="L331" s="20"/>
      <c r="M331" s="20"/>
      <c r="N331" s="20"/>
      <c r="O331" s="20"/>
      <c r="P331" s="20"/>
      <c r="Q331" s="28">
        <f t="shared" si="5"/>
        <v>17.71</v>
      </c>
      <c r="R331" s="18"/>
      <c r="S331" s="18"/>
      <c r="T331" s="18"/>
      <c r="U331" s="18"/>
      <c r="V331" s="18"/>
      <c r="W3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1" s="17">
        <f>SUM(T_MAIN_ROUTGW28[[#This Row],[(Y)
TOTAL Excluding VAT - Y1
((A*J)*Q)+((A*R)*12))]:[(AC)
TOTAL Excluding VAT - Y5
((E*N*Q)+((E*V)*12))]])</f>
        <v>0</v>
      </c>
      <c r="AC331" s="65"/>
    </row>
    <row r="332" spans="1:29" x14ac:dyDescent="0.3">
      <c r="A332" t="s">
        <v>2530</v>
      </c>
      <c r="B332" s="1" t="s">
        <v>3139</v>
      </c>
      <c r="C332" s="1" t="s">
        <v>3140</v>
      </c>
      <c r="D332" s="116" t="s">
        <v>2556</v>
      </c>
      <c r="E332">
        <v>0</v>
      </c>
      <c r="F332">
        <v>0</v>
      </c>
      <c r="G332">
        <v>0</v>
      </c>
      <c r="H332">
        <v>0</v>
      </c>
      <c r="I332">
        <v>0</v>
      </c>
      <c r="J332" t="s">
        <v>2496</v>
      </c>
      <c r="K332" t="s">
        <v>2496</v>
      </c>
      <c r="L332" s="20"/>
      <c r="M332" s="20"/>
      <c r="N332" s="20"/>
      <c r="O332" s="20"/>
      <c r="P332" s="20"/>
      <c r="Q332" s="28">
        <f t="shared" si="5"/>
        <v>17.71</v>
      </c>
      <c r="R332" s="18"/>
      <c r="S332" s="18"/>
      <c r="T332" s="18"/>
      <c r="U332" s="18"/>
      <c r="V332" s="18"/>
      <c r="W3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2" s="17">
        <f>SUM(T_MAIN_ROUTGW28[[#This Row],[(Y)
TOTAL Excluding VAT - Y1
((A*J)*Q)+((A*R)*12))]:[(AC)
TOTAL Excluding VAT - Y5
((E*N*Q)+((E*V)*12))]])</f>
        <v>0</v>
      </c>
      <c r="AC332" s="65"/>
    </row>
    <row r="333" spans="1:29" x14ac:dyDescent="0.3">
      <c r="A333" t="s">
        <v>2530</v>
      </c>
      <c r="B333" s="1" t="s">
        <v>3141</v>
      </c>
      <c r="C333" s="1" t="s">
        <v>3142</v>
      </c>
      <c r="D333" s="116" t="s">
        <v>2556</v>
      </c>
      <c r="E333">
        <v>0</v>
      </c>
      <c r="F333">
        <v>0</v>
      </c>
      <c r="G333">
        <v>0</v>
      </c>
      <c r="H333">
        <v>0</v>
      </c>
      <c r="I333">
        <v>0</v>
      </c>
      <c r="J333" t="s">
        <v>2496</v>
      </c>
      <c r="K333" t="s">
        <v>2496</v>
      </c>
      <c r="L333" s="20"/>
      <c r="M333" s="20"/>
      <c r="N333" s="20"/>
      <c r="O333" s="20"/>
      <c r="P333" s="20"/>
      <c r="Q333" s="28">
        <f t="shared" si="5"/>
        <v>17.71</v>
      </c>
      <c r="R333" s="18"/>
      <c r="S333" s="18"/>
      <c r="T333" s="18"/>
      <c r="U333" s="18"/>
      <c r="V333" s="18"/>
      <c r="W3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3" s="17">
        <f>SUM(T_MAIN_ROUTGW28[[#This Row],[(Y)
TOTAL Excluding VAT - Y1
((A*J)*Q)+((A*R)*12))]:[(AC)
TOTAL Excluding VAT - Y5
((E*N*Q)+((E*V)*12))]])</f>
        <v>0</v>
      </c>
      <c r="AC333" s="65"/>
    </row>
    <row r="334" spans="1:29" x14ac:dyDescent="0.3">
      <c r="A334" t="s">
        <v>2530</v>
      </c>
      <c r="B334" s="1" t="s">
        <v>3143</v>
      </c>
      <c r="C334" s="1" t="s">
        <v>3144</v>
      </c>
      <c r="D334" s="116" t="s">
        <v>2556</v>
      </c>
      <c r="E334">
        <v>0</v>
      </c>
      <c r="F334">
        <v>0</v>
      </c>
      <c r="G334">
        <v>0</v>
      </c>
      <c r="H334">
        <v>0</v>
      </c>
      <c r="I334">
        <v>0</v>
      </c>
      <c r="J334" t="s">
        <v>2496</v>
      </c>
      <c r="K334" t="s">
        <v>2496</v>
      </c>
      <c r="L334" s="20"/>
      <c r="M334" s="20"/>
      <c r="N334" s="20"/>
      <c r="O334" s="20"/>
      <c r="P334" s="20"/>
      <c r="Q334" s="28">
        <f t="shared" si="5"/>
        <v>17.71</v>
      </c>
      <c r="R334" s="18"/>
      <c r="S334" s="18"/>
      <c r="T334" s="18"/>
      <c r="U334" s="18"/>
      <c r="V334" s="18"/>
      <c r="W3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4" s="17">
        <f>SUM(T_MAIN_ROUTGW28[[#This Row],[(Y)
TOTAL Excluding VAT - Y1
((A*J)*Q)+((A*R)*12))]:[(AC)
TOTAL Excluding VAT - Y5
((E*N*Q)+((E*V)*12))]])</f>
        <v>0</v>
      </c>
      <c r="AC334" s="65"/>
    </row>
    <row r="335" spans="1:29" x14ac:dyDescent="0.3">
      <c r="A335" t="s">
        <v>2530</v>
      </c>
      <c r="B335" s="1" t="s">
        <v>3145</v>
      </c>
      <c r="C335" s="1" t="s">
        <v>3146</v>
      </c>
      <c r="D335" s="116" t="s">
        <v>2556</v>
      </c>
      <c r="E335">
        <v>0</v>
      </c>
      <c r="F335">
        <v>0</v>
      </c>
      <c r="G335">
        <v>0</v>
      </c>
      <c r="H335">
        <v>0</v>
      </c>
      <c r="I335">
        <v>0</v>
      </c>
      <c r="J335" t="s">
        <v>2496</v>
      </c>
      <c r="K335" t="s">
        <v>2496</v>
      </c>
      <c r="L335" s="20"/>
      <c r="M335" s="20"/>
      <c r="N335" s="20"/>
      <c r="O335" s="20"/>
      <c r="P335" s="20"/>
      <c r="Q335" s="28">
        <f t="shared" si="5"/>
        <v>17.71</v>
      </c>
      <c r="R335" s="18"/>
      <c r="S335" s="18"/>
      <c r="T335" s="18"/>
      <c r="U335" s="18"/>
      <c r="V335" s="18"/>
      <c r="W3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5" s="17">
        <f>SUM(T_MAIN_ROUTGW28[[#This Row],[(Y)
TOTAL Excluding VAT - Y1
((A*J)*Q)+((A*R)*12))]:[(AC)
TOTAL Excluding VAT - Y5
((E*N*Q)+((E*V)*12))]])</f>
        <v>0</v>
      </c>
      <c r="AC335" s="65"/>
    </row>
    <row r="336" spans="1:29" x14ac:dyDescent="0.3">
      <c r="A336" t="s">
        <v>2530</v>
      </c>
      <c r="B336" s="1" t="s">
        <v>3147</v>
      </c>
      <c r="C336" s="1" t="s">
        <v>3148</v>
      </c>
      <c r="D336" s="116" t="s">
        <v>2556</v>
      </c>
      <c r="E336">
        <v>0</v>
      </c>
      <c r="F336">
        <v>0</v>
      </c>
      <c r="G336">
        <v>0</v>
      </c>
      <c r="H336">
        <v>0</v>
      </c>
      <c r="I336">
        <v>0</v>
      </c>
      <c r="J336" t="s">
        <v>2496</v>
      </c>
      <c r="K336" t="s">
        <v>2496</v>
      </c>
      <c r="L336" s="20"/>
      <c r="M336" s="20"/>
      <c r="N336" s="20"/>
      <c r="O336" s="20"/>
      <c r="P336" s="20"/>
      <c r="Q336" s="28">
        <f t="shared" si="5"/>
        <v>17.71</v>
      </c>
      <c r="R336" s="18"/>
      <c r="S336" s="18"/>
      <c r="T336" s="18"/>
      <c r="U336" s="18"/>
      <c r="V336" s="18"/>
      <c r="W3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6" s="17">
        <f>SUM(T_MAIN_ROUTGW28[[#This Row],[(Y)
TOTAL Excluding VAT - Y1
((A*J)*Q)+((A*R)*12))]:[(AC)
TOTAL Excluding VAT - Y5
((E*N*Q)+((E*V)*12))]])</f>
        <v>0</v>
      </c>
      <c r="AC336" s="65"/>
    </row>
    <row r="337" spans="1:29" x14ac:dyDescent="0.3">
      <c r="A337" t="s">
        <v>2530</v>
      </c>
      <c r="B337" s="1" t="s">
        <v>3149</v>
      </c>
      <c r="C337" s="1" t="s">
        <v>3150</v>
      </c>
      <c r="D337" s="116" t="s">
        <v>2556</v>
      </c>
      <c r="E337">
        <v>0</v>
      </c>
      <c r="F337">
        <v>0</v>
      </c>
      <c r="G337">
        <v>0</v>
      </c>
      <c r="H337">
        <v>0</v>
      </c>
      <c r="I337">
        <v>0</v>
      </c>
      <c r="J337" t="s">
        <v>2496</v>
      </c>
      <c r="K337" t="s">
        <v>2496</v>
      </c>
      <c r="L337" s="20"/>
      <c r="M337" s="20"/>
      <c r="N337" s="20"/>
      <c r="O337" s="20"/>
      <c r="P337" s="20"/>
      <c r="Q337" s="28">
        <f t="shared" ref="Q337:Q386" si="6">Exchange_Rate</f>
        <v>17.71</v>
      </c>
      <c r="R337" s="18"/>
      <c r="S337" s="18"/>
      <c r="T337" s="18"/>
      <c r="U337" s="18"/>
      <c r="V337" s="18"/>
      <c r="W3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7" s="17">
        <f>SUM(T_MAIN_ROUTGW28[[#This Row],[(Y)
TOTAL Excluding VAT - Y1
((A*J)*Q)+((A*R)*12))]:[(AC)
TOTAL Excluding VAT - Y5
((E*N*Q)+((E*V)*12))]])</f>
        <v>0</v>
      </c>
      <c r="AC337" s="65"/>
    </row>
    <row r="338" spans="1:29" x14ac:dyDescent="0.3">
      <c r="A338" t="s">
        <v>2530</v>
      </c>
      <c r="B338" s="1" t="s">
        <v>3151</v>
      </c>
      <c r="C338" s="1" t="s">
        <v>3152</v>
      </c>
      <c r="D338" s="116" t="s">
        <v>2556</v>
      </c>
      <c r="E338">
        <v>0</v>
      </c>
      <c r="F338">
        <v>0</v>
      </c>
      <c r="G338">
        <v>0</v>
      </c>
      <c r="H338">
        <v>0</v>
      </c>
      <c r="I338">
        <v>0</v>
      </c>
      <c r="J338" t="s">
        <v>2496</v>
      </c>
      <c r="K338" t="s">
        <v>2496</v>
      </c>
      <c r="L338" s="20"/>
      <c r="M338" s="20"/>
      <c r="N338" s="20"/>
      <c r="O338" s="20"/>
      <c r="P338" s="20"/>
      <c r="Q338" s="28">
        <f t="shared" si="6"/>
        <v>17.71</v>
      </c>
      <c r="R338" s="18"/>
      <c r="S338" s="18"/>
      <c r="T338" s="18"/>
      <c r="U338" s="18"/>
      <c r="V338" s="18"/>
      <c r="W3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8" s="17">
        <f>SUM(T_MAIN_ROUTGW28[[#This Row],[(Y)
TOTAL Excluding VAT - Y1
((A*J)*Q)+((A*R)*12))]:[(AC)
TOTAL Excluding VAT - Y5
((E*N*Q)+((E*V)*12))]])</f>
        <v>0</v>
      </c>
      <c r="AC338" s="65"/>
    </row>
    <row r="339" spans="1:29" x14ac:dyDescent="0.3">
      <c r="A339" t="s">
        <v>2530</v>
      </c>
      <c r="B339" s="1" t="s">
        <v>3153</v>
      </c>
      <c r="C339" s="1" t="s">
        <v>3154</v>
      </c>
      <c r="D339" s="116" t="s">
        <v>2556</v>
      </c>
      <c r="E339">
        <v>0</v>
      </c>
      <c r="F339">
        <v>0</v>
      </c>
      <c r="G339">
        <v>0</v>
      </c>
      <c r="H339">
        <v>0</v>
      </c>
      <c r="I339">
        <v>0</v>
      </c>
      <c r="J339" t="s">
        <v>2496</v>
      </c>
      <c r="K339" t="s">
        <v>2496</v>
      </c>
      <c r="L339" s="20"/>
      <c r="M339" s="20"/>
      <c r="N339" s="20"/>
      <c r="O339" s="20"/>
      <c r="P339" s="20"/>
      <c r="Q339" s="28">
        <f t="shared" si="6"/>
        <v>17.71</v>
      </c>
      <c r="R339" s="18"/>
      <c r="S339" s="18"/>
      <c r="T339" s="18"/>
      <c r="U339" s="18"/>
      <c r="V339" s="18"/>
      <c r="W3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39" s="17">
        <f>SUM(T_MAIN_ROUTGW28[[#This Row],[(Y)
TOTAL Excluding VAT - Y1
((A*J)*Q)+((A*R)*12))]:[(AC)
TOTAL Excluding VAT - Y5
((E*N*Q)+((E*V)*12))]])</f>
        <v>0</v>
      </c>
      <c r="AC339" s="65"/>
    </row>
    <row r="340" spans="1:29" x14ac:dyDescent="0.3">
      <c r="A340" t="s">
        <v>77</v>
      </c>
      <c r="B340" s="1" t="s">
        <v>3140</v>
      </c>
      <c r="C340" s="1" t="s">
        <v>3155</v>
      </c>
      <c r="D340" s="116" t="s">
        <v>2556</v>
      </c>
      <c r="E340">
        <v>0</v>
      </c>
      <c r="F340">
        <v>0</v>
      </c>
      <c r="G340">
        <v>0</v>
      </c>
      <c r="H340">
        <v>0</v>
      </c>
      <c r="I340">
        <v>0</v>
      </c>
      <c r="J340" t="s">
        <v>2496</v>
      </c>
      <c r="K340" t="s">
        <v>2496</v>
      </c>
      <c r="L340" s="20"/>
      <c r="M340" s="20"/>
      <c r="N340" s="20"/>
      <c r="O340" s="20"/>
      <c r="P340" s="20"/>
      <c r="Q340" s="28">
        <f t="shared" si="6"/>
        <v>17.71</v>
      </c>
      <c r="R340" s="18"/>
      <c r="S340" s="18"/>
      <c r="T340" s="18"/>
      <c r="U340" s="18"/>
      <c r="V340" s="18"/>
      <c r="W3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0" s="17">
        <f>SUM(T_MAIN_ROUTGW28[[#This Row],[(Y)
TOTAL Excluding VAT - Y1
((A*J)*Q)+((A*R)*12))]:[(AC)
TOTAL Excluding VAT - Y5
((E*N*Q)+((E*V)*12))]])</f>
        <v>0</v>
      </c>
      <c r="AC340" s="65"/>
    </row>
    <row r="341" spans="1:29" x14ac:dyDescent="0.3">
      <c r="A341" t="s">
        <v>76</v>
      </c>
      <c r="B341" s="1" t="s">
        <v>3156</v>
      </c>
      <c r="C341" s="1" t="s">
        <v>3157</v>
      </c>
      <c r="D341" s="116" t="s">
        <v>2556</v>
      </c>
      <c r="E341">
        <v>0</v>
      </c>
      <c r="F341">
        <v>0</v>
      </c>
      <c r="G341">
        <v>0</v>
      </c>
      <c r="H341">
        <v>0</v>
      </c>
      <c r="I341">
        <v>0</v>
      </c>
      <c r="J341" t="s">
        <v>2496</v>
      </c>
      <c r="K341" t="s">
        <v>2496</v>
      </c>
      <c r="L341" s="20"/>
      <c r="M341" s="20"/>
      <c r="N341" s="20"/>
      <c r="O341" s="20"/>
      <c r="P341" s="20"/>
      <c r="Q341" s="28">
        <f t="shared" si="6"/>
        <v>17.71</v>
      </c>
      <c r="R341" s="18"/>
      <c r="S341" s="18"/>
      <c r="T341" s="18"/>
      <c r="U341" s="18"/>
      <c r="V341" s="18"/>
      <c r="W3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1" s="17">
        <f>SUM(T_MAIN_ROUTGW28[[#This Row],[(Y)
TOTAL Excluding VAT - Y1
((A*J)*Q)+((A*R)*12))]:[(AC)
TOTAL Excluding VAT - Y5
((E*N*Q)+((E*V)*12))]])</f>
        <v>0</v>
      </c>
      <c r="AC341" s="65"/>
    </row>
    <row r="342" spans="1:29" x14ac:dyDescent="0.3">
      <c r="A342" t="s">
        <v>77</v>
      </c>
      <c r="B342" s="1" t="s">
        <v>3142</v>
      </c>
      <c r="C342" s="1" t="s">
        <v>3158</v>
      </c>
      <c r="D342" s="116" t="s">
        <v>2556</v>
      </c>
      <c r="E342">
        <v>0</v>
      </c>
      <c r="F342">
        <v>0</v>
      </c>
      <c r="G342">
        <v>0</v>
      </c>
      <c r="H342">
        <v>0</v>
      </c>
      <c r="I342">
        <v>0</v>
      </c>
      <c r="J342" t="s">
        <v>2496</v>
      </c>
      <c r="K342" t="s">
        <v>2496</v>
      </c>
      <c r="L342" s="20"/>
      <c r="M342" s="20"/>
      <c r="N342" s="20"/>
      <c r="O342" s="20"/>
      <c r="P342" s="20"/>
      <c r="Q342" s="28">
        <f t="shared" si="6"/>
        <v>17.71</v>
      </c>
      <c r="R342" s="18"/>
      <c r="S342" s="18"/>
      <c r="T342" s="18"/>
      <c r="U342" s="18"/>
      <c r="V342" s="18"/>
      <c r="W3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2" s="17">
        <f>SUM(T_MAIN_ROUTGW28[[#This Row],[(Y)
TOTAL Excluding VAT - Y1
((A*J)*Q)+((A*R)*12))]:[(AC)
TOTAL Excluding VAT - Y5
((E*N*Q)+((E*V)*12))]])</f>
        <v>0</v>
      </c>
      <c r="AC342" s="65"/>
    </row>
    <row r="343" spans="1:29" x14ac:dyDescent="0.3">
      <c r="A343" t="s">
        <v>2530</v>
      </c>
      <c r="B343" s="1" t="s">
        <v>3159</v>
      </c>
      <c r="C343" s="1" t="s">
        <v>3160</v>
      </c>
      <c r="D343" s="116" t="s">
        <v>2556</v>
      </c>
      <c r="E343">
        <v>0</v>
      </c>
      <c r="F343">
        <v>0</v>
      </c>
      <c r="G343">
        <v>0</v>
      </c>
      <c r="H343">
        <v>0</v>
      </c>
      <c r="I343">
        <v>0</v>
      </c>
      <c r="J343" t="s">
        <v>2496</v>
      </c>
      <c r="K343" t="s">
        <v>2496</v>
      </c>
      <c r="L343" s="20"/>
      <c r="M343" s="20"/>
      <c r="N343" s="20"/>
      <c r="O343" s="20"/>
      <c r="P343" s="20"/>
      <c r="Q343" s="28">
        <f t="shared" si="6"/>
        <v>17.71</v>
      </c>
      <c r="R343" s="18"/>
      <c r="S343" s="18"/>
      <c r="T343" s="18"/>
      <c r="U343" s="18"/>
      <c r="V343" s="18"/>
      <c r="W3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3" s="17">
        <f>SUM(T_MAIN_ROUTGW28[[#This Row],[(Y)
TOTAL Excluding VAT - Y1
((A*J)*Q)+((A*R)*12))]:[(AC)
TOTAL Excluding VAT - Y5
((E*N*Q)+((E*V)*12))]])</f>
        <v>0</v>
      </c>
      <c r="AC343" s="65"/>
    </row>
    <row r="344" spans="1:29" x14ac:dyDescent="0.3">
      <c r="A344" t="s">
        <v>77</v>
      </c>
      <c r="B344" s="1" t="s">
        <v>3144</v>
      </c>
      <c r="C344" s="115" t="s">
        <v>3144</v>
      </c>
      <c r="D344" s="116" t="s">
        <v>2556</v>
      </c>
      <c r="E344">
        <v>0</v>
      </c>
      <c r="F344">
        <v>0</v>
      </c>
      <c r="G344">
        <v>0</v>
      </c>
      <c r="H344">
        <v>0</v>
      </c>
      <c r="I344">
        <v>0</v>
      </c>
      <c r="J344" t="s">
        <v>2496</v>
      </c>
      <c r="K344" t="s">
        <v>2496</v>
      </c>
      <c r="L344" s="20"/>
      <c r="M344" s="20"/>
      <c r="N344" s="20"/>
      <c r="O344" s="20"/>
      <c r="P344" s="20"/>
      <c r="Q344" s="28">
        <f t="shared" si="6"/>
        <v>17.71</v>
      </c>
      <c r="R344" s="18"/>
      <c r="S344" s="18"/>
      <c r="T344" s="18"/>
      <c r="U344" s="18"/>
      <c r="V344" s="18"/>
      <c r="W3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4" s="17">
        <f>SUM(T_MAIN_ROUTGW28[[#This Row],[(Y)
TOTAL Excluding VAT - Y1
((A*J)*Q)+((A*R)*12))]:[(AC)
TOTAL Excluding VAT - Y5
((E*N*Q)+((E*V)*12))]])</f>
        <v>0</v>
      </c>
      <c r="AC344" s="65"/>
    </row>
    <row r="345" spans="1:29" x14ac:dyDescent="0.3">
      <c r="A345" t="s">
        <v>2530</v>
      </c>
      <c r="B345" s="1" t="s">
        <v>2990</v>
      </c>
      <c r="C345" s="115" t="s">
        <v>2990</v>
      </c>
      <c r="D345" s="116" t="s">
        <v>2556</v>
      </c>
      <c r="E345">
        <v>0</v>
      </c>
      <c r="F345">
        <v>0</v>
      </c>
      <c r="G345">
        <v>0</v>
      </c>
      <c r="H345">
        <v>0</v>
      </c>
      <c r="I345">
        <v>0</v>
      </c>
      <c r="J345" t="s">
        <v>2496</v>
      </c>
      <c r="K345" t="s">
        <v>2496</v>
      </c>
      <c r="L345" s="20"/>
      <c r="M345" s="20"/>
      <c r="N345" s="20"/>
      <c r="O345" s="20"/>
      <c r="P345" s="20"/>
      <c r="Q345" s="28">
        <f t="shared" si="6"/>
        <v>17.71</v>
      </c>
      <c r="R345" s="18"/>
      <c r="S345" s="18"/>
      <c r="T345" s="18"/>
      <c r="U345" s="18"/>
      <c r="V345" s="18"/>
      <c r="W3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5" s="17">
        <f>SUM(T_MAIN_ROUTGW28[[#This Row],[(Y)
TOTAL Excluding VAT - Y1
((A*J)*Q)+((A*R)*12))]:[(AC)
TOTAL Excluding VAT - Y5
((E*N*Q)+((E*V)*12))]])</f>
        <v>0</v>
      </c>
      <c r="AC345" s="65"/>
    </row>
    <row r="346" spans="1:29" x14ac:dyDescent="0.3">
      <c r="A346" t="s">
        <v>77</v>
      </c>
      <c r="B346" s="1" t="s">
        <v>3146</v>
      </c>
      <c r="C346" s="115" t="s">
        <v>3146</v>
      </c>
      <c r="D346" s="116" t="s">
        <v>2556</v>
      </c>
      <c r="E346">
        <v>0</v>
      </c>
      <c r="F346">
        <v>0</v>
      </c>
      <c r="G346">
        <v>0</v>
      </c>
      <c r="H346">
        <v>0</v>
      </c>
      <c r="I346">
        <v>0</v>
      </c>
      <c r="J346" t="s">
        <v>2496</v>
      </c>
      <c r="K346" t="s">
        <v>2496</v>
      </c>
      <c r="L346" s="20"/>
      <c r="M346" s="20"/>
      <c r="N346" s="20"/>
      <c r="O346" s="20"/>
      <c r="P346" s="20"/>
      <c r="Q346" s="28">
        <f t="shared" si="6"/>
        <v>17.71</v>
      </c>
      <c r="R346" s="18"/>
      <c r="S346" s="18"/>
      <c r="T346" s="18"/>
      <c r="U346" s="18"/>
      <c r="V346" s="18"/>
      <c r="W3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6" s="17">
        <f>SUM(T_MAIN_ROUTGW28[[#This Row],[(Y)
TOTAL Excluding VAT - Y1
((A*J)*Q)+((A*R)*12))]:[(AC)
TOTAL Excluding VAT - Y5
((E*N*Q)+((E*V)*12))]])</f>
        <v>0</v>
      </c>
      <c r="AC346" s="65"/>
    </row>
    <row r="347" spans="1:29" x14ac:dyDescent="0.3">
      <c r="A347" t="s">
        <v>77</v>
      </c>
      <c r="B347" s="1" t="s">
        <v>3148</v>
      </c>
      <c r="C347" s="115" t="s">
        <v>3148</v>
      </c>
      <c r="D347" s="116" t="s">
        <v>2556</v>
      </c>
      <c r="E347">
        <v>0</v>
      </c>
      <c r="F347">
        <v>0</v>
      </c>
      <c r="G347">
        <v>0</v>
      </c>
      <c r="H347">
        <v>0</v>
      </c>
      <c r="I347">
        <v>0</v>
      </c>
      <c r="J347" t="s">
        <v>2496</v>
      </c>
      <c r="K347" t="s">
        <v>2496</v>
      </c>
      <c r="L347" s="20"/>
      <c r="M347" s="20"/>
      <c r="N347" s="20"/>
      <c r="O347" s="20"/>
      <c r="P347" s="20"/>
      <c r="Q347" s="28">
        <f t="shared" si="6"/>
        <v>17.71</v>
      </c>
      <c r="R347" s="18"/>
      <c r="S347" s="18"/>
      <c r="T347" s="18"/>
      <c r="U347" s="18"/>
      <c r="V347" s="18"/>
      <c r="W3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7" s="17">
        <f>SUM(T_MAIN_ROUTGW28[[#This Row],[(Y)
TOTAL Excluding VAT - Y1
((A*J)*Q)+((A*R)*12))]:[(AC)
TOTAL Excluding VAT - Y5
((E*N*Q)+((E*V)*12))]])</f>
        <v>0</v>
      </c>
      <c r="AC347" s="65"/>
    </row>
    <row r="348" spans="1:29" x14ac:dyDescent="0.3">
      <c r="A348" t="s">
        <v>2530</v>
      </c>
      <c r="B348" s="1" t="s">
        <v>2992</v>
      </c>
      <c r="C348" s="115" t="s">
        <v>2992</v>
      </c>
      <c r="D348" s="116" t="s">
        <v>2556</v>
      </c>
      <c r="E348">
        <v>0</v>
      </c>
      <c r="F348">
        <v>0</v>
      </c>
      <c r="G348">
        <v>0</v>
      </c>
      <c r="H348">
        <v>0</v>
      </c>
      <c r="I348">
        <v>0</v>
      </c>
      <c r="J348" t="s">
        <v>2496</v>
      </c>
      <c r="K348" t="s">
        <v>2496</v>
      </c>
      <c r="L348" s="20"/>
      <c r="M348" s="20"/>
      <c r="N348" s="20"/>
      <c r="O348" s="20"/>
      <c r="P348" s="20"/>
      <c r="Q348" s="28">
        <f t="shared" si="6"/>
        <v>17.71</v>
      </c>
      <c r="R348" s="18"/>
      <c r="S348" s="18"/>
      <c r="T348" s="18"/>
      <c r="U348" s="18"/>
      <c r="V348" s="18"/>
      <c r="W3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8" s="17">
        <f>SUM(T_MAIN_ROUTGW28[[#This Row],[(Y)
TOTAL Excluding VAT - Y1
((A*J)*Q)+((A*R)*12))]:[(AC)
TOTAL Excluding VAT - Y5
((E*N*Q)+((E*V)*12))]])</f>
        <v>0</v>
      </c>
      <c r="AC348" s="65"/>
    </row>
    <row r="349" spans="1:29" x14ac:dyDescent="0.3">
      <c r="A349" t="s">
        <v>77</v>
      </c>
      <c r="B349" s="1" t="s">
        <v>3150</v>
      </c>
      <c r="C349" s="115" t="s">
        <v>3150</v>
      </c>
      <c r="D349" s="116" t="s">
        <v>2556</v>
      </c>
      <c r="E349">
        <v>0</v>
      </c>
      <c r="F349">
        <v>0</v>
      </c>
      <c r="G349">
        <v>0</v>
      </c>
      <c r="H349">
        <v>0</v>
      </c>
      <c r="I349">
        <v>0</v>
      </c>
      <c r="J349" t="s">
        <v>2496</v>
      </c>
      <c r="K349" t="s">
        <v>2496</v>
      </c>
      <c r="L349" s="20"/>
      <c r="M349" s="20"/>
      <c r="N349" s="20"/>
      <c r="O349" s="20"/>
      <c r="P349" s="20"/>
      <c r="Q349" s="28">
        <f t="shared" si="6"/>
        <v>17.71</v>
      </c>
      <c r="R349" s="18"/>
      <c r="S349" s="18"/>
      <c r="T349" s="18"/>
      <c r="U349" s="18"/>
      <c r="V349" s="18"/>
      <c r="W3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49" s="17">
        <f>SUM(T_MAIN_ROUTGW28[[#This Row],[(Y)
TOTAL Excluding VAT - Y1
((A*J)*Q)+((A*R)*12))]:[(AC)
TOTAL Excluding VAT - Y5
((E*N*Q)+((E*V)*12))]])</f>
        <v>0</v>
      </c>
      <c r="AC349" s="65"/>
    </row>
    <row r="350" spans="1:29" x14ac:dyDescent="0.3">
      <c r="A350" t="s">
        <v>73</v>
      </c>
      <c r="B350" s="1" t="s">
        <v>3161</v>
      </c>
      <c r="C350" s="115" t="s">
        <v>3161</v>
      </c>
      <c r="D350" s="116" t="s">
        <v>2556</v>
      </c>
      <c r="E350">
        <v>0</v>
      </c>
      <c r="F350">
        <v>0</v>
      </c>
      <c r="G350">
        <v>0</v>
      </c>
      <c r="H350">
        <v>0</v>
      </c>
      <c r="I350">
        <v>0</v>
      </c>
      <c r="J350" t="s">
        <v>2496</v>
      </c>
      <c r="K350" t="s">
        <v>2496</v>
      </c>
      <c r="L350" s="20"/>
      <c r="M350" s="20"/>
      <c r="N350" s="20"/>
      <c r="O350" s="20"/>
      <c r="P350" s="20"/>
      <c r="Q350" s="28">
        <f t="shared" si="6"/>
        <v>17.71</v>
      </c>
      <c r="R350" s="18"/>
      <c r="S350" s="18"/>
      <c r="T350" s="18"/>
      <c r="U350" s="18"/>
      <c r="V350" s="18"/>
      <c r="W3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0" s="17">
        <f>SUM(T_MAIN_ROUTGW28[[#This Row],[(Y)
TOTAL Excluding VAT - Y1
((A*J)*Q)+((A*R)*12))]:[(AC)
TOTAL Excluding VAT - Y5
((E*N*Q)+((E*V)*12))]])</f>
        <v>0</v>
      </c>
      <c r="AC350" s="65"/>
    </row>
    <row r="351" spans="1:29" x14ac:dyDescent="0.3">
      <c r="A351" t="s">
        <v>77</v>
      </c>
      <c r="B351" s="1" t="s">
        <v>3152</v>
      </c>
      <c r="C351" s="115" t="s">
        <v>3152</v>
      </c>
      <c r="D351" s="116" t="s">
        <v>2556</v>
      </c>
      <c r="E351">
        <v>0</v>
      </c>
      <c r="F351">
        <v>0</v>
      </c>
      <c r="G351">
        <v>0</v>
      </c>
      <c r="H351">
        <v>0</v>
      </c>
      <c r="I351">
        <v>0</v>
      </c>
      <c r="J351" t="s">
        <v>2496</v>
      </c>
      <c r="K351" t="s">
        <v>2496</v>
      </c>
      <c r="L351" s="20"/>
      <c r="M351" s="20"/>
      <c r="N351" s="20"/>
      <c r="O351" s="20"/>
      <c r="P351" s="20"/>
      <c r="Q351" s="28">
        <f t="shared" si="6"/>
        <v>17.71</v>
      </c>
      <c r="R351" s="18"/>
      <c r="S351" s="18"/>
      <c r="T351" s="18"/>
      <c r="U351" s="18"/>
      <c r="V351" s="18"/>
      <c r="W3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1" s="17">
        <f>SUM(T_MAIN_ROUTGW28[[#This Row],[(Y)
TOTAL Excluding VAT - Y1
((A*J)*Q)+((A*R)*12))]:[(AC)
TOTAL Excluding VAT - Y5
((E*N*Q)+((E*V)*12))]])</f>
        <v>0</v>
      </c>
      <c r="AC351" s="65"/>
    </row>
    <row r="352" spans="1:29" x14ac:dyDescent="0.3">
      <c r="A352" t="s">
        <v>77</v>
      </c>
      <c r="B352" s="1" t="s">
        <v>3154</v>
      </c>
      <c r="C352" s="115" t="s">
        <v>3154</v>
      </c>
      <c r="D352" s="116" t="s">
        <v>2556</v>
      </c>
      <c r="E352">
        <v>0</v>
      </c>
      <c r="F352">
        <v>0</v>
      </c>
      <c r="G352">
        <v>0</v>
      </c>
      <c r="H352">
        <v>0</v>
      </c>
      <c r="I352">
        <v>0</v>
      </c>
      <c r="J352" t="s">
        <v>2496</v>
      </c>
      <c r="K352" t="s">
        <v>2496</v>
      </c>
      <c r="L352" s="20"/>
      <c r="M352" s="20"/>
      <c r="N352" s="20"/>
      <c r="O352" s="20"/>
      <c r="P352" s="20"/>
      <c r="Q352" s="28">
        <f t="shared" si="6"/>
        <v>17.71</v>
      </c>
      <c r="R352" s="18"/>
      <c r="S352" s="18"/>
      <c r="T352" s="18"/>
      <c r="U352" s="18"/>
      <c r="V352" s="18"/>
      <c r="W3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2" s="17">
        <f>SUM(T_MAIN_ROUTGW28[[#This Row],[(Y)
TOTAL Excluding VAT - Y1
((A*J)*Q)+((A*R)*12))]:[(AC)
TOTAL Excluding VAT - Y5
((E*N*Q)+((E*V)*12))]])</f>
        <v>0</v>
      </c>
      <c r="AC352" s="65"/>
    </row>
    <row r="353" spans="1:29" x14ac:dyDescent="0.3">
      <c r="A353" t="s">
        <v>2530</v>
      </c>
      <c r="B353" s="1" t="s">
        <v>2994</v>
      </c>
      <c r="C353" s="115" t="s">
        <v>2994</v>
      </c>
      <c r="D353" s="116" t="s">
        <v>2556</v>
      </c>
      <c r="E353">
        <v>0</v>
      </c>
      <c r="F353">
        <v>0</v>
      </c>
      <c r="G353">
        <v>0</v>
      </c>
      <c r="H353">
        <v>0</v>
      </c>
      <c r="I353">
        <v>0</v>
      </c>
      <c r="J353" t="s">
        <v>2496</v>
      </c>
      <c r="K353" t="s">
        <v>2496</v>
      </c>
      <c r="L353" s="20"/>
      <c r="M353" s="20"/>
      <c r="N353" s="20"/>
      <c r="O353" s="20"/>
      <c r="P353" s="20"/>
      <c r="Q353" s="28">
        <f t="shared" si="6"/>
        <v>17.71</v>
      </c>
      <c r="R353" s="18"/>
      <c r="S353" s="18"/>
      <c r="T353" s="18"/>
      <c r="U353" s="18"/>
      <c r="V353" s="18"/>
      <c r="W3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3" s="17">
        <f>SUM(T_MAIN_ROUTGW28[[#This Row],[(Y)
TOTAL Excluding VAT - Y1
((A*J)*Q)+((A*R)*12))]:[(AC)
TOTAL Excluding VAT - Y5
((E*N*Q)+((E*V)*12))]])</f>
        <v>0</v>
      </c>
      <c r="AC353" s="65"/>
    </row>
    <row r="354" spans="1:29" x14ac:dyDescent="0.3">
      <c r="A354" t="s">
        <v>2530</v>
      </c>
      <c r="B354" s="1" t="s">
        <v>3162</v>
      </c>
      <c r="C354" s="115" t="s">
        <v>3162</v>
      </c>
      <c r="D354" s="116" t="s">
        <v>2556</v>
      </c>
      <c r="E354">
        <v>0</v>
      </c>
      <c r="F354">
        <v>0</v>
      </c>
      <c r="G354">
        <v>0</v>
      </c>
      <c r="H354">
        <v>0</v>
      </c>
      <c r="I354">
        <v>0</v>
      </c>
      <c r="J354" t="s">
        <v>2496</v>
      </c>
      <c r="K354" t="s">
        <v>2496</v>
      </c>
      <c r="L354" s="20"/>
      <c r="M354" s="20"/>
      <c r="N354" s="20"/>
      <c r="O354" s="20"/>
      <c r="P354" s="20"/>
      <c r="Q354" s="28">
        <f t="shared" si="6"/>
        <v>17.71</v>
      </c>
      <c r="R354" s="18"/>
      <c r="S354" s="18"/>
      <c r="T354" s="18"/>
      <c r="U354" s="18"/>
      <c r="V354" s="18"/>
      <c r="W3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4" s="17">
        <f>SUM(T_MAIN_ROUTGW28[[#This Row],[(Y)
TOTAL Excluding VAT - Y1
((A*J)*Q)+((A*R)*12))]:[(AC)
TOTAL Excluding VAT - Y5
((E*N*Q)+((E*V)*12))]])</f>
        <v>0</v>
      </c>
      <c r="AC354" s="65"/>
    </row>
    <row r="355" spans="1:29" x14ac:dyDescent="0.3">
      <c r="A355" t="s">
        <v>2530</v>
      </c>
      <c r="B355" s="1" t="s">
        <v>3163</v>
      </c>
      <c r="C355" s="115" t="s">
        <v>3163</v>
      </c>
      <c r="D355" s="116" t="s">
        <v>2556</v>
      </c>
      <c r="E355">
        <v>0</v>
      </c>
      <c r="F355">
        <v>0</v>
      </c>
      <c r="G355">
        <v>0</v>
      </c>
      <c r="H355">
        <v>0</v>
      </c>
      <c r="I355">
        <v>0</v>
      </c>
      <c r="J355" t="s">
        <v>2496</v>
      </c>
      <c r="K355" t="s">
        <v>2496</v>
      </c>
      <c r="L355" s="20"/>
      <c r="M355" s="20"/>
      <c r="N355" s="20"/>
      <c r="O355" s="20"/>
      <c r="P355" s="20"/>
      <c r="Q355" s="28">
        <f t="shared" si="6"/>
        <v>17.71</v>
      </c>
      <c r="R355" s="18"/>
      <c r="S355" s="18"/>
      <c r="T355" s="18"/>
      <c r="U355" s="18"/>
      <c r="V355" s="18"/>
      <c r="W3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5" s="17">
        <f>SUM(T_MAIN_ROUTGW28[[#This Row],[(Y)
TOTAL Excluding VAT - Y1
((A*J)*Q)+((A*R)*12))]:[(AC)
TOTAL Excluding VAT - Y5
((E*N*Q)+((E*V)*12))]])</f>
        <v>0</v>
      </c>
      <c r="AC355" s="65"/>
    </row>
    <row r="356" spans="1:29" x14ac:dyDescent="0.3">
      <c r="A356" t="s">
        <v>2530</v>
      </c>
      <c r="B356" s="1" t="s">
        <v>3164</v>
      </c>
      <c r="C356" s="115" t="s">
        <v>3164</v>
      </c>
      <c r="D356" s="116" t="s">
        <v>2556</v>
      </c>
      <c r="E356">
        <v>0</v>
      </c>
      <c r="F356">
        <v>0</v>
      </c>
      <c r="G356">
        <v>0</v>
      </c>
      <c r="H356">
        <v>0</v>
      </c>
      <c r="I356">
        <v>0</v>
      </c>
      <c r="J356" t="s">
        <v>2496</v>
      </c>
      <c r="K356" t="s">
        <v>2496</v>
      </c>
      <c r="L356" s="20"/>
      <c r="M356" s="20"/>
      <c r="N356" s="20"/>
      <c r="O356" s="20"/>
      <c r="P356" s="20"/>
      <c r="Q356" s="28">
        <f t="shared" si="6"/>
        <v>17.71</v>
      </c>
      <c r="R356" s="18"/>
      <c r="S356" s="18"/>
      <c r="T356" s="18"/>
      <c r="U356" s="18"/>
      <c r="V356" s="18"/>
      <c r="W3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6" s="17">
        <f>SUM(T_MAIN_ROUTGW28[[#This Row],[(Y)
TOTAL Excluding VAT - Y1
((A*J)*Q)+((A*R)*12))]:[(AC)
TOTAL Excluding VAT - Y5
((E*N*Q)+((E*V)*12))]])</f>
        <v>0</v>
      </c>
      <c r="AC356" s="65"/>
    </row>
    <row r="357" spans="1:29" x14ac:dyDescent="0.3">
      <c r="A357" t="s">
        <v>2530</v>
      </c>
      <c r="B357" s="1" t="s">
        <v>3165</v>
      </c>
      <c r="C357" s="115" t="s">
        <v>3165</v>
      </c>
      <c r="D357" s="116" t="s">
        <v>2556</v>
      </c>
      <c r="E357">
        <v>0</v>
      </c>
      <c r="F357">
        <v>0</v>
      </c>
      <c r="G357">
        <v>0</v>
      </c>
      <c r="H357">
        <v>0</v>
      </c>
      <c r="I357">
        <v>0</v>
      </c>
      <c r="J357" t="s">
        <v>2496</v>
      </c>
      <c r="K357" t="s">
        <v>2496</v>
      </c>
      <c r="L357" s="20"/>
      <c r="M357" s="20"/>
      <c r="N357" s="20"/>
      <c r="O357" s="20"/>
      <c r="P357" s="20"/>
      <c r="Q357" s="28">
        <f t="shared" si="6"/>
        <v>17.71</v>
      </c>
      <c r="R357" s="18"/>
      <c r="S357" s="18"/>
      <c r="T357" s="18"/>
      <c r="U357" s="18"/>
      <c r="V357" s="18"/>
      <c r="W3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7" s="17">
        <f>SUM(T_MAIN_ROUTGW28[[#This Row],[(Y)
TOTAL Excluding VAT - Y1
((A*J)*Q)+((A*R)*12))]:[(AC)
TOTAL Excluding VAT - Y5
((E*N*Q)+((E*V)*12))]])</f>
        <v>0</v>
      </c>
      <c r="AC357" s="65"/>
    </row>
    <row r="358" spans="1:29" x14ac:dyDescent="0.3">
      <c r="A358" t="s">
        <v>2530</v>
      </c>
      <c r="B358" s="1" t="s">
        <v>3166</v>
      </c>
      <c r="C358" s="115" t="s">
        <v>3167</v>
      </c>
      <c r="D358" s="116" t="s">
        <v>2556</v>
      </c>
      <c r="E358">
        <v>0</v>
      </c>
      <c r="F358">
        <v>0</v>
      </c>
      <c r="G358">
        <v>0</v>
      </c>
      <c r="H358">
        <v>0</v>
      </c>
      <c r="I358">
        <v>0</v>
      </c>
      <c r="J358" t="s">
        <v>2496</v>
      </c>
      <c r="K358" t="s">
        <v>2496</v>
      </c>
      <c r="L358" s="20"/>
      <c r="M358" s="20"/>
      <c r="N358" s="20"/>
      <c r="O358" s="20"/>
      <c r="P358" s="20"/>
      <c r="Q358" s="28">
        <f t="shared" si="6"/>
        <v>17.71</v>
      </c>
      <c r="R358" s="18"/>
      <c r="S358" s="18"/>
      <c r="T358" s="18"/>
      <c r="U358" s="18"/>
      <c r="V358" s="18"/>
      <c r="W3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8" s="17">
        <f>SUM(T_MAIN_ROUTGW28[[#This Row],[(Y)
TOTAL Excluding VAT - Y1
((A*J)*Q)+((A*R)*12))]:[(AC)
TOTAL Excluding VAT - Y5
((E*N*Q)+((E*V)*12))]])</f>
        <v>0</v>
      </c>
      <c r="AC358" s="65"/>
    </row>
    <row r="359" spans="1:29" x14ac:dyDescent="0.3">
      <c r="A359" t="s">
        <v>77</v>
      </c>
      <c r="B359" s="1" t="s">
        <v>3155</v>
      </c>
      <c r="C359" s="115" t="s">
        <v>3155</v>
      </c>
      <c r="D359" s="116" t="s">
        <v>2556</v>
      </c>
      <c r="E359">
        <v>0</v>
      </c>
      <c r="F359">
        <v>0</v>
      </c>
      <c r="G359">
        <v>0</v>
      </c>
      <c r="H359">
        <v>0</v>
      </c>
      <c r="I359">
        <v>0</v>
      </c>
      <c r="J359" t="s">
        <v>2496</v>
      </c>
      <c r="K359" t="s">
        <v>2496</v>
      </c>
      <c r="L359" s="20"/>
      <c r="M359" s="20"/>
      <c r="N359" s="20"/>
      <c r="O359" s="20"/>
      <c r="P359" s="20"/>
      <c r="Q359" s="28">
        <f t="shared" si="6"/>
        <v>17.71</v>
      </c>
      <c r="R359" s="18"/>
      <c r="S359" s="18"/>
      <c r="T359" s="18"/>
      <c r="U359" s="18"/>
      <c r="V359" s="18"/>
      <c r="W3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59" s="17">
        <f>SUM(T_MAIN_ROUTGW28[[#This Row],[(Y)
TOTAL Excluding VAT - Y1
((A*J)*Q)+((A*R)*12))]:[(AC)
TOTAL Excluding VAT - Y5
((E*N*Q)+((E*V)*12))]])</f>
        <v>0</v>
      </c>
      <c r="AC359" s="65"/>
    </row>
    <row r="360" spans="1:29" x14ac:dyDescent="0.3">
      <c r="A360" t="s">
        <v>2530</v>
      </c>
      <c r="B360" s="1" t="s">
        <v>3168</v>
      </c>
      <c r="C360" s="115" t="s">
        <v>3168</v>
      </c>
      <c r="D360" s="116" t="s">
        <v>2556</v>
      </c>
      <c r="E360">
        <v>0</v>
      </c>
      <c r="F360">
        <v>0</v>
      </c>
      <c r="G360">
        <v>0</v>
      </c>
      <c r="H360">
        <v>0</v>
      </c>
      <c r="I360">
        <v>0</v>
      </c>
      <c r="J360" t="s">
        <v>2496</v>
      </c>
      <c r="K360" t="s">
        <v>2496</v>
      </c>
      <c r="L360" s="20"/>
      <c r="M360" s="20"/>
      <c r="N360" s="20"/>
      <c r="O360" s="20"/>
      <c r="P360" s="20"/>
      <c r="Q360" s="28">
        <f t="shared" si="6"/>
        <v>17.71</v>
      </c>
      <c r="R360" s="18"/>
      <c r="S360" s="18"/>
      <c r="T360" s="18"/>
      <c r="U360" s="18"/>
      <c r="V360" s="18"/>
      <c r="W3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0" s="17">
        <f>SUM(T_MAIN_ROUTGW28[[#This Row],[(Y)
TOTAL Excluding VAT - Y1
((A*J)*Q)+((A*R)*12))]:[(AC)
TOTAL Excluding VAT - Y5
((E*N*Q)+((E*V)*12))]])</f>
        <v>0</v>
      </c>
      <c r="AC360" s="65"/>
    </row>
    <row r="361" spans="1:29" x14ac:dyDescent="0.3">
      <c r="A361" t="s">
        <v>2530</v>
      </c>
      <c r="B361" s="1" t="s">
        <v>3169</v>
      </c>
      <c r="C361" s="115" t="s">
        <v>3169</v>
      </c>
      <c r="D361" s="116" t="s">
        <v>2556</v>
      </c>
      <c r="E361">
        <v>0</v>
      </c>
      <c r="F361">
        <v>0</v>
      </c>
      <c r="G361">
        <v>0</v>
      </c>
      <c r="H361">
        <v>0</v>
      </c>
      <c r="I361">
        <v>0</v>
      </c>
      <c r="J361" t="s">
        <v>2496</v>
      </c>
      <c r="K361" t="s">
        <v>2496</v>
      </c>
      <c r="L361" s="20"/>
      <c r="M361" s="20"/>
      <c r="N361" s="20"/>
      <c r="O361" s="20"/>
      <c r="P361" s="20"/>
      <c r="Q361" s="28">
        <f t="shared" si="6"/>
        <v>17.71</v>
      </c>
      <c r="R361" s="18"/>
      <c r="S361" s="18"/>
      <c r="T361" s="18"/>
      <c r="U361" s="18"/>
      <c r="V361" s="18"/>
      <c r="W3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1" s="17">
        <f>SUM(T_MAIN_ROUTGW28[[#This Row],[(Y)
TOTAL Excluding VAT - Y1
((A*J)*Q)+((A*R)*12))]:[(AC)
TOTAL Excluding VAT - Y5
((E*N*Q)+((E*V)*12))]])</f>
        <v>0</v>
      </c>
      <c r="AC361" s="65"/>
    </row>
    <row r="362" spans="1:29" x14ac:dyDescent="0.3">
      <c r="A362" t="s">
        <v>2530</v>
      </c>
      <c r="B362" s="1" t="s">
        <v>3170</v>
      </c>
      <c r="C362" s="115" t="s">
        <v>3170</v>
      </c>
      <c r="D362" s="116" t="s">
        <v>2556</v>
      </c>
      <c r="E362">
        <v>0</v>
      </c>
      <c r="F362">
        <v>0</v>
      </c>
      <c r="G362">
        <v>0</v>
      </c>
      <c r="H362">
        <v>0</v>
      </c>
      <c r="I362">
        <v>0</v>
      </c>
      <c r="J362" t="s">
        <v>2496</v>
      </c>
      <c r="K362" t="s">
        <v>2496</v>
      </c>
      <c r="L362" s="20"/>
      <c r="M362" s="20"/>
      <c r="N362" s="20"/>
      <c r="O362" s="20"/>
      <c r="P362" s="20"/>
      <c r="Q362" s="28">
        <f t="shared" si="6"/>
        <v>17.71</v>
      </c>
      <c r="R362" s="18"/>
      <c r="S362" s="18"/>
      <c r="T362" s="18"/>
      <c r="U362" s="18"/>
      <c r="V362" s="18"/>
      <c r="W3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2" s="17">
        <f>SUM(T_MAIN_ROUTGW28[[#This Row],[(Y)
TOTAL Excluding VAT - Y1
((A*J)*Q)+((A*R)*12))]:[(AC)
TOTAL Excluding VAT - Y5
((E*N*Q)+((E*V)*12))]])</f>
        <v>0</v>
      </c>
      <c r="AC362" s="65"/>
    </row>
    <row r="363" spans="1:29" x14ac:dyDescent="0.3">
      <c r="A363" t="s">
        <v>2530</v>
      </c>
      <c r="B363" s="1" t="s">
        <v>3171</v>
      </c>
      <c r="C363" s="115" t="s">
        <v>3171</v>
      </c>
      <c r="D363" s="116" t="s">
        <v>2556</v>
      </c>
      <c r="E363">
        <v>0</v>
      </c>
      <c r="F363">
        <v>0</v>
      </c>
      <c r="G363">
        <v>0</v>
      </c>
      <c r="H363">
        <v>0</v>
      </c>
      <c r="I363">
        <v>0</v>
      </c>
      <c r="J363" t="s">
        <v>2496</v>
      </c>
      <c r="K363" t="s">
        <v>2496</v>
      </c>
      <c r="L363" s="20"/>
      <c r="M363" s="20"/>
      <c r="N363" s="20"/>
      <c r="O363" s="20"/>
      <c r="P363" s="20"/>
      <c r="Q363" s="28">
        <f t="shared" si="6"/>
        <v>17.71</v>
      </c>
      <c r="R363" s="18"/>
      <c r="S363" s="18"/>
      <c r="T363" s="18"/>
      <c r="U363" s="18"/>
      <c r="V363" s="18"/>
      <c r="W3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3" s="17">
        <f>SUM(T_MAIN_ROUTGW28[[#This Row],[(Y)
TOTAL Excluding VAT - Y1
((A*J)*Q)+((A*R)*12))]:[(AC)
TOTAL Excluding VAT - Y5
((E*N*Q)+((E*V)*12))]])</f>
        <v>0</v>
      </c>
      <c r="AC363" s="65"/>
    </row>
    <row r="364" spans="1:29" x14ac:dyDescent="0.3">
      <c r="A364" t="s">
        <v>2530</v>
      </c>
      <c r="B364" s="1" t="s">
        <v>3172</v>
      </c>
      <c r="C364" s="115" t="s">
        <v>3172</v>
      </c>
      <c r="D364" s="116" t="s">
        <v>2556</v>
      </c>
      <c r="E364">
        <v>0</v>
      </c>
      <c r="F364">
        <v>0</v>
      </c>
      <c r="G364">
        <v>0</v>
      </c>
      <c r="H364">
        <v>0</v>
      </c>
      <c r="I364">
        <v>0</v>
      </c>
      <c r="J364" t="s">
        <v>2496</v>
      </c>
      <c r="K364" t="s">
        <v>2496</v>
      </c>
      <c r="L364" s="20"/>
      <c r="M364" s="20"/>
      <c r="N364" s="20"/>
      <c r="O364" s="20"/>
      <c r="P364" s="20"/>
      <c r="Q364" s="28">
        <f t="shared" si="6"/>
        <v>17.71</v>
      </c>
      <c r="R364" s="18"/>
      <c r="S364" s="18"/>
      <c r="T364" s="18"/>
      <c r="U364" s="18"/>
      <c r="V364" s="18"/>
      <c r="W3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4" s="17">
        <f>SUM(T_MAIN_ROUTGW28[[#This Row],[(Y)
TOTAL Excluding VAT - Y1
((A*J)*Q)+((A*R)*12))]:[(AC)
TOTAL Excluding VAT - Y5
((E*N*Q)+((E*V)*12))]])</f>
        <v>0</v>
      </c>
      <c r="AC364" s="65"/>
    </row>
    <row r="365" spans="1:29" x14ac:dyDescent="0.3">
      <c r="A365" t="s">
        <v>77</v>
      </c>
      <c r="B365" s="1" t="s">
        <v>3157</v>
      </c>
      <c r="C365" s="115" t="s">
        <v>3157</v>
      </c>
      <c r="D365" s="116" t="s">
        <v>2556</v>
      </c>
      <c r="E365">
        <v>0</v>
      </c>
      <c r="F365">
        <v>0</v>
      </c>
      <c r="G365">
        <v>0</v>
      </c>
      <c r="H365">
        <v>0</v>
      </c>
      <c r="I365">
        <v>0</v>
      </c>
      <c r="J365" t="s">
        <v>2496</v>
      </c>
      <c r="K365" t="s">
        <v>2496</v>
      </c>
      <c r="L365" s="20"/>
      <c r="M365" s="20"/>
      <c r="N365" s="20"/>
      <c r="O365" s="20"/>
      <c r="P365" s="20"/>
      <c r="Q365" s="28">
        <f t="shared" si="6"/>
        <v>17.71</v>
      </c>
      <c r="R365" s="18"/>
      <c r="S365" s="18"/>
      <c r="T365" s="18"/>
      <c r="U365" s="18"/>
      <c r="V365" s="18"/>
      <c r="W3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5" s="17">
        <f>SUM(T_MAIN_ROUTGW28[[#This Row],[(Y)
TOTAL Excluding VAT - Y1
((A*J)*Q)+((A*R)*12))]:[(AC)
TOTAL Excluding VAT - Y5
((E*N*Q)+((E*V)*12))]])</f>
        <v>0</v>
      </c>
      <c r="AC365" s="65"/>
    </row>
    <row r="366" spans="1:29" x14ac:dyDescent="0.3">
      <c r="A366" t="s">
        <v>2530</v>
      </c>
      <c r="B366" s="1" t="s">
        <v>3173</v>
      </c>
      <c r="C366" s="115" t="s">
        <v>3173</v>
      </c>
      <c r="D366" s="116" t="s">
        <v>2556</v>
      </c>
      <c r="E366">
        <v>0</v>
      </c>
      <c r="F366">
        <v>0</v>
      </c>
      <c r="G366">
        <v>0</v>
      </c>
      <c r="H366">
        <v>0</v>
      </c>
      <c r="I366">
        <v>0</v>
      </c>
      <c r="J366" t="s">
        <v>2496</v>
      </c>
      <c r="K366" t="s">
        <v>2496</v>
      </c>
      <c r="L366" s="20"/>
      <c r="M366" s="20"/>
      <c r="N366" s="20"/>
      <c r="O366" s="20"/>
      <c r="P366" s="20"/>
      <c r="Q366" s="28">
        <f t="shared" si="6"/>
        <v>17.71</v>
      </c>
      <c r="R366" s="18"/>
      <c r="S366" s="18"/>
      <c r="T366" s="18"/>
      <c r="U366" s="18"/>
      <c r="V366" s="18"/>
      <c r="W3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6" s="17">
        <f>SUM(T_MAIN_ROUTGW28[[#This Row],[(Y)
TOTAL Excluding VAT - Y1
((A*J)*Q)+((A*R)*12))]:[(AC)
TOTAL Excluding VAT - Y5
((E*N*Q)+((E*V)*12))]])</f>
        <v>0</v>
      </c>
      <c r="AC366" s="65"/>
    </row>
    <row r="367" spans="1:29" x14ac:dyDescent="0.3">
      <c r="A367" t="s">
        <v>2530</v>
      </c>
      <c r="B367" s="1" t="s">
        <v>3174</v>
      </c>
      <c r="C367" s="115" t="s">
        <v>3174</v>
      </c>
      <c r="D367" s="116" t="s">
        <v>2556</v>
      </c>
      <c r="E367">
        <v>0</v>
      </c>
      <c r="F367">
        <v>0</v>
      </c>
      <c r="G367">
        <v>0</v>
      </c>
      <c r="H367">
        <v>0</v>
      </c>
      <c r="I367">
        <v>0</v>
      </c>
      <c r="J367" t="s">
        <v>2496</v>
      </c>
      <c r="K367" t="s">
        <v>2496</v>
      </c>
      <c r="L367" s="20"/>
      <c r="M367" s="20"/>
      <c r="N367" s="20"/>
      <c r="O367" s="20"/>
      <c r="P367" s="20"/>
      <c r="Q367" s="28">
        <f t="shared" si="6"/>
        <v>17.71</v>
      </c>
      <c r="R367" s="18"/>
      <c r="S367" s="18"/>
      <c r="T367" s="18"/>
      <c r="U367" s="18"/>
      <c r="V367" s="18"/>
      <c r="W3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7" s="17">
        <f>SUM(T_MAIN_ROUTGW28[[#This Row],[(Y)
TOTAL Excluding VAT - Y1
((A*J)*Q)+((A*R)*12))]:[(AC)
TOTAL Excluding VAT - Y5
((E*N*Q)+((E*V)*12))]])</f>
        <v>0</v>
      </c>
      <c r="AC367" s="65"/>
    </row>
    <row r="368" spans="1:29" x14ac:dyDescent="0.3">
      <c r="A368" t="s">
        <v>76</v>
      </c>
      <c r="B368" s="1" t="s">
        <v>3175</v>
      </c>
      <c r="C368" s="115" t="s">
        <v>3175</v>
      </c>
      <c r="D368" s="116" t="s">
        <v>2556</v>
      </c>
      <c r="E368">
        <v>0</v>
      </c>
      <c r="F368">
        <v>0</v>
      </c>
      <c r="G368">
        <v>0</v>
      </c>
      <c r="H368">
        <v>0</v>
      </c>
      <c r="I368">
        <v>0</v>
      </c>
      <c r="J368" t="s">
        <v>2496</v>
      </c>
      <c r="K368" t="s">
        <v>2496</v>
      </c>
      <c r="L368" s="20"/>
      <c r="M368" s="20"/>
      <c r="N368" s="20"/>
      <c r="O368" s="20"/>
      <c r="P368" s="20"/>
      <c r="Q368" s="28">
        <f t="shared" si="6"/>
        <v>17.71</v>
      </c>
      <c r="R368" s="18"/>
      <c r="S368" s="18"/>
      <c r="T368" s="18"/>
      <c r="U368" s="18"/>
      <c r="V368" s="18"/>
      <c r="W3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8" s="17">
        <f>SUM(T_MAIN_ROUTGW28[[#This Row],[(Y)
TOTAL Excluding VAT - Y1
((A*J)*Q)+((A*R)*12))]:[(AC)
TOTAL Excluding VAT - Y5
((E*N*Q)+((E*V)*12))]])</f>
        <v>0</v>
      </c>
      <c r="AC368" s="65"/>
    </row>
    <row r="369" spans="1:29" x14ac:dyDescent="0.3">
      <c r="A369" t="s">
        <v>77</v>
      </c>
      <c r="B369" s="1" t="s">
        <v>3158</v>
      </c>
      <c r="C369" s="115" t="s">
        <v>3158</v>
      </c>
      <c r="D369" s="116" t="s">
        <v>2556</v>
      </c>
      <c r="E369">
        <v>0</v>
      </c>
      <c r="F369">
        <v>0</v>
      </c>
      <c r="G369">
        <v>0</v>
      </c>
      <c r="H369">
        <v>0</v>
      </c>
      <c r="I369">
        <v>0</v>
      </c>
      <c r="J369" t="s">
        <v>2496</v>
      </c>
      <c r="K369" t="s">
        <v>2496</v>
      </c>
      <c r="L369" s="20"/>
      <c r="M369" s="20"/>
      <c r="N369" s="20"/>
      <c r="O369" s="20"/>
      <c r="P369" s="20"/>
      <c r="Q369" s="28">
        <f t="shared" si="6"/>
        <v>17.71</v>
      </c>
      <c r="R369" s="18"/>
      <c r="S369" s="18"/>
      <c r="T369" s="18"/>
      <c r="U369" s="18"/>
      <c r="V369" s="18"/>
      <c r="W3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69" s="17">
        <f>SUM(T_MAIN_ROUTGW28[[#This Row],[(Y)
TOTAL Excluding VAT - Y1
((A*J)*Q)+((A*R)*12))]:[(AC)
TOTAL Excluding VAT - Y5
((E*N*Q)+((E*V)*12))]])</f>
        <v>0</v>
      </c>
      <c r="AC369" s="65"/>
    </row>
    <row r="370" spans="1:29" x14ac:dyDescent="0.3">
      <c r="A370" t="s">
        <v>77</v>
      </c>
      <c r="B370" s="1" t="s">
        <v>3160</v>
      </c>
      <c r="C370" s="115" t="s">
        <v>3160</v>
      </c>
      <c r="D370" s="116" t="s">
        <v>3107</v>
      </c>
      <c r="E370">
        <v>1</v>
      </c>
      <c r="F370">
        <v>1</v>
      </c>
      <c r="G370">
        <v>1</v>
      </c>
      <c r="H370">
        <v>1</v>
      </c>
      <c r="I370">
        <v>0</v>
      </c>
      <c r="J370" t="s">
        <v>646</v>
      </c>
      <c r="K370" t="s">
        <v>646</v>
      </c>
      <c r="L370" s="20"/>
      <c r="M370" s="20"/>
      <c r="N370" s="20"/>
      <c r="O370" s="20"/>
      <c r="P370" s="20"/>
      <c r="Q370" s="28">
        <f t="shared" si="6"/>
        <v>17.71</v>
      </c>
      <c r="R370" s="18"/>
      <c r="S370" s="18"/>
      <c r="T370" s="18"/>
      <c r="U370" s="18"/>
      <c r="V370" s="18"/>
      <c r="W3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0" s="17">
        <f>SUM(T_MAIN_ROUTGW28[[#This Row],[(Y)
TOTAL Excluding VAT - Y1
((A*J)*Q)+((A*R)*12))]:[(AC)
TOTAL Excluding VAT - Y5
((E*N*Q)+((E*V)*12))]])</f>
        <v>0</v>
      </c>
      <c r="AC370" s="65"/>
    </row>
    <row r="371" spans="1:29" x14ac:dyDescent="0.3">
      <c r="A371" t="s">
        <v>2530</v>
      </c>
      <c r="B371" s="1" t="s">
        <v>3176</v>
      </c>
      <c r="C371" s="115" t="s">
        <v>3176</v>
      </c>
      <c r="D371" s="116" t="s">
        <v>2556</v>
      </c>
      <c r="E371">
        <v>0</v>
      </c>
      <c r="F371">
        <v>0</v>
      </c>
      <c r="G371">
        <v>0</v>
      </c>
      <c r="H371">
        <v>0</v>
      </c>
      <c r="I371">
        <v>0</v>
      </c>
      <c r="J371" t="s">
        <v>2496</v>
      </c>
      <c r="K371" t="s">
        <v>2496</v>
      </c>
      <c r="L371" s="20"/>
      <c r="M371" s="20"/>
      <c r="N371" s="20"/>
      <c r="O371" s="20"/>
      <c r="P371" s="20"/>
      <c r="Q371" s="28">
        <f t="shared" si="6"/>
        <v>17.71</v>
      </c>
      <c r="R371" s="18"/>
      <c r="S371" s="18"/>
      <c r="T371" s="18"/>
      <c r="U371" s="18"/>
      <c r="V371" s="18"/>
      <c r="W3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1" s="17">
        <f>SUM(T_MAIN_ROUTGW28[[#This Row],[(Y)
TOTAL Excluding VAT - Y1
((A*J)*Q)+((A*R)*12))]:[(AC)
TOTAL Excluding VAT - Y5
((E*N*Q)+((E*V)*12))]])</f>
        <v>0</v>
      </c>
      <c r="AC371" s="65"/>
    </row>
    <row r="372" spans="1:29" x14ac:dyDescent="0.3">
      <c r="A372" t="s">
        <v>2530</v>
      </c>
      <c r="B372" s="1" t="s">
        <v>3177</v>
      </c>
      <c r="C372" s="115" t="s">
        <v>3178</v>
      </c>
      <c r="D372" s="116" t="s">
        <v>2556</v>
      </c>
      <c r="E372">
        <v>0</v>
      </c>
      <c r="F372">
        <v>0</v>
      </c>
      <c r="G372">
        <v>0</v>
      </c>
      <c r="H372">
        <v>0</v>
      </c>
      <c r="I372">
        <v>0</v>
      </c>
      <c r="J372" t="s">
        <v>2496</v>
      </c>
      <c r="K372" t="s">
        <v>2496</v>
      </c>
      <c r="L372" s="20"/>
      <c r="M372" s="20"/>
      <c r="N372" s="20"/>
      <c r="O372" s="20"/>
      <c r="P372" s="20"/>
      <c r="Q372" s="28">
        <f t="shared" si="6"/>
        <v>17.71</v>
      </c>
      <c r="R372" s="18"/>
      <c r="S372" s="18"/>
      <c r="T372" s="18"/>
      <c r="U372" s="18"/>
      <c r="V372" s="18"/>
      <c r="W3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2" s="17">
        <f>SUM(T_MAIN_ROUTGW28[[#This Row],[(Y)
TOTAL Excluding VAT - Y1
((A*J)*Q)+((A*R)*12))]:[(AC)
TOTAL Excluding VAT - Y5
((E*N*Q)+((E*V)*12))]])</f>
        <v>0</v>
      </c>
      <c r="AC372" s="65"/>
    </row>
    <row r="373" spans="1:29" x14ac:dyDescent="0.3">
      <c r="A373" t="s">
        <v>2530</v>
      </c>
      <c r="B373" s="1" t="s">
        <v>3179</v>
      </c>
      <c r="C373" s="115" t="s">
        <v>3180</v>
      </c>
      <c r="D373" s="116" t="s">
        <v>2556</v>
      </c>
      <c r="E373">
        <v>0</v>
      </c>
      <c r="F373">
        <v>0</v>
      </c>
      <c r="G373">
        <v>0</v>
      </c>
      <c r="H373">
        <v>0</v>
      </c>
      <c r="I373">
        <v>0</v>
      </c>
      <c r="J373" t="s">
        <v>2496</v>
      </c>
      <c r="K373" t="s">
        <v>2496</v>
      </c>
      <c r="L373" s="20"/>
      <c r="M373" s="20"/>
      <c r="N373" s="20"/>
      <c r="O373" s="20"/>
      <c r="P373" s="20"/>
      <c r="Q373" s="28">
        <f t="shared" si="6"/>
        <v>17.71</v>
      </c>
      <c r="R373" s="18"/>
      <c r="S373" s="18"/>
      <c r="T373" s="18"/>
      <c r="U373" s="18"/>
      <c r="V373" s="18"/>
      <c r="W3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3" s="17">
        <f>SUM(T_MAIN_ROUTGW28[[#This Row],[(Y)
TOTAL Excluding VAT - Y1
((A*J)*Q)+((A*R)*12))]:[(AC)
TOTAL Excluding VAT - Y5
((E*N*Q)+((E*V)*12))]])</f>
        <v>0</v>
      </c>
      <c r="AC373" s="65"/>
    </row>
    <row r="374" spans="1:29" x14ac:dyDescent="0.3">
      <c r="A374" t="s">
        <v>2530</v>
      </c>
      <c r="B374" s="1" t="s">
        <v>3181</v>
      </c>
      <c r="C374" s="115" t="s">
        <v>3182</v>
      </c>
      <c r="D374" s="116" t="s">
        <v>2556</v>
      </c>
      <c r="E374">
        <v>0</v>
      </c>
      <c r="F374">
        <v>0</v>
      </c>
      <c r="G374">
        <v>0</v>
      </c>
      <c r="H374">
        <v>0</v>
      </c>
      <c r="I374">
        <v>0</v>
      </c>
      <c r="J374" t="s">
        <v>2496</v>
      </c>
      <c r="K374" t="s">
        <v>2496</v>
      </c>
      <c r="L374" s="20"/>
      <c r="M374" s="20"/>
      <c r="N374" s="20"/>
      <c r="O374" s="20"/>
      <c r="P374" s="20"/>
      <c r="Q374" s="28">
        <f t="shared" si="6"/>
        <v>17.71</v>
      </c>
      <c r="R374" s="18"/>
      <c r="S374" s="18"/>
      <c r="T374" s="18"/>
      <c r="U374" s="18"/>
      <c r="V374" s="18"/>
      <c r="W3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4" s="17">
        <f>SUM(T_MAIN_ROUTGW28[[#This Row],[(Y)
TOTAL Excluding VAT - Y1
((A*J)*Q)+((A*R)*12))]:[(AC)
TOTAL Excluding VAT - Y5
((E*N*Q)+((E*V)*12))]])</f>
        <v>0</v>
      </c>
      <c r="AC374" s="65"/>
    </row>
    <row r="375" spans="1:29" x14ac:dyDescent="0.3">
      <c r="A375" t="s">
        <v>73</v>
      </c>
      <c r="B375" s="1" t="s">
        <v>3183</v>
      </c>
      <c r="C375" s="115" t="s">
        <v>3183</v>
      </c>
      <c r="D375" s="116" t="s">
        <v>2556</v>
      </c>
      <c r="E375">
        <v>0</v>
      </c>
      <c r="F375">
        <v>0</v>
      </c>
      <c r="G375">
        <v>0</v>
      </c>
      <c r="H375">
        <v>0</v>
      </c>
      <c r="I375">
        <v>0</v>
      </c>
      <c r="J375" t="s">
        <v>2496</v>
      </c>
      <c r="K375" t="s">
        <v>2496</v>
      </c>
      <c r="L375" s="20"/>
      <c r="M375" s="20"/>
      <c r="N375" s="20"/>
      <c r="O375" s="20"/>
      <c r="P375" s="20"/>
      <c r="Q375" s="28">
        <f t="shared" si="6"/>
        <v>17.71</v>
      </c>
      <c r="R375" s="18"/>
      <c r="S375" s="18"/>
      <c r="T375" s="18"/>
      <c r="U375" s="18"/>
      <c r="V375" s="18"/>
      <c r="W3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5" s="17">
        <f>SUM(T_MAIN_ROUTGW28[[#This Row],[(Y)
TOTAL Excluding VAT - Y1
((A*J)*Q)+((A*R)*12))]:[(AC)
TOTAL Excluding VAT - Y5
((E*N*Q)+((E*V)*12))]])</f>
        <v>0</v>
      </c>
      <c r="AC375" s="65"/>
    </row>
    <row r="376" spans="1:29" x14ac:dyDescent="0.3">
      <c r="A376" t="s">
        <v>2530</v>
      </c>
      <c r="B376" s="1" t="s">
        <v>3184</v>
      </c>
      <c r="C376" s="115" t="s">
        <v>3184</v>
      </c>
      <c r="D376" s="116" t="s">
        <v>2556</v>
      </c>
      <c r="E376">
        <v>0</v>
      </c>
      <c r="F376">
        <v>0</v>
      </c>
      <c r="G376">
        <v>0</v>
      </c>
      <c r="H376">
        <v>0</v>
      </c>
      <c r="I376">
        <v>0</v>
      </c>
      <c r="J376" t="s">
        <v>2496</v>
      </c>
      <c r="K376" t="s">
        <v>2496</v>
      </c>
      <c r="L376" s="20"/>
      <c r="M376" s="20"/>
      <c r="N376" s="20"/>
      <c r="O376" s="20"/>
      <c r="P376" s="20"/>
      <c r="Q376" s="28">
        <f t="shared" si="6"/>
        <v>17.71</v>
      </c>
      <c r="R376" s="18"/>
      <c r="S376" s="18"/>
      <c r="T376" s="18"/>
      <c r="U376" s="18"/>
      <c r="V376" s="18"/>
      <c r="W3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6" s="17">
        <f>SUM(T_MAIN_ROUTGW28[[#This Row],[(Y)
TOTAL Excluding VAT - Y1
((A*J)*Q)+((A*R)*12))]:[(AC)
TOTAL Excluding VAT - Y5
((E*N*Q)+((E*V)*12))]])</f>
        <v>0</v>
      </c>
      <c r="AC376" s="65"/>
    </row>
    <row r="377" spans="1:29" x14ac:dyDescent="0.3">
      <c r="A377" t="s">
        <v>77</v>
      </c>
      <c r="B377" s="1" t="s">
        <v>3185</v>
      </c>
      <c r="C377" s="115" t="s">
        <v>3185</v>
      </c>
      <c r="D377" s="116" t="s">
        <v>2556</v>
      </c>
      <c r="E377">
        <v>0</v>
      </c>
      <c r="F377">
        <v>0</v>
      </c>
      <c r="G377">
        <v>0</v>
      </c>
      <c r="H377">
        <v>0</v>
      </c>
      <c r="I377">
        <v>0</v>
      </c>
      <c r="J377" t="s">
        <v>2496</v>
      </c>
      <c r="K377" t="s">
        <v>2496</v>
      </c>
      <c r="L377" s="20"/>
      <c r="M377" s="20"/>
      <c r="N377" s="20"/>
      <c r="O377" s="20"/>
      <c r="P377" s="20"/>
      <c r="Q377" s="28">
        <f t="shared" si="6"/>
        <v>17.71</v>
      </c>
      <c r="R377" s="18"/>
      <c r="S377" s="18"/>
      <c r="T377" s="18"/>
      <c r="U377" s="18"/>
      <c r="V377" s="18"/>
      <c r="W3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7" s="17">
        <f>SUM(T_MAIN_ROUTGW28[[#This Row],[(Y)
TOTAL Excluding VAT - Y1
((A*J)*Q)+((A*R)*12))]:[(AC)
TOTAL Excluding VAT - Y5
((E*N*Q)+((E*V)*12))]])</f>
        <v>0</v>
      </c>
      <c r="AC377" s="65"/>
    </row>
    <row r="378" spans="1:29" x14ac:dyDescent="0.3">
      <c r="A378" t="s">
        <v>2530</v>
      </c>
      <c r="B378" s="1" t="s">
        <v>3186</v>
      </c>
      <c r="C378" s="115" t="s">
        <v>3186</v>
      </c>
      <c r="D378" s="116" t="s">
        <v>2556</v>
      </c>
      <c r="E378">
        <v>0</v>
      </c>
      <c r="F378">
        <v>0</v>
      </c>
      <c r="G378">
        <v>0</v>
      </c>
      <c r="H378">
        <v>0</v>
      </c>
      <c r="I378">
        <v>0</v>
      </c>
      <c r="J378" t="s">
        <v>2496</v>
      </c>
      <c r="K378" t="s">
        <v>2496</v>
      </c>
      <c r="L378" s="20"/>
      <c r="M378" s="20"/>
      <c r="N378" s="20"/>
      <c r="O378" s="20"/>
      <c r="P378" s="20"/>
      <c r="Q378" s="28">
        <f t="shared" si="6"/>
        <v>17.71</v>
      </c>
      <c r="R378" s="18"/>
      <c r="S378" s="18"/>
      <c r="T378" s="18"/>
      <c r="U378" s="18"/>
      <c r="V378" s="18"/>
      <c r="W3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8" s="17">
        <f>SUM(T_MAIN_ROUTGW28[[#This Row],[(Y)
TOTAL Excluding VAT - Y1
((A*J)*Q)+((A*R)*12))]:[(AC)
TOTAL Excluding VAT - Y5
((E*N*Q)+((E*V)*12))]])</f>
        <v>0</v>
      </c>
      <c r="AC378" s="65"/>
    </row>
    <row r="379" spans="1:29" x14ac:dyDescent="0.3">
      <c r="A379" t="s">
        <v>77</v>
      </c>
      <c r="B379" s="1" t="s">
        <v>3187</v>
      </c>
      <c r="C379" s="115" t="s">
        <v>3187</v>
      </c>
      <c r="D379" s="116" t="s">
        <v>2556</v>
      </c>
      <c r="E379">
        <v>0</v>
      </c>
      <c r="F379">
        <v>0</v>
      </c>
      <c r="G379">
        <v>0</v>
      </c>
      <c r="H379">
        <v>0</v>
      </c>
      <c r="I379">
        <v>0</v>
      </c>
      <c r="J379" t="s">
        <v>2496</v>
      </c>
      <c r="K379" t="s">
        <v>2496</v>
      </c>
      <c r="L379" s="20"/>
      <c r="M379" s="20"/>
      <c r="N379" s="20"/>
      <c r="O379" s="20"/>
      <c r="P379" s="20"/>
      <c r="Q379" s="28">
        <f t="shared" si="6"/>
        <v>17.71</v>
      </c>
      <c r="R379" s="18"/>
      <c r="S379" s="18"/>
      <c r="T379" s="18"/>
      <c r="U379" s="18"/>
      <c r="V379" s="18"/>
      <c r="W3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79" s="17">
        <f>SUM(T_MAIN_ROUTGW28[[#This Row],[(Y)
TOTAL Excluding VAT - Y1
((A*J)*Q)+((A*R)*12))]:[(AC)
TOTAL Excluding VAT - Y5
((E*N*Q)+((E*V)*12))]])</f>
        <v>0</v>
      </c>
      <c r="AC379" s="65"/>
    </row>
    <row r="380" spans="1:29" x14ac:dyDescent="0.3">
      <c r="A380" t="s">
        <v>77</v>
      </c>
      <c r="B380" s="1" t="s">
        <v>3188</v>
      </c>
      <c r="C380" s="115" t="s">
        <v>3188</v>
      </c>
      <c r="D380" s="116" t="s">
        <v>2556</v>
      </c>
      <c r="E380">
        <v>0</v>
      </c>
      <c r="F380">
        <v>0</v>
      </c>
      <c r="G380">
        <v>0</v>
      </c>
      <c r="H380">
        <v>0</v>
      </c>
      <c r="I380">
        <v>0</v>
      </c>
      <c r="J380" t="s">
        <v>2496</v>
      </c>
      <c r="K380" t="s">
        <v>2496</v>
      </c>
      <c r="L380" s="20"/>
      <c r="M380" s="20"/>
      <c r="N380" s="20"/>
      <c r="O380" s="20"/>
      <c r="P380" s="20"/>
      <c r="Q380" s="28">
        <f t="shared" si="6"/>
        <v>17.71</v>
      </c>
      <c r="R380" s="18"/>
      <c r="S380" s="18"/>
      <c r="T380" s="18"/>
      <c r="U380" s="18"/>
      <c r="V380" s="18"/>
      <c r="W3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0" s="17">
        <f>SUM(T_MAIN_ROUTGW28[[#This Row],[(Y)
TOTAL Excluding VAT - Y1
((A*J)*Q)+((A*R)*12))]:[(AC)
TOTAL Excluding VAT - Y5
((E*N*Q)+((E*V)*12))]])</f>
        <v>0</v>
      </c>
      <c r="AC380" s="65"/>
    </row>
    <row r="381" spans="1:29" x14ac:dyDescent="0.3">
      <c r="A381" t="s">
        <v>77</v>
      </c>
      <c r="B381" s="1" t="s">
        <v>3189</v>
      </c>
      <c r="C381" s="115" t="s">
        <v>3189</v>
      </c>
      <c r="D381" s="116" t="s">
        <v>2556</v>
      </c>
      <c r="E381">
        <v>0</v>
      </c>
      <c r="F381">
        <v>0</v>
      </c>
      <c r="G381">
        <v>0</v>
      </c>
      <c r="H381">
        <v>0</v>
      </c>
      <c r="I381">
        <v>0</v>
      </c>
      <c r="J381" t="s">
        <v>2496</v>
      </c>
      <c r="K381" t="s">
        <v>2496</v>
      </c>
      <c r="L381" s="20"/>
      <c r="M381" s="20"/>
      <c r="N381" s="20"/>
      <c r="O381" s="20"/>
      <c r="P381" s="20"/>
      <c r="Q381" s="28">
        <f t="shared" si="6"/>
        <v>17.71</v>
      </c>
      <c r="R381" s="18"/>
      <c r="S381" s="18"/>
      <c r="T381" s="18"/>
      <c r="U381" s="18"/>
      <c r="V381" s="18"/>
      <c r="W3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1" s="17">
        <f>SUM(T_MAIN_ROUTGW28[[#This Row],[(Y)
TOTAL Excluding VAT - Y1
((A*J)*Q)+((A*R)*12))]:[(AC)
TOTAL Excluding VAT - Y5
((E*N*Q)+((E*V)*12))]])</f>
        <v>0</v>
      </c>
      <c r="AC381" s="65"/>
    </row>
    <row r="382" spans="1:29" x14ac:dyDescent="0.3">
      <c r="A382" t="s">
        <v>2530</v>
      </c>
      <c r="B382" s="1" t="s">
        <v>3190</v>
      </c>
      <c r="C382" s="115" t="s">
        <v>3190</v>
      </c>
      <c r="D382" s="116" t="s">
        <v>2556</v>
      </c>
      <c r="E382">
        <v>0</v>
      </c>
      <c r="F382">
        <v>0</v>
      </c>
      <c r="G382">
        <v>0</v>
      </c>
      <c r="H382">
        <v>0</v>
      </c>
      <c r="I382">
        <v>0</v>
      </c>
      <c r="J382" t="s">
        <v>2496</v>
      </c>
      <c r="K382" t="s">
        <v>2496</v>
      </c>
      <c r="L382" s="20"/>
      <c r="M382" s="20"/>
      <c r="N382" s="20"/>
      <c r="O382" s="20"/>
      <c r="P382" s="20"/>
      <c r="Q382" s="28">
        <f t="shared" si="6"/>
        <v>17.71</v>
      </c>
      <c r="R382" s="18"/>
      <c r="S382" s="18"/>
      <c r="T382" s="18"/>
      <c r="U382" s="18"/>
      <c r="V382" s="18"/>
      <c r="W3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2" s="17">
        <f>SUM(T_MAIN_ROUTGW28[[#This Row],[(Y)
TOTAL Excluding VAT - Y1
((A*J)*Q)+((A*R)*12))]:[(AC)
TOTAL Excluding VAT - Y5
((E*N*Q)+((E*V)*12))]])</f>
        <v>0</v>
      </c>
      <c r="AC382" s="65"/>
    </row>
    <row r="383" spans="1:29" x14ac:dyDescent="0.3">
      <c r="A383" t="s">
        <v>2530</v>
      </c>
      <c r="B383" s="1" t="s">
        <v>2525</v>
      </c>
      <c r="C383" s="115" t="s">
        <v>3191</v>
      </c>
      <c r="D383" s="116" t="s">
        <v>3192</v>
      </c>
      <c r="E383">
        <v>1</v>
      </c>
      <c r="F383">
        <v>1</v>
      </c>
      <c r="G383">
        <v>1</v>
      </c>
      <c r="H383">
        <v>1</v>
      </c>
      <c r="I383">
        <v>1</v>
      </c>
      <c r="J383" t="s">
        <v>646</v>
      </c>
      <c r="K383" t="s">
        <v>646</v>
      </c>
      <c r="L383" s="20"/>
      <c r="M383" s="20"/>
      <c r="N383" s="20"/>
      <c r="O383" s="20"/>
      <c r="P383" s="20"/>
      <c r="Q383" s="28">
        <f t="shared" si="6"/>
        <v>17.71</v>
      </c>
      <c r="R383" s="18"/>
      <c r="S383" s="18"/>
      <c r="T383" s="18"/>
      <c r="U383" s="18"/>
      <c r="V383" s="18"/>
      <c r="W3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3" s="17">
        <f>SUM(T_MAIN_ROUTGW28[[#This Row],[(Y)
TOTAL Excluding VAT - Y1
((A*J)*Q)+((A*R)*12))]:[(AC)
TOTAL Excluding VAT - Y5
((E*N*Q)+((E*V)*12))]])</f>
        <v>0</v>
      </c>
      <c r="AC383" s="65"/>
    </row>
    <row r="384" spans="1:29" x14ac:dyDescent="0.3">
      <c r="A384" t="s">
        <v>2530</v>
      </c>
      <c r="B384" s="1" t="s">
        <v>3193</v>
      </c>
      <c r="C384" s="115" t="s">
        <v>3194</v>
      </c>
      <c r="D384" s="116" t="s">
        <v>2591</v>
      </c>
      <c r="E384">
        <v>0</v>
      </c>
      <c r="F384">
        <v>0</v>
      </c>
      <c r="G384">
        <v>0</v>
      </c>
      <c r="H384">
        <v>0</v>
      </c>
      <c r="I384">
        <v>0</v>
      </c>
      <c r="J384" t="s">
        <v>2496</v>
      </c>
      <c r="K384" t="s">
        <v>2496</v>
      </c>
      <c r="L384" s="20"/>
      <c r="M384" s="20"/>
      <c r="N384" s="20"/>
      <c r="O384" s="20"/>
      <c r="P384" s="20"/>
      <c r="Q384" s="28">
        <f t="shared" si="6"/>
        <v>17.71</v>
      </c>
      <c r="R384" s="18"/>
      <c r="S384" s="18"/>
      <c r="T384" s="18"/>
      <c r="U384" s="18"/>
      <c r="V384" s="18"/>
      <c r="W3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4" s="17">
        <f>SUM(T_MAIN_ROUTGW28[[#This Row],[(Y)
TOTAL Excluding VAT - Y1
((A*J)*Q)+((A*R)*12))]:[(AC)
TOTAL Excluding VAT - Y5
((E*N*Q)+((E*V)*12))]])</f>
        <v>0</v>
      </c>
      <c r="AC384" s="65"/>
    </row>
    <row r="385" spans="1:29" x14ac:dyDescent="0.3">
      <c r="A385" t="s">
        <v>78</v>
      </c>
      <c r="B385" s="1" t="s">
        <v>3195</v>
      </c>
      <c r="C385" s="115" t="s">
        <v>3196</v>
      </c>
      <c r="D385" s="116" t="s">
        <v>2591</v>
      </c>
      <c r="E385">
        <v>0</v>
      </c>
      <c r="F385">
        <v>0</v>
      </c>
      <c r="G385">
        <v>0</v>
      </c>
      <c r="H385">
        <v>0</v>
      </c>
      <c r="I385">
        <v>0</v>
      </c>
      <c r="J385" t="s">
        <v>2496</v>
      </c>
      <c r="K385" t="s">
        <v>2496</v>
      </c>
      <c r="L385" s="20"/>
      <c r="M385" s="20"/>
      <c r="N385" s="20"/>
      <c r="O385" s="20"/>
      <c r="P385" s="20"/>
      <c r="Q385" s="28">
        <f t="shared" si="6"/>
        <v>17.71</v>
      </c>
      <c r="R385" s="18"/>
      <c r="S385" s="18"/>
      <c r="T385" s="18"/>
      <c r="U385" s="18"/>
      <c r="V385" s="18"/>
      <c r="W3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5" s="17">
        <f>SUM(T_MAIN_ROUTGW28[[#This Row],[(Y)
TOTAL Excluding VAT - Y1
((A*J)*Q)+((A*R)*12))]:[(AC)
TOTAL Excluding VAT - Y5
((E*N*Q)+((E*V)*12))]])</f>
        <v>0</v>
      </c>
      <c r="AC385" s="65"/>
    </row>
    <row r="386" spans="1:29" x14ac:dyDescent="0.3">
      <c r="A386" t="s">
        <v>78</v>
      </c>
      <c r="B386" s="1" t="s">
        <v>3197</v>
      </c>
      <c r="C386" s="115" t="s">
        <v>3198</v>
      </c>
      <c r="D386" s="116" t="s">
        <v>2591</v>
      </c>
      <c r="E386">
        <v>0</v>
      </c>
      <c r="F386">
        <v>0</v>
      </c>
      <c r="G386">
        <v>0</v>
      </c>
      <c r="H386">
        <v>0</v>
      </c>
      <c r="I386">
        <v>0</v>
      </c>
      <c r="J386" t="s">
        <v>2496</v>
      </c>
      <c r="K386" t="s">
        <v>2496</v>
      </c>
      <c r="L386" s="20"/>
      <c r="M386" s="20"/>
      <c r="N386" s="20"/>
      <c r="O386" s="20"/>
      <c r="P386" s="20"/>
      <c r="Q386" s="28">
        <f t="shared" si="6"/>
        <v>17.71</v>
      </c>
      <c r="R386" s="18"/>
      <c r="S386" s="18"/>
      <c r="T386" s="18"/>
      <c r="U386" s="18"/>
      <c r="V386" s="18"/>
      <c r="W3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6" s="17">
        <f>SUM(T_MAIN_ROUTGW28[[#This Row],[(Y)
TOTAL Excluding VAT - Y1
((A*J)*Q)+((A*R)*12))]:[(AC)
TOTAL Excluding VAT - Y5
((E*N*Q)+((E*V)*12))]])</f>
        <v>0</v>
      </c>
      <c r="AC386" s="65"/>
    </row>
    <row r="387" spans="1:29" x14ac:dyDescent="0.3">
      <c r="A387" t="s">
        <v>78</v>
      </c>
      <c r="B387" s="1" t="s">
        <v>3199</v>
      </c>
      <c r="C387" s="115" t="s">
        <v>3200</v>
      </c>
      <c r="D387" s="116" t="s">
        <v>2591</v>
      </c>
      <c r="E387">
        <v>0</v>
      </c>
      <c r="F387">
        <v>0</v>
      </c>
      <c r="G387">
        <v>0</v>
      </c>
      <c r="H387">
        <v>0</v>
      </c>
      <c r="I387">
        <v>0</v>
      </c>
      <c r="J387" t="s">
        <v>2496</v>
      </c>
      <c r="K387" t="s">
        <v>2496</v>
      </c>
      <c r="L387" s="20"/>
      <c r="M387" s="20"/>
      <c r="N387" s="20"/>
      <c r="O387" s="20"/>
      <c r="P387" s="20"/>
      <c r="Q387" s="28">
        <f t="shared" ref="Q387:Q438" si="7">Exchange_Rate</f>
        <v>17.71</v>
      </c>
      <c r="R387" s="18"/>
      <c r="S387" s="18"/>
      <c r="T387" s="18"/>
      <c r="U387" s="18"/>
      <c r="V387" s="18"/>
      <c r="W3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7" s="17">
        <f>SUM(T_MAIN_ROUTGW28[[#This Row],[(Y)
TOTAL Excluding VAT - Y1
((A*J)*Q)+((A*R)*12))]:[(AC)
TOTAL Excluding VAT - Y5
((E*N*Q)+((E*V)*12))]])</f>
        <v>0</v>
      </c>
      <c r="AC387" s="65"/>
    </row>
    <row r="388" spans="1:29" x14ac:dyDescent="0.3">
      <c r="A388" t="s">
        <v>78</v>
      </c>
      <c r="B388" s="1" t="s">
        <v>3201</v>
      </c>
      <c r="C388" s="115" t="s">
        <v>3202</v>
      </c>
      <c r="D388" s="116" t="s">
        <v>2591</v>
      </c>
      <c r="E388">
        <v>0</v>
      </c>
      <c r="F388">
        <v>0</v>
      </c>
      <c r="G388">
        <v>0</v>
      </c>
      <c r="H388">
        <v>0</v>
      </c>
      <c r="I388">
        <v>0</v>
      </c>
      <c r="J388" t="s">
        <v>2496</v>
      </c>
      <c r="K388" t="s">
        <v>2496</v>
      </c>
      <c r="L388" s="20"/>
      <c r="M388" s="20"/>
      <c r="N388" s="20"/>
      <c r="O388" s="20"/>
      <c r="P388" s="20"/>
      <c r="Q388" s="28">
        <f t="shared" si="7"/>
        <v>17.71</v>
      </c>
      <c r="R388" s="18"/>
      <c r="S388" s="18"/>
      <c r="T388" s="18"/>
      <c r="U388" s="18"/>
      <c r="V388" s="18"/>
      <c r="W3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8" s="17">
        <f>SUM(T_MAIN_ROUTGW28[[#This Row],[(Y)
TOTAL Excluding VAT - Y1
((A*J)*Q)+((A*R)*12))]:[(AC)
TOTAL Excluding VAT - Y5
((E*N*Q)+((E*V)*12))]])</f>
        <v>0</v>
      </c>
      <c r="AC388" s="65"/>
    </row>
    <row r="389" spans="1:29" x14ac:dyDescent="0.3">
      <c r="A389" t="s">
        <v>78</v>
      </c>
      <c r="B389" s="1" t="s">
        <v>3203</v>
      </c>
      <c r="C389" s="115" t="s">
        <v>3204</v>
      </c>
      <c r="D389" s="116" t="s">
        <v>2591</v>
      </c>
      <c r="E389">
        <v>0</v>
      </c>
      <c r="F389">
        <v>0</v>
      </c>
      <c r="G389">
        <v>0</v>
      </c>
      <c r="H389">
        <v>0</v>
      </c>
      <c r="I389">
        <v>0</v>
      </c>
      <c r="J389" t="s">
        <v>2496</v>
      </c>
      <c r="K389" t="s">
        <v>2496</v>
      </c>
      <c r="L389" s="20"/>
      <c r="M389" s="20"/>
      <c r="N389" s="20"/>
      <c r="O389" s="20"/>
      <c r="P389" s="20"/>
      <c r="Q389" s="28">
        <f t="shared" si="7"/>
        <v>17.71</v>
      </c>
      <c r="R389" s="18"/>
      <c r="S389" s="18"/>
      <c r="T389" s="18"/>
      <c r="U389" s="18"/>
      <c r="V389" s="18"/>
      <c r="W3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89" s="17">
        <f>SUM(T_MAIN_ROUTGW28[[#This Row],[(Y)
TOTAL Excluding VAT - Y1
((A*J)*Q)+((A*R)*12))]:[(AC)
TOTAL Excluding VAT - Y5
((E*N*Q)+((E*V)*12))]])</f>
        <v>0</v>
      </c>
      <c r="AC389" s="65"/>
    </row>
    <row r="390" spans="1:29" x14ac:dyDescent="0.3">
      <c r="A390" t="s">
        <v>78</v>
      </c>
      <c r="B390" s="1" t="s">
        <v>3205</v>
      </c>
      <c r="C390" s="115" t="s">
        <v>3206</v>
      </c>
      <c r="D390" s="116" t="s">
        <v>2591</v>
      </c>
      <c r="E390">
        <v>0</v>
      </c>
      <c r="F390">
        <v>0</v>
      </c>
      <c r="G390">
        <v>0</v>
      </c>
      <c r="H390">
        <v>0</v>
      </c>
      <c r="I390">
        <v>0</v>
      </c>
      <c r="J390" t="s">
        <v>2496</v>
      </c>
      <c r="K390" t="s">
        <v>2496</v>
      </c>
      <c r="L390" s="20"/>
      <c r="M390" s="20"/>
      <c r="N390" s="20"/>
      <c r="O390" s="20"/>
      <c r="P390" s="20"/>
      <c r="Q390" s="28">
        <f t="shared" si="7"/>
        <v>17.71</v>
      </c>
      <c r="R390" s="18"/>
      <c r="S390" s="18"/>
      <c r="T390" s="18"/>
      <c r="U390" s="18"/>
      <c r="V390" s="18"/>
      <c r="W3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0" s="17">
        <f>SUM(T_MAIN_ROUTGW28[[#This Row],[(Y)
TOTAL Excluding VAT - Y1
((A*J)*Q)+((A*R)*12))]:[(AC)
TOTAL Excluding VAT - Y5
((E*N*Q)+((E*V)*12))]])</f>
        <v>0</v>
      </c>
      <c r="AC390" s="65"/>
    </row>
    <row r="391" spans="1:29" x14ac:dyDescent="0.3">
      <c r="A391" t="s">
        <v>78</v>
      </c>
      <c r="B391" s="1" t="s">
        <v>3207</v>
      </c>
      <c r="C391" s="115" t="s">
        <v>3208</v>
      </c>
      <c r="D391" s="116" t="s">
        <v>2591</v>
      </c>
      <c r="E391">
        <v>0</v>
      </c>
      <c r="F391">
        <v>0</v>
      </c>
      <c r="G391">
        <v>0</v>
      </c>
      <c r="H391">
        <v>0</v>
      </c>
      <c r="I391">
        <v>0</v>
      </c>
      <c r="J391" t="s">
        <v>2496</v>
      </c>
      <c r="K391" t="s">
        <v>2496</v>
      </c>
      <c r="L391" s="20"/>
      <c r="M391" s="20"/>
      <c r="N391" s="20"/>
      <c r="O391" s="20"/>
      <c r="P391" s="20"/>
      <c r="Q391" s="28">
        <f t="shared" si="7"/>
        <v>17.71</v>
      </c>
      <c r="R391" s="18"/>
      <c r="S391" s="18"/>
      <c r="T391" s="18"/>
      <c r="U391" s="18"/>
      <c r="V391" s="18"/>
      <c r="W3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1" s="17">
        <f>SUM(T_MAIN_ROUTGW28[[#This Row],[(Y)
TOTAL Excluding VAT - Y1
((A*J)*Q)+((A*R)*12))]:[(AC)
TOTAL Excluding VAT - Y5
((E*N*Q)+((E*V)*12))]])</f>
        <v>0</v>
      </c>
      <c r="AC391" s="65"/>
    </row>
    <row r="392" spans="1:29" x14ac:dyDescent="0.3">
      <c r="A392" t="s">
        <v>78</v>
      </c>
      <c r="B392" s="1" t="s">
        <v>3209</v>
      </c>
      <c r="C392" s="115" t="s">
        <v>3210</v>
      </c>
      <c r="D392" s="116" t="s">
        <v>2591</v>
      </c>
      <c r="E392">
        <v>0</v>
      </c>
      <c r="F392">
        <v>0</v>
      </c>
      <c r="G392">
        <v>0</v>
      </c>
      <c r="H392">
        <v>0</v>
      </c>
      <c r="I392">
        <v>0</v>
      </c>
      <c r="J392" t="s">
        <v>2496</v>
      </c>
      <c r="K392" t="s">
        <v>2496</v>
      </c>
      <c r="L392" s="20"/>
      <c r="M392" s="20"/>
      <c r="N392" s="20"/>
      <c r="O392" s="20"/>
      <c r="P392" s="20"/>
      <c r="Q392" s="28">
        <f t="shared" si="7"/>
        <v>17.71</v>
      </c>
      <c r="R392" s="18"/>
      <c r="S392" s="18"/>
      <c r="T392" s="18"/>
      <c r="U392" s="18"/>
      <c r="V392" s="18"/>
      <c r="W3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2" s="17">
        <f>SUM(T_MAIN_ROUTGW28[[#This Row],[(Y)
TOTAL Excluding VAT - Y1
((A*J)*Q)+((A*R)*12))]:[(AC)
TOTAL Excluding VAT - Y5
((E*N*Q)+((E*V)*12))]])</f>
        <v>0</v>
      </c>
      <c r="AC392" s="65"/>
    </row>
    <row r="393" spans="1:29" x14ac:dyDescent="0.3">
      <c r="A393" t="s">
        <v>78</v>
      </c>
      <c r="B393" s="1" t="s">
        <v>3211</v>
      </c>
      <c r="C393" s="115" t="s">
        <v>3212</v>
      </c>
      <c r="D393" s="116" t="s">
        <v>2591</v>
      </c>
      <c r="E393">
        <v>0</v>
      </c>
      <c r="F393">
        <v>0</v>
      </c>
      <c r="G393">
        <v>0</v>
      </c>
      <c r="H393">
        <v>0</v>
      </c>
      <c r="I393">
        <v>0</v>
      </c>
      <c r="J393" t="s">
        <v>2496</v>
      </c>
      <c r="K393" t="s">
        <v>2496</v>
      </c>
      <c r="L393" s="20"/>
      <c r="M393" s="20"/>
      <c r="N393" s="20"/>
      <c r="O393" s="20"/>
      <c r="P393" s="20"/>
      <c r="Q393" s="28">
        <f t="shared" si="7"/>
        <v>17.71</v>
      </c>
      <c r="R393" s="18"/>
      <c r="S393" s="18"/>
      <c r="T393" s="18"/>
      <c r="U393" s="18"/>
      <c r="V393" s="18"/>
      <c r="W3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3" s="17">
        <f>SUM(T_MAIN_ROUTGW28[[#This Row],[(Y)
TOTAL Excluding VAT - Y1
((A*J)*Q)+((A*R)*12))]:[(AC)
TOTAL Excluding VAT - Y5
((E*N*Q)+((E*V)*12))]])</f>
        <v>0</v>
      </c>
      <c r="AC393" s="65"/>
    </row>
    <row r="394" spans="1:29" x14ac:dyDescent="0.3">
      <c r="A394" t="s">
        <v>78</v>
      </c>
      <c r="B394" s="1" t="s">
        <v>3213</v>
      </c>
      <c r="C394" s="115" t="s">
        <v>3214</v>
      </c>
      <c r="D394" s="116" t="s">
        <v>2591</v>
      </c>
      <c r="E394">
        <v>0</v>
      </c>
      <c r="F394">
        <v>0</v>
      </c>
      <c r="G394">
        <v>0</v>
      </c>
      <c r="H394">
        <v>0</v>
      </c>
      <c r="I394">
        <v>0</v>
      </c>
      <c r="J394" t="s">
        <v>2496</v>
      </c>
      <c r="K394" t="s">
        <v>2496</v>
      </c>
      <c r="L394" s="20"/>
      <c r="M394" s="20"/>
      <c r="N394" s="20"/>
      <c r="O394" s="20"/>
      <c r="P394" s="20"/>
      <c r="Q394" s="28">
        <f t="shared" si="7"/>
        <v>17.71</v>
      </c>
      <c r="R394" s="18"/>
      <c r="S394" s="18"/>
      <c r="T394" s="18"/>
      <c r="U394" s="18"/>
      <c r="V394" s="18"/>
      <c r="W3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4" s="17">
        <f>SUM(T_MAIN_ROUTGW28[[#This Row],[(Y)
TOTAL Excluding VAT - Y1
((A*J)*Q)+((A*R)*12))]:[(AC)
TOTAL Excluding VAT - Y5
((E*N*Q)+((E*V)*12))]])</f>
        <v>0</v>
      </c>
      <c r="AC394" s="65"/>
    </row>
    <row r="395" spans="1:29" x14ac:dyDescent="0.3">
      <c r="A395" t="s">
        <v>2530</v>
      </c>
      <c r="B395" s="1" t="s">
        <v>3215</v>
      </c>
      <c r="C395" s="115" t="s">
        <v>3216</v>
      </c>
      <c r="D395" s="116" t="s">
        <v>2591</v>
      </c>
      <c r="E395">
        <v>0</v>
      </c>
      <c r="F395">
        <v>0</v>
      </c>
      <c r="G395">
        <v>0</v>
      </c>
      <c r="H395">
        <v>0</v>
      </c>
      <c r="I395">
        <v>0</v>
      </c>
      <c r="J395" t="s">
        <v>2496</v>
      </c>
      <c r="K395" t="s">
        <v>2496</v>
      </c>
      <c r="L395" s="20"/>
      <c r="M395" s="20"/>
      <c r="N395" s="20"/>
      <c r="O395" s="20"/>
      <c r="P395" s="20"/>
      <c r="Q395" s="28">
        <f t="shared" si="7"/>
        <v>17.71</v>
      </c>
      <c r="R395" s="18"/>
      <c r="S395" s="18"/>
      <c r="T395" s="18"/>
      <c r="U395" s="18"/>
      <c r="V395" s="18"/>
      <c r="W3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5" s="17">
        <f>SUM(T_MAIN_ROUTGW28[[#This Row],[(Y)
TOTAL Excluding VAT - Y1
((A*J)*Q)+((A*R)*12))]:[(AC)
TOTAL Excluding VAT - Y5
((E*N*Q)+((E*V)*12))]])</f>
        <v>0</v>
      </c>
      <c r="AC395" s="65"/>
    </row>
    <row r="396" spans="1:29" x14ac:dyDescent="0.3">
      <c r="A396" t="s">
        <v>78</v>
      </c>
      <c r="B396" s="1" t="s">
        <v>3217</v>
      </c>
      <c r="C396" s="115" t="s">
        <v>3218</v>
      </c>
      <c r="D396" s="116" t="s">
        <v>2591</v>
      </c>
      <c r="E396">
        <v>0</v>
      </c>
      <c r="F396">
        <v>0</v>
      </c>
      <c r="G396">
        <v>0</v>
      </c>
      <c r="H396">
        <v>0</v>
      </c>
      <c r="I396">
        <v>0</v>
      </c>
      <c r="J396" t="s">
        <v>2496</v>
      </c>
      <c r="K396" t="s">
        <v>2496</v>
      </c>
      <c r="L396" s="20"/>
      <c r="M396" s="20"/>
      <c r="N396" s="20"/>
      <c r="O396" s="20"/>
      <c r="P396" s="20"/>
      <c r="Q396" s="28">
        <f t="shared" si="7"/>
        <v>17.71</v>
      </c>
      <c r="R396" s="18"/>
      <c r="S396" s="18"/>
      <c r="T396" s="18"/>
      <c r="U396" s="18"/>
      <c r="V396" s="18"/>
      <c r="W3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6" s="17">
        <f>SUM(T_MAIN_ROUTGW28[[#This Row],[(Y)
TOTAL Excluding VAT - Y1
((A*J)*Q)+((A*R)*12))]:[(AC)
TOTAL Excluding VAT - Y5
((E*N*Q)+((E*V)*12))]])</f>
        <v>0</v>
      </c>
      <c r="AC396" s="65"/>
    </row>
    <row r="397" spans="1:29" x14ac:dyDescent="0.3">
      <c r="A397" t="s">
        <v>78</v>
      </c>
      <c r="B397" s="1" t="s">
        <v>3219</v>
      </c>
      <c r="C397" s="115" t="s">
        <v>3220</v>
      </c>
      <c r="D397" s="116" t="s">
        <v>2591</v>
      </c>
      <c r="E397">
        <v>0</v>
      </c>
      <c r="F397">
        <v>0</v>
      </c>
      <c r="G397">
        <v>0</v>
      </c>
      <c r="H397">
        <v>0</v>
      </c>
      <c r="I397">
        <v>0</v>
      </c>
      <c r="J397" t="s">
        <v>2496</v>
      </c>
      <c r="K397" t="s">
        <v>2496</v>
      </c>
      <c r="L397" s="20"/>
      <c r="M397" s="20"/>
      <c r="N397" s="20"/>
      <c r="O397" s="20"/>
      <c r="P397" s="20"/>
      <c r="Q397" s="28">
        <f t="shared" si="7"/>
        <v>17.71</v>
      </c>
      <c r="R397" s="18"/>
      <c r="S397" s="18"/>
      <c r="T397" s="18"/>
      <c r="U397" s="18"/>
      <c r="V397" s="18"/>
      <c r="W3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7" s="17">
        <f>SUM(T_MAIN_ROUTGW28[[#This Row],[(Y)
TOTAL Excluding VAT - Y1
((A*J)*Q)+((A*R)*12))]:[(AC)
TOTAL Excluding VAT - Y5
((E*N*Q)+((E*V)*12))]])</f>
        <v>0</v>
      </c>
      <c r="AC397" s="65"/>
    </row>
    <row r="398" spans="1:29" x14ac:dyDescent="0.3">
      <c r="A398" t="s">
        <v>78</v>
      </c>
      <c r="B398" s="1" t="s">
        <v>3221</v>
      </c>
      <c r="C398" s="115" t="s">
        <v>3222</v>
      </c>
      <c r="D398" s="116" t="s">
        <v>2591</v>
      </c>
      <c r="E398">
        <v>0</v>
      </c>
      <c r="F398">
        <v>0</v>
      </c>
      <c r="G398">
        <v>0</v>
      </c>
      <c r="H398">
        <v>0</v>
      </c>
      <c r="I398">
        <v>0</v>
      </c>
      <c r="J398" t="s">
        <v>2496</v>
      </c>
      <c r="K398" t="s">
        <v>2496</v>
      </c>
      <c r="L398" s="20"/>
      <c r="M398" s="20"/>
      <c r="N398" s="20"/>
      <c r="O398" s="20"/>
      <c r="P398" s="20"/>
      <c r="Q398" s="28">
        <f t="shared" si="7"/>
        <v>17.71</v>
      </c>
      <c r="R398" s="18"/>
      <c r="S398" s="18"/>
      <c r="T398" s="18"/>
      <c r="U398" s="18"/>
      <c r="V398" s="18"/>
      <c r="W3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8" s="17">
        <f>SUM(T_MAIN_ROUTGW28[[#This Row],[(Y)
TOTAL Excluding VAT - Y1
((A*J)*Q)+((A*R)*12))]:[(AC)
TOTAL Excluding VAT - Y5
((E*N*Q)+((E*V)*12))]])</f>
        <v>0</v>
      </c>
      <c r="AC398" s="65"/>
    </row>
    <row r="399" spans="1:29" x14ac:dyDescent="0.3">
      <c r="A399" t="s">
        <v>78</v>
      </c>
      <c r="B399" s="1" t="s">
        <v>3223</v>
      </c>
      <c r="C399" s="115" t="s">
        <v>3224</v>
      </c>
      <c r="D399" s="116" t="s">
        <v>2591</v>
      </c>
      <c r="E399">
        <v>0</v>
      </c>
      <c r="F399">
        <v>0</v>
      </c>
      <c r="G399">
        <v>0</v>
      </c>
      <c r="H399">
        <v>0</v>
      </c>
      <c r="I399">
        <v>0</v>
      </c>
      <c r="J399" t="s">
        <v>2496</v>
      </c>
      <c r="K399" t="s">
        <v>2496</v>
      </c>
      <c r="L399" s="20"/>
      <c r="M399" s="20"/>
      <c r="N399" s="20"/>
      <c r="O399" s="20"/>
      <c r="P399" s="20"/>
      <c r="Q399" s="28">
        <f t="shared" si="7"/>
        <v>17.71</v>
      </c>
      <c r="R399" s="18"/>
      <c r="S399" s="18"/>
      <c r="T399" s="18"/>
      <c r="U399" s="18"/>
      <c r="V399" s="18"/>
      <c r="W3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3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3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3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3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399" s="17">
        <f>SUM(T_MAIN_ROUTGW28[[#This Row],[(Y)
TOTAL Excluding VAT - Y1
((A*J)*Q)+((A*R)*12))]:[(AC)
TOTAL Excluding VAT - Y5
((E*N*Q)+((E*V)*12))]])</f>
        <v>0</v>
      </c>
      <c r="AC399" s="65"/>
    </row>
    <row r="400" spans="1:29" x14ac:dyDescent="0.3">
      <c r="A400" t="s">
        <v>78</v>
      </c>
      <c r="B400" s="1" t="s">
        <v>3225</v>
      </c>
      <c r="C400" s="115" t="s">
        <v>3226</v>
      </c>
      <c r="D400" s="116" t="s">
        <v>2591</v>
      </c>
      <c r="E400">
        <v>0</v>
      </c>
      <c r="F400">
        <v>0</v>
      </c>
      <c r="G400">
        <v>0</v>
      </c>
      <c r="H400">
        <v>0</v>
      </c>
      <c r="I400">
        <v>0</v>
      </c>
      <c r="J400" t="s">
        <v>2496</v>
      </c>
      <c r="K400" t="s">
        <v>2496</v>
      </c>
      <c r="L400" s="20"/>
      <c r="M400" s="20"/>
      <c r="N400" s="20"/>
      <c r="O400" s="20"/>
      <c r="P400" s="20"/>
      <c r="Q400" s="28">
        <f t="shared" si="7"/>
        <v>17.71</v>
      </c>
      <c r="R400" s="18"/>
      <c r="S400" s="18"/>
      <c r="T400" s="18"/>
      <c r="U400" s="18"/>
      <c r="V400" s="18"/>
      <c r="W4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0" s="17">
        <f>SUM(T_MAIN_ROUTGW28[[#This Row],[(Y)
TOTAL Excluding VAT - Y1
((A*J)*Q)+((A*R)*12))]:[(AC)
TOTAL Excluding VAT - Y5
((E*N*Q)+((E*V)*12))]])</f>
        <v>0</v>
      </c>
      <c r="AC400" s="65"/>
    </row>
    <row r="401" spans="1:29" x14ac:dyDescent="0.3">
      <c r="A401" t="s">
        <v>76</v>
      </c>
      <c r="B401" s="1" t="s">
        <v>3227</v>
      </c>
      <c r="C401" s="115" t="s">
        <v>3227</v>
      </c>
      <c r="D401" s="116" t="s">
        <v>2556</v>
      </c>
      <c r="E401">
        <v>0</v>
      </c>
      <c r="F401">
        <v>0</v>
      </c>
      <c r="G401">
        <v>0</v>
      </c>
      <c r="H401">
        <v>0</v>
      </c>
      <c r="I401">
        <v>0</v>
      </c>
      <c r="J401" t="s">
        <v>2496</v>
      </c>
      <c r="K401" t="s">
        <v>2496</v>
      </c>
      <c r="L401" s="20"/>
      <c r="M401" s="20"/>
      <c r="N401" s="20"/>
      <c r="O401" s="20"/>
      <c r="P401" s="20"/>
      <c r="Q401" s="28">
        <f t="shared" si="7"/>
        <v>17.71</v>
      </c>
      <c r="R401" s="18"/>
      <c r="S401" s="18"/>
      <c r="T401" s="18"/>
      <c r="U401" s="18"/>
      <c r="V401" s="18"/>
      <c r="W4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1" s="17">
        <f>SUM(T_MAIN_ROUTGW28[[#This Row],[(Y)
TOTAL Excluding VAT - Y1
((A*J)*Q)+((A*R)*12))]:[(AC)
TOTAL Excluding VAT - Y5
((E*N*Q)+((E*V)*12))]])</f>
        <v>0</v>
      </c>
      <c r="AC401" s="65"/>
    </row>
    <row r="402" spans="1:29" x14ac:dyDescent="0.3">
      <c r="A402" t="s">
        <v>76</v>
      </c>
      <c r="B402" s="1" t="s">
        <v>3228</v>
      </c>
      <c r="C402" s="115" t="s">
        <v>3228</v>
      </c>
      <c r="D402" s="116" t="s">
        <v>2556</v>
      </c>
      <c r="E402">
        <v>0</v>
      </c>
      <c r="F402">
        <v>0</v>
      </c>
      <c r="G402">
        <v>0</v>
      </c>
      <c r="H402">
        <v>0</v>
      </c>
      <c r="I402">
        <v>0</v>
      </c>
      <c r="J402" t="s">
        <v>2496</v>
      </c>
      <c r="K402" t="s">
        <v>2496</v>
      </c>
      <c r="L402" s="20"/>
      <c r="M402" s="20"/>
      <c r="N402" s="20"/>
      <c r="O402" s="20"/>
      <c r="P402" s="20"/>
      <c r="Q402" s="28">
        <f t="shared" si="7"/>
        <v>17.71</v>
      </c>
      <c r="R402" s="18"/>
      <c r="S402" s="18"/>
      <c r="T402" s="18"/>
      <c r="U402" s="18"/>
      <c r="V402" s="18"/>
      <c r="W4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2" s="17">
        <f>SUM(T_MAIN_ROUTGW28[[#This Row],[(Y)
TOTAL Excluding VAT - Y1
((A*J)*Q)+((A*R)*12))]:[(AC)
TOTAL Excluding VAT - Y5
((E*N*Q)+((E*V)*12))]])</f>
        <v>0</v>
      </c>
      <c r="AC402" s="65"/>
    </row>
    <row r="403" spans="1:29" x14ac:dyDescent="0.3">
      <c r="A403" t="s">
        <v>76</v>
      </c>
      <c r="B403" s="1" t="s">
        <v>3229</v>
      </c>
      <c r="C403" s="115" t="s">
        <v>3229</v>
      </c>
      <c r="D403" s="116" t="s">
        <v>2556</v>
      </c>
      <c r="E403">
        <v>0</v>
      </c>
      <c r="F403">
        <v>0</v>
      </c>
      <c r="G403">
        <v>0</v>
      </c>
      <c r="H403">
        <v>0</v>
      </c>
      <c r="I403">
        <v>0</v>
      </c>
      <c r="J403" t="s">
        <v>2496</v>
      </c>
      <c r="K403" t="s">
        <v>2496</v>
      </c>
      <c r="L403" s="20"/>
      <c r="M403" s="20"/>
      <c r="N403" s="20"/>
      <c r="O403" s="20"/>
      <c r="P403" s="20"/>
      <c r="Q403" s="28">
        <f t="shared" si="7"/>
        <v>17.71</v>
      </c>
      <c r="R403" s="18"/>
      <c r="S403" s="18"/>
      <c r="T403" s="18"/>
      <c r="U403" s="18"/>
      <c r="V403" s="18"/>
      <c r="W4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3" s="17">
        <f>SUM(T_MAIN_ROUTGW28[[#This Row],[(Y)
TOTAL Excluding VAT - Y1
((A*J)*Q)+((A*R)*12))]:[(AC)
TOTAL Excluding VAT - Y5
((E*N*Q)+((E*V)*12))]])</f>
        <v>0</v>
      </c>
      <c r="AC403" s="65"/>
    </row>
    <row r="404" spans="1:29" x14ac:dyDescent="0.3">
      <c r="A404" t="s">
        <v>2530</v>
      </c>
      <c r="B404" s="1" t="s">
        <v>3230</v>
      </c>
      <c r="C404" s="115" t="s">
        <v>3230</v>
      </c>
      <c r="D404" s="116" t="s">
        <v>2556</v>
      </c>
      <c r="E404">
        <v>0</v>
      </c>
      <c r="F404">
        <v>0</v>
      </c>
      <c r="G404">
        <v>0</v>
      </c>
      <c r="H404">
        <v>0</v>
      </c>
      <c r="I404">
        <v>0</v>
      </c>
      <c r="J404" t="s">
        <v>2496</v>
      </c>
      <c r="K404" t="s">
        <v>2496</v>
      </c>
      <c r="L404" s="20"/>
      <c r="M404" s="20"/>
      <c r="N404" s="20"/>
      <c r="O404" s="20"/>
      <c r="P404" s="20"/>
      <c r="Q404" s="28">
        <f t="shared" si="7"/>
        <v>17.71</v>
      </c>
      <c r="R404" s="18"/>
      <c r="S404" s="18"/>
      <c r="T404" s="18"/>
      <c r="U404" s="18"/>
      <c r="V404" s="18"/>
      <c r="W4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4" s="17">
        <f>SUM(T_MAIN_ROUTGW28[[#This Row],[(Y)
TOTAL Excluding VAT - Y1
((A*J)*Q)+((A*R)*12))]:[(AC)
TOTAL Excluding VAT - Y5
((E*N*Q)+((E*V)*12))]])</f>
        <v>0</v>
      </c>
      <c r="AC404" s="65"/>
    </row>
    <row r="405" spans="1:29" x14ac:dyDescent="0.3">
      <c r="A405" t="s">
        <v>76</v>
      </c>
      <c r="B405" s="1" t="s">
        <v>3231</v>
      </c>
      <c r="C405" s="115" t="s">
        <v>3231</v>
      </c>
      <c r="D405" s="116" t="s">
        <v>2556</v>
      </c>
      <c r="E405">
        <v>0</v>
      </c>
      <c r="F405">
        <v>0</v>
      </c>
      <c r="G405">
        <v>0</v>
      </c>
      <c r="H405">
        <v>0</v>
      </c>
      <c r="I405">
        <v>0</v>
      </c>
      <c r="J405" t="s">
        <v>2496</v>
      </c>
      <c r="K405" t="s">
        <v>2496</v>
      </c>
      <c r="L405" s="20"/>
      <c r="M405" s="20"/>
      <c r="N405" s="20"/>
      <c r="O405" s="20"/>
      <c r="P405" s="20"/>
      <c r="Q405" s="28">
        <f t="shared" si="7"/>
        <v>17.71</v>
      </c>
      <c r="R405" s="18"/>
      <c r="S405" s="18"/>
      <c r="T405" s="18"/>
      <c r="U405" s="18"/>
      <c r="V405" s="18"/>
      <c r="W4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5" s="17">
        <f>SUM(T_MAIN_ROUTGW28[[#This Row],[(Y)
TOTAL Excluding VAT - Y1
((A*J)*Q)+((A*R)*12))]:[(AC)
TOTAL Excluding VAT - Y5
((E*N*Q)+((E*V)*12))]])</f>
        <v>0</v>
      </c>
      <c r="AC405" s="65"/>
    </row>
    <row r="406" spans="1:29" x14ac:dyDescent="0.3">
      <c r="A406" t="s">
        <v>2530</v>
      </c>
      <c r="B406" s="1" t="s">
        <v>3232</v>
      </c>
      <c r="C406" s="115" t="s">
        <v>3232</v>
      </c>
      <c r="D406" s="116" t="s">
        <v>2556</v>
      </c>
      <c r="E406">
        <v>0</v>
      </c>
      <c r="F406">
        <v>0</v>
      </c>
      <c r="G406">
        <v>0</v>
      </c>
      <c r="H406">
        <v>0</v>
      </c>
      <c r="I406">
        <v>0</v>
      </c>
      <c r="J406" t="s">
        <v>2496</v>
      </c>
      <c r="K406" t="s">
        <v>2496</v>
      </c>
      <c r="L406" s="20"/>
      <c r="M406" s="20"/>
      <c r="N406" s="20"/>
      <c r="O406" s="20"/>
      <c r="P406" s="20"/>
      <c r="Q406" s="28">
        <f t="shared" si="7"/>
        <v>17.71</v>
      </c>
      <c r="R406" s="18"/>
      <c r="S406" s="18"/>
      <c r="T406" s="18"/>
      <c r="U406" s="18"/>
      <c r="V406" s="18"/>
      <c r="W4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6" s="17">
        <f>SUM(T_MAIN_ROUTGW28[[#This Row],[(Y)
TOTAL Excluding VAT - Y1
((A*J)*Q)+((A*R)*12))]:[(AC)
TOTAL Excluding VAT - Y5
((E*N*Q)+((E*V)*12))]])</f>
        <v>0</v>
      </c>
      <c r="AC406" s="65"/>
    </row>
    <row r="407" spans="1:29" x14ac:dyDescent="0.3">
      <c r="A407" t="s">
        <v>2530</v>
      </c>
      <c r="B407" s="1" t="s">
        <v>3233</v>
      </c>
      <c r="C407" s="115" t="s">
        <v>3233</v>
      </c>
      <c r="D407" s="116" t="s">
        <v>2556</v>
      </c>
      <c r="E407">
        <v>0</v>
      </c>
      <c r="F407">
        <v>0</v>
      </c>
      <c r="G407">
        <v>0</v>
      </c>
      <c r="H407">
        <v>0</v>
      </c>
      <c r="I407">
        <v>0</v>
      </c>
      <c r="J407" t="s">
        <v>2496</v>
      </c>
      <c r="K407" t="s">
        <v>2496</v>
      </c>
      <c r="L407" s="20"/>
      <c r="M407" s="20"/>
      <c r="N407" s="20"/>
      <c r="O407" s="20"/>
      <c r="P407" s="20"/>
      <c r="Q407" s="28">
        <f t="shared" si="7"/>
        <v>17.71</v>
      </c>
      <c r="R407" s="18"/>
      <c r="S407" s="18"/>
      <c r="T407" s="18"/>
      <c r="U407" s="18"/>
      <c r="V407" s="18"/>
      <c r="W4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7" s="17">
        <f>SUM(T_MAIN_ROUTGW28[[#This Row],[(Y)
TOTAL Excluding VAT - Y1
((A*J)*Q)+((A*R)*12))]:[(AC)
TOTAL Excluding VAT - Y5
((E*N*Q)+((E*V)*12))]])</f>
        <v>0</v>
      </c>
      <c r="AC407" s="65"/>
    </row>
    <row r="408" spans="1:29" x14ac:dyDescent="0.3">
      <c r="A408" t="s">
        <v>2530</v>
      </c>
      <c r="B408" s="1" t="s">
        <v>3234</v>
      </c>
      <c r="C408" s="115" t="s">
        <v>3234</v>
      </c>
      <c r="D408" s="116" t="s">
        <v>2556</v>
      </c>
      <c r="E408">
        <v>0</v>
      </c>
      <c r="F408">
        <v>0</v>
      </c>
      <c r="G408">
        <v>0</v>
      </c>
      <c r="H408">
        <v>0</v>
      </c>
      <c r="I408">
        <v>0</v>
      </c>
      <c r="J408" t="s">
        <v>2496</v>
      </c>
      <c r="K408" t="s">
        <v>2496</v>
      </c>
      <c r="L408" s="20"/>
      <c r="M408" s="20"/>
      <c r="N408" s="20"/>
      <c r="O408" s="20"/>
      <c r="P408" s="20"/>
      <c r="Q408" s="28">
        <f t="shared" si="7"/>
        <v>17.71</v>
      </c>
      <c r="R408" s="18"/>
      <c r="S408" s="18"/>
      <c r="T408" s="18"/>
      <c r="U408" s="18"/>
      <c r="V408" s="18"/>
      <c r="W4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8" s="17">
        <f>SUM(T_MAIN_ROUTGW28[[#This Row],[(Y)
TOTAL Excluding VAT - Y1
((A*J)*Q)+((A*R)*12))]:[(AC)
TOTAL Excluding VAT - Y5
((E*N*Q)+((E*V)*12))]])</f>
        <v>0</v>
      </c>
      <c r="AC408" s="65"/>
    </row>
    <row r="409" spans="1:29" x14ac:dyDescent="0.3">
      <c r="A409" t="s">
        <v>2530</v>
      </c>
      <c r="B409" s="1" t="s">
        <v>3235</v>
      </c>
      <c r="C409" s="115" t="s">
        <v>3236</v>
      </c>
      <c r="D409" s="116" t="s">
        <v>2556</v>
      </c>
      <c r="E409">
        <v>0</v>
      </c>
      <c r="F409">
        <v>0</v>
      </c>
      <c r="G409">
        <v>0</v>
      </c>
      <c r="H409">
        <v>0</v>
      </c>
      <c r="I409">
        <v>0</v>
      </c>
      <c r="J409" t="s">
        <v>2496</v>
      </c>
      <c r="K409" t="s">
        <v>2496</v>
      </c>
      <c r="L409" s="20"/>
      <c r="M409" s="20"/>
      <c r="N409" s="20"/>
      <c r="O409" s="20"/>
      <c r="P409" s="20"/>
      <c r="Q409" s="28">
        <f t="shared" si="7"/>
        <v>17.71</v>
      </c>
      <c r="R409" s="18"/>
      <c r="S409" s="18"/>
      <c r="T409" s="18"/>
      <c r="U409" s="18"/>
      <c r="V409" s="18"/>
      <c r="W4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09" s="17">
        <f>SUM(T_MAIN_ROUTGW28[[#This Row],[(Y)
TOTAL Excluding VAT - Y1
((A*J)*Q)+((A*R)*12))]:[(AC)
TOTAL Excluding VAT - Y5
((E*N*Q)+((E*V)*12))]])</f>
        <v>0</v>
      </c>
      <c r="AC409" s="65"/>
    </row>
    <row r="410" spans="1:29" x14ac:dyDescent="0.3">
      <c r="A410" t="s">
        <v>2530</v>
      </c>
      <c r="B410" s="1" t="s">
        <v>3237</v>
      </c>
      <c r="C410" s="115" t="s">
        <v>3238</v>
      </c>
      <c r="D410" s="116" t="s">
        <v>2556</v>
      </c>
      <c r="E410">
        <v>0</v>
      </c>
      <c r="F410">
        <v>0</v>
      </c>
      <c r="G410">
        <v>0</v>
      </c>
      <c r="H410">
        <v>0</v>
      </c>
      <c r="I410">
        <v>0</v>
      </c>
      <c r="J410" t="s">
        <v>2496</v>
      </c>
      <c r="K410" t="s">
        <v>2496</v>
      </c>
      <c r="L410" s="20"/>
      <c r="M410" s="20"/>
      <c r="N410" s="20"/>
      <c r="O410" s="20"/>
      <c r="P410" s="20"/>
      <c r="Q410" s="28">
        <f t="shared" si="7"/>
        <v>17.71</v>
      </c>
      <c r="R410" s="18"/>
      <c r="S410" s="18"/>
      <c r="T410" s="18"/>
      <c r="U410" s="18"/>
      <c r="V410" s="18"/>
      <c r="W4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0" s="17">
        <f>SUM(T_MAIN_ROUTGW28[[#This Row],[(Y)
TOTAL Excluding VAT - Y1
((A*J)*Q)+((A*R)*12))]:[(AC)
TOTAL Excluding VAT - Y5
((E*N*Q)+((E*V)*12))]])</f>
        <v>0</v>
      </c>
      <c r="AC410" s="65"/>
    </row>
    <row r="411" spans="1:29" x14ac:dyDescent="0.3">
      <c r="A411" t="s">
        <v>73</v>
      </c>
      <c r="B411" s="1" t="s">
        <v>3239</v>
      </c>
      <c r="C411" s="115" t="s">
        <v>3239</v>
      </c>
      <c r="D411" s="116" t="s">
        <v>2556</v>
      </c>
      <c r="E411">
        <v>0</v>
      </c>
      <c r="F411">
        <v>0</v>
      </c>
      <c r="G411">
        <v>0</v>
      </c>
      <c r="H411">
        <v>0</v>
      </c>
      <c r="I411">
        <v>0</v>
      </c>
      <c r="J411" t="s">
        <v>2496</v>
      </c>
      <c r="K411" t="s">
        <v>2496</v>
      </c>
      <c r="L411" s="20"/>
      <c r="M411" s="20"/>
      <c r="N411" s="20"/>
      <c r="O411" s="20"/>
      <c r="P411" s="20"/>
      <c r="Q411" s="28">
        <f t="shared" si="7"/>
        <v>17.71</v>
      </c>
      <c r="R411" s="18"/>
      <c r="S411" s="18"/>
      <c r="T411" s="18"/>
      <c r="U411" s="18"/>
      <c r="V411" s="18"/>
      <c r="W4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1" s="17">
        <f>SUM(T_MAIN_ROUTGW28[[#This Row],[(Y)
TOTAL Excluding VAT - Y1
((A*J)*Q)+((A*R)*12))]:[(AC)
TOTAL Excluding VAT - Y5
((E*N*Q)+((E*V)*12))]])</f>
        <v>0</v>
      </c>
      <c r="AC411" s="65"/>
    </row>
    <row r="412" spans="1:29" x14ac:dyDescent="0.3">
      <c r="A412" t="s">
        <v>73</v>
      </c>
      <c r="B412" s="1" t="s">
        <v>3240</v>
      </c>
      <c r="C412" s="115" t="s">
        <v>3240</v>
      </c>
      <c r="D412" s="116" t="s">
        <v>2556</v>
      </c>
      <c r="E412">
        <v>0</v>
      </c>
      <c r="F412">
        <v>0</v>
      </c>
      <c r="G412">
        <v>0</v>
      </c>
      <c r="H412">
        <v>0</v>
      </c>
      <c r="I412">
        <v>0</v>
      </c>
      <c r="J412" t="s">
        <v>2496</v>
      </c>
      <c r="K412" t="s">
        <v>2496</v>
      </c>
      <c r="L412" s="20"/>
      <c r="M412" s="20"/>
      <c r="N412" s="20"/>
      <c r="O412" s="20"/>
      <c r="P412" s="20"/>
      <c r="Q412" s="28">
        <f t="shared" si="7"/>
        <v>17.71</v>
      </c>
      <c r="R412" s="18"/>
      <c r="S412" s="18"/>
      <c r="T412" s="18"/>
      <c r="U412" s="18"/>
      <c r="V412" s="18"/>
      <c r="W4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2" s="17">
        <f>SUM(T_MAIN_ROUTGW28[[#This Row],[(Y)
TOTAL Excluding VAT - Y1
((A*J)*Q)+((A*R)*12))]:[(AC)
TOTAL Excluding VAT - Y5
((E*N*Q)+((E*V)*12))]])</f>
        <v>0</v>
      </c>
      <c r="AC412" s="65"/>
    </row>
    <row r="413" spans="1:29" x14ac:dyDescent="0.3">
      <c r="A413" t="s">
        <v>2530</v>
      </c>
      <c r="B413" s="1" t="s">
        <v>3241</v>
      </c>
      <c r="C413" s="115" t="s">
        <v>3241</v>
      </c>
      <c r="D413" s="116" t="s">
        <v>2556</v>
      </c>
      <c r="E413">
        <v>0</v>
      </c>
      <c r="F413">
        <v>0</v>
      </c>
      <c r="G413">
        <v>0</v>
      </c>
      <c r="H413">
        <v>0</v>
      </c>
      <c r="I413">
        <v>0</v>
      </c>
      <c r="J413" t="s">
        <v>2496</v>
      </c>
      <c r="K413" t="s">
        <v>2496</v>
      </c>
      <c r="L413" s="20"/>
      <c r="M413" s="20"/>
      <c r="N413" s="20"/>
      <c r="O413" s="20"/>
      <c r="P413" s="20"/>
      <c r="Q413" s="28">
        <f t="shared" si="7"/>
        <v>17.71</v>
      </c>
      <c r="R413" s="18"/>
      <c r="S413" s="18"/>
      <c r="T413" s="18"/>
      <c r="U413" s="18"/>
      <c r="V413" s="18"/>
      <c r="W4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3" s="17">
        <f>SUM(T_MAIN_ROUTGW28[[#This Row],[(Y)
TOTAL Excluding VAT - Y1
((A*J)*Q)+((A*R)*12))]:[(AC)
TOTAL Excluding VAT - Y5
((E*N*Q)+((E*V)*12))]])</f>
        <v>0</v>
      </c>
      <c r="AC413" s="65"/>
    </row>
    <row r="414" spans="1:29" x14ac:dyDescent="0.3">
      <c r="A414" t="s">
        <v>2530</v>
      </c>
      <c r="B414" s="1" t="s">
        <v>3242</v>
      </c>
      <c r="C414" s="115" t="s">
        <v>3242</v>
      </c>
      <c r="D414" s="116" t="s">
        <v>2556</v>
      </c>
      <c r="E414">
        <v>0</v>
      </c>
      <c r="F414">
        <v>0</v>
      </c>
      <c r="G414">
        <v>0</v>
      </c>
      <c r="H414">
        <v>0</v>
      </c>
      <c r="I414">
        <v>0</v>
      </c>
      <c r="J414" t="s">
        <v>2496</v>
      </c>
      <c r="K414" t="s">
        <v>2496</v>
      </c>
      <c r="L414" s="20"/>
      <c r="M414" s="20"/>
      <c r="N414" s="20"/>
      <c r="O414" s="20"/>
      <c r="P414" s="20"/>
      <c r="Q414" s="28">
        <f t="shared" si="7"/>
        <v>17.71</v>
      </c>
      <c r="R414" s="18"/>
      <c r="S414" s="18"/>
      <c r="T414" s="18"/>
      <c r="U414" s="18"/>
      <c r="V414" s="18"/>
      <c r="W4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4" s="17">
        <f>SUM(T_MAIN_ROUTGW28[[#This Row],[(Y)
TOTAL Excluding VAT - Y1
((A*J)*Q)+((A*R)*12))]:[(AC)
TOTAL Excluding VAT - Y5
((E*N*Q)+((E*V)*12))]])</f>
        <v>0</v>
      </c>
      <c r="AC414" s="65"/>
    </row>
    <row r="415" spans="1:29" x14ac:dyDescent="0.3">
      <c r="A415" t="s">
        <v>2530</v>
      </c>
      <c r="B415" s="1" t="s">
        <v>3243</v>
      </c>
      <c r="C415" s="115" t="s">
        <v>3243</v>
      </c>
      <c r="D415" s="116" t="s">
        <v>2556</v>
      </c>
      <c r="E415">
        <v>0</v>
      </c>
      <c r="F415">
        <v>0</v>
      </c>
      <c r="G415">
        <v>0</v>
      </c>
      <c r="H415">
        <v>0</v>
      </c>
      <c r="I415">
        <v>0</v>
      </c>
      <c r="J415" t="s">
        <v>2496</v>
      </c>
      <c r="K415" t="s">
        <v>2496</v>
      </c>
      <c r="L415" s="20"/>
      <c r="M415" s="20"/>
      <c r="N415" s="20"/>
      <c r="O415" s="20"/>
      <c r="P415" s="20"/>
      <c r="Q415" s="28">
        <f t="shared" si="7"/>
        <v>17.71</v>
      </c>
      <c r="R415" s="18"/>
      <c r="S415" s="18"/>
      <c r="T415" s="18"/>
      <c r="U415" s="18"/>
      <c r="V415" s="18"/>
      <c r="W4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5" s="17">
        <f>SUM(T_MAIN_ROUTGW28[[#This Row],[(Y)
TOTAL Excluding VAT - Y1
((A*J)*Q)+((A*R)*12))]:[(AC)
TOTAL Excluding VAT - Y5
((E*N*Q)+((E*V)*12))]])</f>
        <v>0</v>
      </c>
      <c r="AC415" s="65"/>
    </row>
    <row r="416" spans="1:29" x14ac:dyDescent="0.3">
      <c r="A416" t="s">
        <v>76</v>
      </c>
      <c r="B416" s="1" t="s">
        <v>3244</v>
      </c>
      <c r="C416" s="115" t="s">
        <v>3244</v>
      </c>
      <c r="D416" s="116" t="s">
        <v>2556</v>
      </c>
      <c r="E416">
        <v>0</v>
      </c>
      <c r="F416">
        <v>0</v>
      </c>
      <c r="G416">
        <v>0</v>
      </c>
      <c r="H416">
        <v>0</v>
      </c>
      <c r="I416">
        <v>0</v>
      </c>
      <c r="J416" t="s">
        <v>2496</v>
      </c>
      <c r="K416" t="s">
        <v>2496</v>
      </c>
      <c r="L416" s="20"/>
      <c r="M416" s="20"/>
      <c r="N416" s="20"/>
      <c r="O416" s="20"/>
      <c r="P416" s="20"/>
      <c r="Q416" s="28">
        <f t="shared" si="7"/>
        <v>17.71</v>
      </c>
      <c r="R416" s="18"/>
      <c r="S416" s="18"/>
      <c r="T416" s="18"/>
      <c r="U416" s="18"/>
      <c r="V416" s="18"/>
      <c r="W4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6" s="17">
        <f>SUM(T_MAIN_ROUTGW28[[#This Row],[(Y)
TOTAL Excluding VAT - Y1
((A*J)*Q)+((A*R)*12))]:[(AC)
TOTAL Excluding VAT - Y5
((E*N*Q)+((E*V)*12))]])</f>
        <v>0</v>
      </c>
      <c r="AC416" s="65"/>
    </row>
    <row r="417" spans="1:29" x14ac:dyDescent="0.3">
      <c r="A417" t="s">
        <v>2530</v>
      </c>
      <c r="B417" s="1" t="s">
        <v>3245</v>
      </c>
      <c r="C417" s="115" t="s">
        <v>3245</v>
      </c>
      <c r="D417" s="116" t="s">
        <v>2556</v>
      </c>
      <c r="E417">
        <v>0</v>
      </c>
      <c r="F417">
        <v>0</v>
      </c>
      <c r="G417">
        <v>0</v>
      </c>
      <c r="H417">
        <v>0</v>
      </c>
      <c r="I417">
        <v>0</v>
      </c>
      <c r="J417" t="s">
        <v>2496</v>
      </c>
      <c r="K417" t="s">
        <v>2496</v>
      </c>
      <c r="L417" s="20"/>
      <c r="M417" s="20"/>
      <c r="N417" s="20"/>
      <c r="O417" s="20"/>
      <c r="P417" s="20"/>
      <c r="Q417" s="28">
        <f t="shared" si="7"/>
        <v>17.71</v>
      </c>
      <c r="R417" s="18"/>
      <c r="S417" s="18"/>
      <c r="T417" s="18"/>
      <c r="U417" s="18"/>
      <c r="V417" s="18"/>
      <c r="W4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7" s="17">
        <f>SUM(T_MAIN_ROUTGW28[[#This Row],[(Y)
TOTAL Excluding VAT - Y1
((A*J)*Q)+((A*R)*12))]:[(AC)
TOTAL Excluding VAT - Y5
((E*N*Q)+((E*V)*12))]])</f>
        <v>0</v>
      </c>
      <c r="AC417" s="65"/>
    </row>
    <row r="418" spans="1:29" x14ac:dyDescent="0.3">
      <c r="A418" t="s">
        <v>2530</v>
      </c>
      <c r="B418" s="1" t="s">
        <v>3246</v>
      </c>
      <c r="C418" s="115" t="s">
        <v>3246</v>
      </c>
      <c r="D418" s="116" t="s">
        <v>2556</v>
      </c>
      <c r="E418">
        <v>0</v>
      </c>
      <c r="F418">
        <v>0</v>
      </c>
      <c r="G418">
        <v>0</v>
      </c>
      <c r="H418">
        <v>0</v>
      </c>
      <c r="I418">
        <v>0</v>
      </c>
      <c r="J418" t="s">
        <v>2496</v>
      </c>
      <c r="K418" t="s">
        <v>2496</v>
      </c>
      <c r="L418" s="20"/>
      <c r="M418" s="20"/>
      <c r="N418" s="20"/>
      <c r="O418" s="20"/>
      <c r="P418" s="20"/>
      <c r="Q418" s="28">
        <f t="shared" si="7"/>
        <v>17.71</v>
      </c>
      <c r="R418" s="18"/>
      <c r="S418" s="18"/>
      <c r="T418" s="18"/>
      <c r="U418" s="18"/>
      <c r="V418" s="18"/>
      <c r="W4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8" s="17">
        <f>SUM(T_MAIN_ROUTGW28[[#This Row],[(Y)
TOTAL Excluding VAT - Y1
((A*J)*Q)+((A*R)*12))]:[(AC)
TOTAL Excluding VAT - Y5
((E*N*Q)+((E*V)*12))]])</f>
        <v>0</v>
      </c>
      <c r="AC418" s="65"/>
    </row>
    <row r="419" spans="1:29" x14ac:dyDescent="0.3">
      <c r="A419" t="s">
        <v>2530</v>
      </c>
      <c r="B419" s="1" t="s">
        <v>3247</v>
      </c>
      <c r="C419" s="115" t="s">
        <v>3248</v>
      </c>
      <c r="D419" s="116" t="s">
        <v>2556</v>
      </c>
      <c r="E419">
        <v>0</v>
      </c>
      <c r="F419">
        <v>0</v>
      </c>
      <c r="G419">
        <v>0</v>
      </c>
      <c r="H419">
        <v>0</v>
      </c>
      <c r="I419">
        <v>0</v>
      </c>
      <c r="J419" t="s">
        <v>2496</v>
      </c>
      <c r="K419" t="s">
        <v>2496</v>
      </c>
      <c r="L419" s="20"/>
      <c r="M419" s="20"/>
      <c r="N419" s="20"/>
      <c r="O419" s="20"/>
      <c r="P419" s="20"/>
      <c r="Q419" s="28">
        <f t="shared" si="7"/>
        <v>17.71</v>
      </c>
      <c r="R419" s="18"/>
      <c r="S419" s="18"/>
      <c r="T419" s="18"/>
      <c r="U419" s="18"/>
      <c r="V419" s="18"/>
      <c r="W4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19" s="17">
        <f>SUM(T_MAIN_ROUTGW28[[#This Row],[(Y)
TOTAL Excluding VAT - Y1
((A*J)*Q)+((A*R)*12))]:[(AC)
TOTAL Excluding VAT - Y5
((E*N*Q)+((E*V)*12))]])</f>
        <v>0</v>
      </c>
      <c r="AC419" s="65"/>
    </row>
    <row r="420" spans="1:29" x14ac:dyDescent="0.3">
      <c r="A420" t="s">
        <v>2530</v>
      </c>
      <c r="B420" s="1" t="s">
        <v>3249</v>
      </c>
      <c r="C420" s="115" t="s">
        <v>3250</v>
      </c>
      <c r="D420" s="116" t="s">
        <v>2556</v>
      </c>
      <c r="E420">
        <v>0</v>
      </c>
      <c r="F420">
        <v>0</v>
      </c>
      <c r="G420">
        <v>0</v>
      </c>
      <c r="H420">
        <v>0</v>
      </c>
      <c r="I420">
        <v>0</v>
      </c>
      <c r="J420" t="s">
        <v>2496</v>
      </c>
      <c r="K420" t="s">
        <v>2496</v>
      </c>
      <c r="L420" s="20"/>
      <c r="M420" s="20"/>
      <c r="N420" s="20"/>
      <c r="O420" s="20"/>
      <c r="P420" s="20"/>
      <c r="Q420" s="28">
        <f t="shared" si="7"/>
        <v>17.71</v>
      </c>
      <c r="R420" s="18"/>
      <c r="S420" s="18"/>
      <c r="T420" s="18"/>
      <c r="U420" s="18"/>
      <c r="V420" s="18"/>
      <c r="W4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0" s="17">
        <f>SUM(T_MAIN_ROUTGW28[[#This Row],[(Y)
TOTAL Excluding VAT - Y1
((A*J)*Q)+((A*R)*12))]:[(AC)
TOTAL Excluding VAT - Y5
((E*N*Q)+((E*V)*12))]])</f>
        <v>0</v>
      </c>
      <c r="AC420" s="65"/>
    </row>
    <row r="421" spans="1:29" x14ac:dyDescent="0.3">
      <c r="A421" t="s">
        <v>73</v>
      </c>
      <c r="B421" s="1" t="s">
        <v>3251</v>
      </c>
      <c r="C421" s="115" t="s">
        <v>3251</v>
      </c>
      <c r="D421" s="116" t="s">
        <v>2556</v>
      </c>
      <c r="E421">
        <v>0</v>
      </c>
      <c r="F421">
        <v>0</v>
      </c>
      <c r="G421">
        <v>0</v>
      </c>
      <c r="H421">
        <v>0</v>
      </c>
      <c r="I421">
        <v>0</v>
      </c>
      <c r="J421" t="s">
        <v>2496</v>
      </c>
      <c r="K421" t="s">
        <v>2496</v>
      </c>
      <c r="L421" s="20"/>
      <c r="M421" s="20"/>
      <c r="N421" s="20"/>
      <c r="O421" s="20"/>
      <c r="P421" s="20"/>
      <c r="Q421" s="28">
        <f t="shared" si="7"/>
        <v>17.71</v>
      </c>
      <c r="R421" s="18"/>
      <c r="S421" s="18"/>
      <c r="T421" s="18"/>
      <c r="U421" s="18"/>
      <c r="V421" s="18"/>
      <c r="W4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1" s="17">
        <f>SUM(T_MAIN_ROUTGW28[[#This Row],[(Y)
TOTAL Excluding VAT - Y1
((A*J)*Q)+((A*R)*12))]:[(AC)
TOTAL Excluding VAT - Y5
((E*N*Q)+((E*V)*12))]])</f>
        <v>0</v>
      </c>
      <c r="AC421" s="65"/>
    </row>
    <row r="422" spans="1:29" x14ac:dyDescent="0.3">
      <c r="A422" t="s">
        <v>2530</v>
      </c>
      <c r="B422" s="1" t="s">
        <v>3252</v>
      </c>
      <c r="C422" s="115" t="s">
        <v>3252</v>
      </c>
      <c r="D422" s="116" t="s">
        <v>2556</v>
      </c>
      <c r="E422">
        <v>0</v>
      </c>
      <c r="F422">
        <v>0</v>
      </c>
      <c r="G422">
        <v>0</v>
      </c>
      <c r="H422">
        <v>0</v>
      </c>
      <c r="I422">
        <v>0</v>
      </c>
      <c r="J422" t="s">
        <v>2496</v>
      </c>
      <c r="K422" t="s">
        <v>2496</v>
      </c>
      <c r="L422" s="20"/>
      <c r="M422" s="20"/>
      <c r="N422" s="20"/>
      <c r="O422" s="20"/>
      <c r="P422" s="20"/>
      <c r="Q422" s="28">
        <f t="shared" si="7"/>
        <v>17.71</v>
      </c>
      <c r="R422" s="18"/>
      <c r="S422" s="18"/>
      <c r="T422" s="18"/>
      <c r="U422" s="18"/>
      <c r="V422" s="18"/>
      <c r="W4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2" s="17">
        <f>SUM(T_MAIN_ROUTGW28[[#This Row],[(Y)
TOTAL Excluding VAT - Y1
((A*J)*Q)+((A*R)*12))]:[(AC)
TOTAL Excluding VAT - Y5
((E*N*Q)+((E*V)*12))]])</f>
        <v>0</v>
      </c>
      <c r="AC422" s="65"/>
    </row>
    <row r="423" spans="1:29" x14ac:dyDescent="0.3">
      <c r="A423" t="s">
        <v>2530</v>
      </c>
      <c r="B423" s="1" t="s">
        <v>3253</v>
      </c>
      <c r="C423" s="115" t="s">
        <v>3253</v>
      </c>
      <c r="D423" s="116" t="s">
        <v>2556</v>
      </c>
      <c r="E423">
        <v>0</v>
      </c>
      <c r="F423">
        <v>0</v>
      </c>
      <c r="G423">
        <v>0</v>
      </c>
      <c r="H423">
        <v>0</v>
      </c>
      <c r="I423">
        <v>0</v>
      </c>
      <c r="J423" t="s">
        <v>2496</v>
      </c>
      <c r="K423" t="s">
        <v>2496</v>
      </c>
      <c r="L423" s="20"/>
      <c r="M423" s="20"/>
      <c r="N423" s="20"/>
      <c r="O423" s="20"/>
      <c r="P423" s="20"/>
      <c r="Q423" s="28">
        <f t="shared" si="7"/>
        <v>17.71</v>
      </c>
      <c r="R423" s="18"/>
      <c r="S423" s="18"/>
      <c r="T423" s="18"/>
      <c r="U423" s="18"/>
      <c r="V423" s="18"/>
      <c r="W4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3" s="17">
        <f>SUM(T_MAIN_ROUTGW28[[#This Row],[(Y)
TOTAL Excluding VAT - Y1
((A*J)*Q)+((A*R)*12))]:[(AC)
TOTAL Excluding VAT - Y5
((E*N*Q)+((E*V)*12))]])</f>
        <v>0</v>
      </c>
      <c r="AC423" s="65"/>
    </row>
    <row r="424" spans="1:29" x14ac:dyDescent="0.3">
      <c r="A424" t="s">
        <v>2530</v>
      </c>
      <c r="B424" s="1" t="s">
        <v>3254</v>
      </c>
      <c r="C424" s="115" t="s">
        <v>3254</v>
      </c>
      <c r="D424" s="116" t="s">
        <v>2556</v>
      </c>
      <c r="E424">
        <v>0</v>
      </c>
      <c r="F424">
        <v>0</v>
      </c>
      <c r="G424">
        <v>0</v>
      </c>
      <c r="H424">
        <v>0</v>
      </c>
      <c r="I424">
        <v>0</v>
      </c>
      <c r="J424" t="s">
        <v>2496</v>
      </c>
      <c r="K424" t="s">
        <v>2496</v>
      </c>
      <c r="L424" s="20"/>
      <c r="M424" s="20"/>
      <c r="N424" s="20"/>
      <c r="O424" s="20"/>
      <c r="P424" s="20"/>
      <c r="Q424" s="28">
        <f t="shared" si="7"/>
        <v>17.71</v>
      </c>
      <c r="R424" s="18"/>
      <c r="S424" s="18"/>
      <c r="T424" s="18"/>
      <c r="U424" s="18"/>
      <c r="V424" s="18"/>
      <c r="W4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4" s="17">
        <f>SUM(T_MAIN_ROUTGW28[[#This Row],[(Y)
TOTAL Excluding VAT - Y1
((A*J)*Q)+((A*R)*12))]:[(AC)
TOTAL Excluding VAT - Y5
((E*N*Q)+((E*V)*12))]])</f>
        <v>0</v>
      </c>
      <c r="AC424" s="65"/>
    </row>
    <row r="425" spans="1:29" x14ac:dyDescent="0.3">
      <c r="A425" t="s">
        <v>2530</v>
      </c>
      <c r="B425" s="1" t="s">
        <v>3255</v>
      </c>
      <c r="C425" s="115" t="s">
        <v>3255</v>
      </c>
      <c r="D425" s="116" t="s">
        <v>2556</v>
      </c>
      <c r="E425">
        <v>0</v>
      </c>
      <c r="F425">
        <v>0</v>
      </c>
      <c r="G425">
        <v>0</v>
      </c>
      <c r="H425">
        <v>0</v>
      </c>
      <c r="I425">
        <v>0</v>
      </c>
      <c r="J425" t="s">
        <v>2496</v>
      </c>
      <c r="K425" t="s">
        <v>2496</v>
      </c>
      <c r="L425" s="20"/>
      <c r="M425" s="20"/>
      <c r="N425" s="20"/>
      <c r="O425" s="20"/>
      <c r="P425" s="20"/>
      <c r="Q425" s="28">
        <f t="shared" si="7"/>
        <v>17.71</v>
      </c>
      <c r="R425" s="18"/>
      <c r="S425" s="18"/>
      <c r="T425" s="18"/>
      <c r="U425" s="18"/>
      <c r="V425" s="18"/>
      <c r="W4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5" s="17">
        <f>SUM(T_MAIN_ROUTGW28[[#This Row],[(Y)
TOTAL Excluding VAT - Y1
((A*J)*Q)+((A*R)*12))]:[(AC)
TOTAL Excluding VAT - Y5
((E*N*Q)+((E*V)*12))]])</f>
        <v>0</v>
      </c>
      <c r="AC425" s="65"/>
    </row>
    <row r="426" spans="1:29" x14ac:dyDescent="0.3">
      <c r="A426" t="s">
        <v>2530</v>
      </c>
      <c r="B426" s="1" t="s">
        <v>3256</v>
      </c>
      <c r="C426" s="115" t="s">
        <v>3256</v>
      </c>
      <c r="D426" s="116" t="s">
        <v>2556</v>
      </c>
      <c r="E426">
        <v>0</v>
      </c>
      <c r="F426">
        <v>0</v>
      </c>
      <c r="G426">
        <v>0</v>
      </c>
      <c r="H426">
        <v>0</v>
      </c>
      <c r="I426">
        <v>0</v>
      </c>
      <c r="J426" t="s">
        <v>2496</v>
      </c>
      <c r="K426" t="s">
        <v>2496</v>
      </c>
      <c r="L426" s="20"/>
      <c r="M426" s="20"/>
      <c r="N426" s="20"/>
      <c r="O426" s="20"/>
      <c r="P426" s="20"/>
      <c r="Q426" s="28">
        <f t="shared" si="7"/>
        <v>17.71</v>
      </c>
      <c r="R426" s="18"/>
      <c r="S426" s="18"/>
      <c r="T426" s="18"/>
      <c r="U426" s="18"/>
      <c r="V426" s="18"/>
      <c r="W4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6" s="17">
        <f>SUM(T_MAIN_ROUTGW28[[#This Row],[(Y)
TOTAL Excluding VAT - Y1
((A*J)*Q)+((A*R)*12))]:[(AC)
TOTAL Excluding VAT - Y5
((E*N*Q)+((E*V)*12))]])</f>
        <v>0</v>
      </c>
      <c r="AC426" s="65"/>
    </row>
    <row r="427" spans="1:29" x14ac:dyDescent="0.3">
      <c r="A427" t="s">
        <v>2530</v>
      </c>
      <c r="B427" s="1" t="s">
        <v>3257</v>
      </c>
      <c r="C427" s="115" t="s">
        <v>3257</v>
      </c>
      <c r="D427" s="116" t="s">
        <v>2556</v>
      </c>
      <c r="E427">
        <v>0</v>
      </c>
      <c r="F427">
        <v>0</v>
      </c>
      <c r="G427">
        <v>0</v>
      </c>
      <c r="H427">
        <v>0</v>
      </c>
      <c r="I427">
        <v>0</v>
      </c>
      <c r="J427" t="s">
        <v>2496</v>
      </c>
      <c r="K427" t="s">
        <v>2496</v>
      </c>
      <c r="L427" s="20"/>
      <c r="M427" s="20"/>
      <c r="N427" s="20"/>
      <c r="O427" s="20"/>
      <c r="P427" s="20"/>
      <c r="Q427" s="28">
        <f t="shared" si="7"/>
        <v>17.71</v>
      </c>
      <c r="R427" s="18"/>
      <c r="S427" s="18"/>
      <c r="T427" s="18"/>
      <c r="U427" s="18"/>
      <c r="V427" s="18"/>
      <c r="W4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7" s="17">
        <f>SUM(T_MAIN_ROUTGW28[[#This Row],[(Y)
TOTAL Excluding VAT - Y1
((A*J)*Q)+((A*R)*12))]:[(AC)
TOTAL Excluding VAT - Y5
((E*N*Q)+((E*V)*12))]])</f>
        <v>0</v>
      </c>
      <c r="AC427" s="65"/>
    </row>
    <row r="428" spans="1:29" x14ac:dyDescent="0.3">
      <c r="A428" t="s">
        <v>80</v>
      </c>
      <c r="B428" s="1" t="s">
        <v>3258</v>
      </c>
      <c r="C428" s="115" t="s">
        <v>3258</v>
      </c>
      <c r="D428" s="116" t="s">
        <v>3107</v>
      </c>
      <c r="E428">
        <v>1</v>
      </c>
      <c r="F428">
        <v>1</v>
      </c>
      <c r="G428">
        <v>1</v>
      </c>
      <c r="H428">
        <v>0</v>
      </c>
      <c r="I428">
        <v>0</v>
      </c>
      <c r="J428" t="s">
        <v>646</v>
      </c>
      <c r="K428" t="s">
        <v>646</v>
      </c>
      <c r="L428" s="20"/>
      <c r="M428" s="20"/>
      <c r="N428" s="20"/>
      <c r="O428" s="20"/>
      <c r="P428" s="20"/>
      <c r="Q428" s="28">
        <f t="shared" si="7"/>
        <v>17.71</v>
      </c>
      <c r="R428" s="18"/>
      <c r="S428" s="18"/>
      <c r="T428" s="18"/>
      <c r="U428" s="18"/>
      <c r="V428" s="18"/>
      <c r="W4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8" s="17">
        <f>SUM(T_MAIN_ROUTGW28[[#This Row],[(Y)
TOTAL Excluding VAT - Y1
((A*J)*Q)+((A*R)*12))]:[(AC)
TOTAL Excluding VAT - Y5
((E*N*Q)+((E*V)*12))]])</f>
        <v>0</v>
      </c>
      <c r="AC428" s="65"/>
    </row>
    <row r="429" spans="1:29" x14ac:dyDescent="0.3">
      <c r="A429" t="s">
        <v>2530</v>
      </c>
      <c r="B429" s="1" t="s">
        <v>3259</v>
      </c>
      <c r="C429" s="115" t="s">
        <v>3260</v>
      </c>
      <c r="D429" s="116" t="s">
        <v>2556</v>
      </c>
      <c r="E429">
        <v>0</v>
      </c>
      <c r="F429">
        <v>0</v>
      </c>
      <c r="G429">
        <v>0</v>
      </c>
      <c r="H429">
        <v>0</v>
      </c>
      <c r="I429">
        <v>0</v>
      </c>
      <c r="J429" t="s">
        <v>2496</v>
      </c>
      <c r="K429" t="s">
        <v>2496</v>
      </c>
      <c r="L429" s="20"/>
      <c r="M429" s="20"/>
      <c r="N429" s="20"/>
      <c r="O429" s="20"/>
      <c r="P429" s="20"/>
      <c r="Q429" s="28">
        <f t="shared" si="7"/>
        <v>17.71</v>
      </c>
      <c r="R429" s="18"/>
      <c r="S429" s="18"/>
      <c r="T429" s="18"/>
      <c r="U429" s="18"/>
      <c r="V429" s="18"/>
      <c r="W4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29" s="17">
        <f>SUM(T_MAIN_ROUTGW28[[#This Row],[(Y)
TOTAL Excluding VAT - Y1
((A*J)*Q)+((A*R)*12))]:[(AC)
TOTAL Excluding VAT - Y5
((E*N*Q)+((E*V)*12))]])</f>
        <v>0</v>
      </c>
      <c r="AC429" s="65"/>
    </row>
    <row r="430" spans="1:29" x14ac:dyDescent="0.3">
      <c r="A430" t="s">
        <v>2530</v>
      </c>
      <c r="B430" s="1" t="s">
        <v>3261</v>
      </c>
      <c r="C430" s="115" t="s">
        <v>3262</v>
      </c>
      <c r="D430" s="116" t="s">
        <v>2556</v>
      </c>
      <c r="E430">
        <v>0</v>
      </c>
      <c r="F430">
        <v>0</v>
      </c>
      <c r="G430">
        <v>0</v>
      </c>
      <c r="H430">
        <v>0</v>
      </c>
      <c r="I430">
        <v>0</v>
      </c>
      <c r="J430" t="s">
        <v>2496</v>
      </c>
      <c r="K430" t="s">
        <v>2496</v>
      </c>
      <c r="L430" s="20"/>
      <c r="M430" s="20"/>
      <c r="N430" s="20"/>
      <c r="O430" s="20"/>
      <c r="P430" s="20"/>
      <c r="Q430" s="28">
        <f t="shared" si="7"/>
        <v>17.71</v>
      </c>
      <c r="R430" s="18"/>
      <c r="S430" s="18"/>
      <c r="T430" s="18"/>
      <c r="U430" s="18"/>
      <c r="V430" s="18"/>
      <c r="W4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0" s="17">
        <f>SUM(T_MAIN_ROUTGW28[[#This Row],[(Y)
TOTAL Excluding VAT - Y1
((A*J)*Q)+((A*R)*12))]:[(AC)
TOTAL Excluding VAT - Y5
((E*N*Q)+((E*V)*12))]])</f>
        <v>0</v>
      </c>
      <c r="AC430" s="65"/>
    </row>
    <row r="431" spans="1:29" x14ac:dyDescent="0.3">
      <c r="A431" t="s">
        <v>76</v>
      </c>
      <c r="B431" s="1" t="s">
        <v>3263</v>
      </c>
      <c r="C431" s="115" t="s">
        <v>3263</v>
      </c>
      <c r="D431" s="116" t="s">
        <v>2556</v>
      </c>
      <c r="E431">
        <v>0</v>
      </c>
      <c r="F431">
        <v>0</v>
      </c>
      <c r="G431">
        <v>0</v>
      </c>
      <c r="H431">
        <v>0</v>
      </c>
      <c r="I431">
        <v>0</v>
      </c>
      <c r="J431" t="s">
        <v>2496</v>
      </c>
      <c r="K431" t="s">
        <v>2496</v>
      </c>
      <c r="L431" s="20"/>
      <c r="M431" s="20"/>
      <c r="N431" s="20"/>
      <c r="O431" s="20"/>
      <c r="P431" s="20"/>
      <c r="Q431" s="28">
        <f t="shared" si="7"/>
        <v>17.71</v>
      </c>
      <c r="R431" s="18"/>
      <c r="S431" s="18"/>
      <c r="T431" s="18"/>
      <c r="U431" s="18"/>
      <c r="V431" s="18"/>
      <c r="W4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1" s="17">
        <f>SUM(T_MAIN_ROUTGW28[[#This Row],[(Y)
TOTAL Excluding VAT - Y1
((A*J)*Q)+((A*R)*12))]:[(AC)
TOTAL Excluding VAT - Y5
((E*N*Q)+((E*V)*12))]])</f>
        <v>0</v>
      </c>
      <c r="AC431" s="65"/>
    </row>
    <row r="432" spans="1:29" x14ac:dyDescent="0.3">
      <c r="A432" t="s">
        <v>2530</v>
      </c>
      <c r="B432" s="1" t="s">
        <v>3264</v>
      </c>
      <c r="C432" s="115" t="s">
        <v>3264</v>
      </c>
      <c r="D432" s="116" t="s">
        <v>2556</v>
      </c>
      <c r="E432">
        <v>0</v>
      </c>
      <c r="F432">
        <v>0</v>
      </c>
      <c r="G432">
        <v>0</v>
      </c>
      <c r="H432">
        <v>0</v>
      </c>
      <c r="I432">
        <v>0</v>
      </c>
      <c r="J432" t="s">
        <v>2496</v>
      </c>
      <c r="K432" t="s">
        <v>2496</v>
      </c>
      <c r="L432" s="20"/>
      <c r="M432" s="20"/>
      <c r="N432" s="20"/>
      <c r="O432" s="20"/>
      <c r="P432" s="20"/>
      <c r="Q432" s="28">
        <f t="shared" si="7"/>
        <v>17.71</v>
      </c>
      <c r="R432" s="18"/>
      <c r="S432" s="18"/>
      <c r="T432" s="18"/>
      <c r="U432" s="18"/>
      <c r="V432" s="18"/>
      <c r="W4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2" s="17">
        <f>SUM(T_MAIN_ROUTGW28[[#This Row],[(Y)
TOTAL Excluding VAT - Y1
((A*J)*Q)+((A*R)*12))]:[(AC)
TOTAL Excluding VAT - Y5
((E*N*Q)+((E*V)*12))]])</f>
        <v>0</v>
      </c>
      <c r="AC432" s="65"/>
    </row>
    <row r="433" spans="1:29" x14ac:dyDescent="0.3">
      <c r="A433" t="s">
        <v>2530</v>
      </c>
      <c r="B433" s="1" t="s">
        <v>3265</v>
      </c>
      <c r="C433" s="115" t="s">
        <v>3265</v>
      </c>
      <c r="D433" s="116" t="s">
        <v>2556</v>
      </c>
      <c r="E433">
        <v>0</v>
      </c>
      <c r="F433">
        <v>0</v>
      </c>
      <c r="G433">
        <v>0</v>
      </c>
      <c r="H433">
        <v>0</v>
      </c>
      <c r="I433">
        <v>0</v>
      </c>
      <c r="J433" t="s">
        <v>2496</v>
      </c>
      <c r="K433" t="s">
        <v>2496</v>
      </c>
      <c r="L433" s="20"/>
      <c r="M433" s="20"/>
      <c r="N433" s="20"/>
      <c r="O433" s="20"/>
      <c r="P433" s="20"/>
      <c r="Q433" s="28">
        <f t="shared" si="7"/>
        <v>17.71</v>
      </c>
      <c r="R433" s="18"/>
      <c r="S433" s="18"/>
      <c r="T433" s="18"/>
      <c r="U433" s="18"/>
      <c r="V433" s="18"/>
      <c r="W4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3" s="17">
        <f>SUM(T_MAIN_ROUTGW28[[#This Row],[(Y)
TOTAL Excluding VAT - Y1
((A*J)*Q)+((A*R)*12))]:[(AC)
TOTAL Excluding VAT - Y5
((E*N*Q)+((E*V)*12))]])</f>
        <v>0</v>
      </c>
      <c r="AC433" s="65"/>
    </row>
    <row r="434" spans="1:29" x14ac:dyDescent="0.3">
      <c r="A434" t="s">
        <v>2530</v>
      </c>
      <c r="B434" s="1" t="s">
        <v>3266</v>
      </c>
      <c r="C434" s="115" t="s">
        <v>3266</v>
      </c>
      <c r="D434" s="116" t="s">
        <v>2556</v>
      </c>
      <c r="E434">
        <v>0</v>
      </c>
      <c r="F434">
        <v>0</v>
      </c>
      <c r="G434">
        <v>0</v>
      </c>
      <c r="H434">
        <v>0</v>
      </c>
      <c r="I434">
        <v>0</v>
      </c>
      <c r="J434" t="s">
        <v>2496</v>
      </c>
      <c r="K434" t="s">
        <v>2496</v>
      </c>
      <c r="L434" s="20"/>
      <c r="M434" s="20"/>
      <c r="N434" s="20"/>
      <c r="O434" s="20"/>
      <c r="P434" s="20"/>
      <c r="Q434" s="28">
        <f t="shared" si="7"/>
        <v>17.71</v>
      </c>
      <c r="R434" s="18"/>
      <c r="S434" s="18"/>
      <c r="T434" s="18"/>
      <c r="U434" s="18"/>
      <c r="V434" s="18"/>
      <c r="W4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4" s="17">
        <f>SUM(T_MAIN_ROUTGW28[[#This Row],[(Y)
TOTAL Excluding VAT - Y1
((A*J)*Q)+((A*R)*12))]:[(AC)
TOTAL Excluding VAT - Y5
((E*N*Q)+((E*V)*12))]])</f>
        <v>0</v>
      </c>
      <c r="AC434" s="65"/>
    </row>
    <row r="435" spans="1:29" x14ac:dyDescent="0.3">
      <c r="A435" t="s">
        <v>2530</v>
      </c>
      <c r="B435" s="1" t="s">
        <v>3267</v>
      </c>
      <c r="C435" s="115" t="s">
        <v>3267</v>
      </c>
      <c r="D435" s="116" t="s">
        <v>2556</v>
      </c>
      <c r="E435">
        <v>0</v>
      </c>
      <c r="F435">
        <v>0</v>
      </c>
      <c r="G435">
        <v>0</v>
      </c>
      <c r="H435">
        <v>0</v>
      </c>
      <c r="I435">
        <v>0</v>
      </c>
      <c r="J435" t="s">
        <v>2496</v>
      </c>
      <c r="K435" t="s">
        <v>2496</v>
      </c>
      <c r="L435" s="20"/>
      <c r="M435" s="20"/>
      <c r="N435" s="20"/>
      <c r="O435" s="20"/>
      <c r="P435" s="20"/>
      <c r="Q435" s="28">
        <f t="shared" si="7"/>
        <v>17.71</v>
      </c>
      <c r="R435" s="18"/>
      <c r="S435" s="18"/>
      <c r="T435" s="18"/>
      <c r="U435" s="18"/>
      <c r="V435" s="18"/>
      <c r="W4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5" s="17">
        <f>SUM(T_MAIN_ROUTGW28[[#This Row],[(Y)
TOTAL Excluding VAT - Y1
((A*J)*Q)+((A*R)*12))]:[(AC)
TOTAL Excluding VAT - Y5
((E*N*Q)+((E*V)*12))]])</f>
        <v>0</v>
      </c>
      <c r="AC435" s="65"/>
    </row>
    <row r="436" spans="1:29" x14ac:dyDescent="0.3">
      <c r="A436" t="s">
        <v>2530</v>
      </c>
      <c r="B436" s="1" t="s">
        <v>3268</v>
      </c>
      <c r="C436" s="115" t="s">
        <v>3268</v>
      </c>
      <c r="D436" s="116" t="s">
        <v>2556</v>
      </c>
      <c r="E436">
        <v>0</v>
      </c>
      <c r="F436">
        <v>0</v>
      </c>
      <c r="G436">
        <v>0</v>
      </c>
      <c r="H436">
        <v>0</v>
      </c>
      <c r="I436">
        <v>0</v>
      </c>
      <c r="J436" t="s">
        <v>2496</v>
      </c>
      <c r="K436" t="s">
        <v>2496</v>
      </c>
      <c r="L436" s="20"/>
      <c r="M436" s="20"/>
      <c r="N436" s="20"/>
      <c r="O436" s="20"/>
      <c r="P436" s="20"/>
      <c r="Q436" s="28">
        <f t="shared" si="7"/>
        <v>17.71</v>
      </c>
      <c r="R436" s="18"/>
      <c r="S436" s="18"/>
      <c r="T436" s="18"/>
      <c r="U436" s="18"/>
      <c r="V436" s="18"/>
      <c r="W4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6" s="17">
        <f>SUM(T_MAIN_ROUTGW28[[#This Row],[(Y)
TOTAL Excluding VAT - Y1
((A*J)*Q)+((A*R)*12))]:[(AC)
TOTAL Excluding VAT - Y5
((E*N*Q)+((E*V)*12))]])</f>
        <v>0</v>
      </c>
      <c r="AC436" s="65"/>
    </row>
    <row r="437" spans="1:29" x14ac:dyDescent="0.3">
      <c r="A437" t="s">
        <v>2530</v>
      </c>
      <c r="B437" s="1" t="s">
        <v>3269</v>
      </c>
      <c r="C437" s="115" t="s">
        <v>3269</v>
      </c>
      <c r="D437" s="116" t="s">
        <v>2556</v>
      </c>
      <c r="E437">
        <v>0</v>
      </c>
      <c r="F437">
        <v>0</v>
      </c>
      <c r="G437">
        <v>0</v>
      </c>
      <c r="H437">
        <v>0</v>
      </c>
      <c r="I437">
        <v>0</v>
      </c>
      <c r="J437" t="s">
        <v>2496</v>
      </c>
      <c r="K437" t="s">
        <v>2496</v>
      </c>
      <c r="L437" s="20"/>
      <c r="M437" s="20"/>
      <c r="N437" s="20"/>
      <c r="O437" s="20"/>
      <c r="P437" s="20"/>
      <c r="Q437" s="28">
        <f t="shared" si="7"/>
        <v>17.71</v>
      </c>
      <c r="R437" s="18"/>
      <c r="S437" s="18"/>
      <c r="T437" s="18"/>
      <c r="U437" s="18"/>
      <c r="V437" s="18"/>
      <c r="W4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7" s="17">
        <f>SUM(T_MAIN_ROUTGW28[[#This Row],[(Y)
TOTAL Excluding VAT - Y1
((A*J)*Q)+((A*R)*12))]:[(AC)
TOTAL Excluding VAT - Y5
((E*N*Q)+((E*V)*12))]])</f>
        <v>0</v>
      </c>
      <c r="AC437" s="65"/>
    </row>
    <row r="438" spans="1:29" x14ac:dyDescent="0.3">
      <c r="A438" t="s">
        <v>2530</v>
      </c>
      <c r="B438" s="1" t="s">
        <v>3270</v>
      </c>
      <c r="C438" s="115" t="s">
        <v>3270</v>
      </c>
      <c r="D438" s="116" t="s">
        <v>2556</v>
      </c>
      <c r="E438">
        <v>0</v>
      </c>
      <c r="F438">
        <v>0</v>
      </c>
      <c r="G438">
        <v>0</v>
      </c>
      <c r="H438">
        <v>0</v>
      </c>
      <c r="I438">
        <v>0</v>
      </c>
      <c r="J438" t="s">
        <v>2496</v>
      </c>
      <c r="K438" t="s">
        <v>2496</v>
      </c>
      <c r="L438" s="20"/>
      <c r="M438" s="20"/>
      <c r="N438" s="20"/>
      <c r="O438" s="20"/>
      <c r="P438" s="20"/>
      <c r="Q438" s="28">
        <f t="shared" si="7"/>
        <v>17.71</v>
      </c>
      <c r="R438" s="18"/>
      <c r="S438" s="18"/>
      <c r="T438" s="18"/>
      <c r="U438" s="18"/>
      <c r="V438" s="18"/>
      <c r="W4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8" s="17">
        <f>SUM(T_MAIN_ROUTGW28[[#This Row],[(Y)
TOTAL Excluding VAT - Y1
((A*J)*Q)+((A*R)*12))]:[(AC)
TOTAL Excluding VAT - Y5
((E*N*Q)+((E*V)*12))]])</f>
        <v>0</v>
      </c>
      <c r="AC438" s="65"/>
    </row>
    <row r="439" spans="1:29" x14ac:dyDescent="0.3">
      <c r="A439" t="s">
        <v>2530</v>
      </c>
      <c r="B439" s="1" t="s">
        <v>3271</v>
      </c>
      <c r="C439" s="115" t="s">
        <v>3272</v>
      </c>
      <c r="D439" s="116" t="s">
        <v>2556</v>
      </c>
      <c r="E439">
        <v>0</v>
      </c>
      <c r="F439">
        <v>0</v>
      </c>
      <c r="G439">
        <v>0</v>
      </c>
      <c r="H439">
        <v>0</v>
      </c>
      <c r="I439">
        <v>0</v>
      </c>
      <c r="J439" t="s">
        <v>2496</v>
      </c>
      <c r="K439" t="s">
        <v>2496</v>
      </c>
      <c r="L439" s="20"/>
      <c r="M439" s="20"/>
      <c r="N439" s="20"/>
      <c r="O439" s="20"/>
      <c r="P439" s="20"/>
      <c r="Q439" s="28">
        <f t="shared" ref="Q439:Q502" si="8">Exchange_Rate</f>
        <v>17.71</v>
      </c>
      <c r="R439" s="18"/>
      <c r="S439" s="18"/>
      <c r="T439" s="18"/>
      <c r="U439" s="18"/>
      <c r="V439" s="18"/>
      <c r="W4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39" s="17">
        <f>SUM(T_MAIN_ROUTGW28[[#This Row],[(Y)
TOTAL Excluding VAT - Y1
((A*J)*Q)+((A*R)*12))]:[(AC)
TOTAL Excluding VAT - Y5
((E*N*Q)+((E*V)*12))]])</f>
        <v>0</v>
      </c>
      <c r="AC439" s="65"/>
    </row>
    <row r="440" spans="1:29" x14ac:dyDescent="0.3">
      <c r="A440" t="s">
        <v>2530</v>
      </c>
      <c r="B440" s="1" t="s">
        <v>3273</v>
      </c>
      <c r="C440" s="115" t="s">
        <v>3274</v>
      </c>
      <c r="D440" s="116" t="s">
        <v>2556</v>
      </c>
      <c r="E440">
        <v>0</v>
      </c>
      <c r="F440">
        <v>0</v>
      </c>
      <c r="G440">
        <v>0</v>
      </c>
      <c r="H440">
        <v>0</v>
      </c>
      <c r="I440">
        <v>0</v>
      </c>
      <c r="J440" t="s">
        <v>2496</v>
      </c>
      <c r="K440" t="s">
        <v>2496</v>
      </c>
      <c r="L440" s="20"/>
      <c r="M440" s="20"/>
      <c r="N440" s="20"/>
      <c r="O440" s="20"/>
      <c r="P440" s="20"/>
      <c r="Q440" s="28">
        <f t="shared" si="8"/>
        <v>17.71</v>
      </c>
      <c r="R440" s="18"/>
      <c r="S440" s="18"/>
      <c r="T440" s="18"/>
      <c r="U440" s="18"/>
      <c r="V440" s="18"/>
      <c r="W4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0" s="17">
        <f>SUM(T_MAIN_ROUTGW28[[#This Row],[(Y)
TOTAL Excluding VAT - Y1
((A*J)*Q)+((A*R)*12))]:[(AC)
TOTAL Excluding VAT - Y5
((E*N*Q)+((E*V)*12))]])</f>
        <v>0</v>
      </c>
      <c r="AC440" s="65"/>
    </row>
    <row r="441" spans="1:29" x14ac:dyDescent="0.3">
      <c r="A441" t="s">
        <v>2530</v>
      </c>
      <c r="B441" s="1" t="s">
        <v>3275</v>
      </c>
      <c r="C441" s="115" t="s">
        <v>3276</v>
      </c>
      <c r="D441" s="116" t="s">
        <v>2556</v>
      </c>
      <c r="E441">
        <v>0</v>
      </c>
      <c r="F441">
        <v>0</v>
      </c>
      <c r="G441">
        <v>0</v>
      </c>
      <c r="H441">
        <v>0</v>
      </c>
      <c r="I441">
        <v>0</v>
      </c>
      <c r="J441" t="s">
        <v>2496</v>
      </c>
      <c r="K441" t="s">
        <v>2496</v>
      </c>
      <c r="L441" s="20"/>
      <c r="M441" s="20"/>
      <c r="N441" s="20"/>
      <c r="O441" s="20"/>
      <c r="P441" s="20"/>
      <c r="Q441" s="28">
        <f t="shared" si="8"/>
        <v>17.71</v>
      </c>
      <c r="R441" s="18"/>
      <c r="S441" s="18"/>
      <c r="T441" s="18"/>
      <c r="U441" s="18"/>
      <c r="V441" s="18"/>
      <c r="W4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1" s="17">
        <f>SUM(T_MAIN_ROUTGW28[[#This Row],[(Y)
TOTAL Excluding VAT - Y1
((A*J)*Q)+((A*R)*12))]:[(AC)
TOTAL Excluding VAT - Y5
((E*N*Q)+((E*V)*12))]])</f>
        <v>0</v>
      </c>
      <c r="AC441" s="65"/>
    </row>
    <row r="442" spans="1:29" x14ac:dyDescent="0.3">
      <c r="A442" t="s">
        <v>2530</v>
      </c>
      <c r="B442" s="1" t="s">
        <v>3277</v>
      </c>
      <c r="C442" s="115" t="s">
        <v>3278</v>
      </c>
      <c r="D442" s="116" t="s">
        <v>2556</v>
      </c>
      <c r="E442">
        <v>0</v>
      </c>
      <c r="F442">
        <v>0</v>
      </c>
      <c r="G442">
        <v>0</v>
      </c>
      <c r="H442">
        <v>0</v>
      </c>
      <c r="I442">
        <v>0</v>
      </c>
      <c r="J442" t="s">
        <v>2496</v>
      </c>
      <c r="K442" t="s">
        <v>2496</v>
      </c>
      <c r="L442" s="20"/>
      <c r="M442" s="20"/>
      <c r="N442" s="20"/>
      <c r="O442" s="20"/>
      <c r="P442" s="20"/>
      <c r="Q442" s="28">
        <f t="shared" si="8"/>
        <v>17.71</v>
      </c>
      <c r="R442" s="18"/>
      <c r="S442" s="18"/>
      <c r="T442" s="18"/>
      <c r="U442" s="18"/>
      <c r="V442" s="18"/>
      <c r="W4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2" s="17">
        <f>SUM(T_MAIN_ROUTGW28[[#This Row],[(Y)
TOTAL Excluding VAT - Y1
((A*J)*Q)+((A*R)*12))]:[(AC)
TOTAL Excluding VAT - Y5
((E*N*Q)+((E*V)*12))]])</f>
        <v>0</v>
      </c>
      <c r="AC442" s="65"/>
    </row>
    <row r="443" spans="1:29" x14ac:dyDescent="0.3">
      <c r="A443" t="s">
        <v>2530</v>
      </c>
      <c r="B443" s="1" t="s">
        <v>3279</v>
      </c>
      <c r="C443" s="115" t="s">
        <v>3280</v>
      </c>
      <c r="D443" s="116" t="s">
        <v>2556</v>
      </c>
      <c r="E443">
        <v>0</v>
      </c>
      <c r="F443">
        <v>0</v>
      </c>
      <c r="G443">
        <v>0</v>
      </c>
      <c r="H443">
        <v>0</v>
      </c>
      <c r="I443">
        <v>0</v>
      </c>
      <c r="J443" t="s">
        <v>2496</v>
      </c>
      <c r="K443" t="s">
        <v>2496</v>
      </c>
      <c r="L443" s="20"/>
      <c r="M443" s="20"/>
      <c r="N443" s="20"/>
      <c r="O443" s="20"/>
      <c r="P443" s="20"/>
      <c r="Q443" s="28">
        <f t="shared" si="8"/>
        <v>17.71</v>
      </c>
      <c r="R443" s="18"/>
      <c r="S443" s="18"/>
      <c r="T443" s="18"/>
      <c r="U443" s="18"/>
      <c r="V443" s="18"/>
      <c r="W4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3" s="17">
        <f>SUM(T_MAIN_ROUTGW28[[#This Row],[(Y)
TOTAL Excluding VAT - Y1
((A*J)*Q)+((A*R)*12))]:[(AC)
TOTAL Excluding VAT - Y5
((E*N*Q)+((E*V)*12))]])</f>
        <v>0</v>
      </c>
      <c r="AC443" s="65"/>
    </row>
    <row r="444" spans="1:29" x14ac:dyDescent="0.3">
      <c r="A444" t="s">
        <v>2530</v>
      </c>
      <c r="B444" s="1" t="s">
        <v>3281</v>
      </c>
      <c r="C444" s="115" t="s">
        <v>3282</v>
      </c>
      <c r="D444" s="116" t="s">
        <v>2556</v>
      </c>
      <c r="E444">
        <v>0</v>
      </c>
      <c r="F444">
        <v>0</v>
      </c>
      <c r="G444">
        <v>0</v>
      </c>
      <c r="H444">
        <v>0</v>
      </c>
      <c r="I444">
        <v>0</v>
      </c>
      <c r="J444" t="s">
        <v>2496</v>
      </c>
      <c r="K444" t="s">
        <v>2496</v>
      </c>
      <c r="L444" s="20"/>
      <c r="M444" s="20"/>
      <c r="N444" s="20"/>
      <c r="O444" s="20"/>
      <c r="P444" s="20"/>
      <c r="Q444" s="28">
        <f t="shared" si="8"/>
        <v>17.71</v>
      </c>
      <c r="R444" s="18"/>
      <c r="S444" s="18"/>
      <c r="T444" s="18"/>
      <c r="U444" s="18"/>
      <c r="V444" s="18"/>
      <c r="W4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4" s="17">
        <f>SUM(T_MAIN_ROUTGW28[[#This Row],[(Y)
TOTAL Excluding VAT - Y1
((A*J)*Q)+((A*R)*12))]:[(AC)
TOTAL Excluding VAT - Y5
((E*N*Q)+((E*V)*12))]])</f>
        <v>0</v>
      </c>
      <c r="AC444" s="65"/>
    </row>
    <row r="445" spans="1:29" x14ac:dyDescent="0.3">
      <c r="A445" t="s">
        <v>76</v>
      </c>
      <c r="B445" s="1" t="s">
        <v>3283</v>
      </c>
      <c r="C445" s="115" t="s">
        <v>3283</v>
      </c>
      <c r="D445" s="116" t="s">
        <v>2556</v>
      </c>
      <c r="E445">
        <v>0</v>
      </c>
      <c r="F445">
        <v>0</v>
      </c>
      <c r="G445">
        <v>0</v>
      </c>
      <c r="H445">
        <v>0</v>
      </c>
      <c r="I445">
        <v>0</v>
      </c>
      <c r="J445" t="s">
        <v>2496</v>
      </c>
      <c r="K445" t="s">
        <v>2496</v>
      </c>
      <c r="L445" s="20"/>
      <c r="M445" s="20"/>
      <c r="N445" s="20"/>
      <c r="O445" s="20"/>
      <c r="P445" s="20"/>
      <c r="Q445" s="28">
        <f t="shared" si="8"/>
        <v>17.71</v>
      </c>
      <c r="R445" s="18"/>
      <c r="S445" s="18"/>
      <c r="T445" s="18"/>
      <c r="U445" s="18"/>
      <c r="V445" s="18"/>
      <c r="W4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5" s="17">
        <f>SUM(T_MAIN_ROUTGW28[[#This Row],[(Y)
TOTAL Excluding VAT - Y1
((A*J)*Q)+((A*R)*12))]:[(AC)
TOTAL Excluding VAT - Y5
((E*N*Q)+((E*V)*12))]])</f>
        <v>0</v>
      </c>
      <c r="AC445" s="65"/>
    </row>
    <row r="446" spans="1:29" x14ac:dyDescent="0.3">
      <c r="A446" t="s">
        <v>2530</v>
      </c>
      <c r="B446" s="1" t="s">
        <v>3284</v>
      </c>
      <c r="C446" s="115" t="s">
        <v>3284</v>
      </c>
      <c r="D446" s="116" t="s">
        <v>2556</v>
      </c>
      <c r="E446">
        <v>0</v>
      </c>
      <c r="F446">
        <v>0</v>
      </c>
      <c r="G446">
        <v>0</v>
      </c>
      <c r="H446">
        <v>0</v>
      </c>
      <c r="I446">
        <v>0</v>
      </c>
      <c r="J446" t="s">
        <v>2496</v>
      </c>
      <c r="K446" t="s">
        <v>2496</v>
      </c>
      <c r="L446" s="20"/>
      <c r="M446" s="20"/>
      <c r="N446" s="20"/>
      <c r="O446" s="20"/>
      <c r="P446" s="20"/>
      <c r="Q446" s="28">
        <f t="shared" si="8"/>
        <v>17.71</v>
      </c>
      <c r="R446" s="18"/>
      <c r="S446" s="18"/>
      <c r="T446" s="18"/>
      <c r="U446" s="18"/>
      <c r="V446" s="18"/>
      <c r="W4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6" s="17">
        <f>SUM(T_MAIN_ROUTGW28[[#This Row],[(Y)
TOTAL Excluding VAT - Y1
((A*J)*Q)+((A*R)*12))]:[(AC)
TOTAL Excluding VAT - Y5
((E*N*Q)+((E*V)*12))]])</f>
        <v>0</v>
      </c>
      <c r="AC446" s="65"/>
    </row>
    <row r="447" spans="1:29" x14ac:dyDescent="0.3">
      <c r="A447" t="s">
        <v>2530</v>
      </c>
      <c r="B447" s="1" t="s">
        <v>3285</v>
      </c>
      <c r="C447" s="115" t="s">
        <v>3285</v>
      </c>
      <c r="D447" s="116" t="s">
        <v>2556</v>
      </c>
      <c r="E447">
        <v>0</v>
      </c>
      <c r="F447">
        <v>0</v>
      </c>
      <c r="G447">
        <v>0</v>
      </c>
      <c r="H447">
        <v>0</v>
      </c>
      <c r="I447">
        <v>0</v>
      </c>
      <c r="J447" t="s">
        <v>2496</v>
      </c>
      <c r="K447" t="s">
        <v>2496</v>
      </c>
      <c r="L447" s="20"/>
      <c r="M447" s="20"/>
      <c r="N447" s="20"/>
      <c r="O447" s="20"/>
      <c r="P447" s="20"/>
      <c r="Q447" s="28">
        <f t="shared" si="8"/>
        <v>17.71</v>
      </c>
      <c r="R447" s="18"/>
      <c r="S447" s="18"/>
      <c r="T447" s="18"/>
      <c r="U447" s="18"/>
      <c r="V447" s="18"/>
      <c r="W4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7" s="17">
        <f>SUM(T_MAIN_ROUTGW28[[#This Row],[(Y)
TOTAL Excluding VAT - Y1
((A*J)*Q)+((A*R)*12))]:[(AC)
TOTAL Excluding VAT - Y5
((E*N*Q)+((E*V)*12))]])</f>
        <v>0</v>
      </c>
      <c r="AC447" s="65"/>
    </row>
    <row r="448" spans="1:29" x14ac:dyDescent="0.3">
      <c r="A448" t="s">
        <v>2530</v>
      </c>
      <c r="B448" s="1" t="s">
        <v>3286</v>
      </c>
      <c r="C448" s="115" t="s">
        <v>3286</v>
      </c>
      <c r="D448" s="116" t="s">
        <v>2556</v>
      </c>
      <c r="E448">
        <v>0</v>
      </c>
      <c r="F448">
        <v>0</v>
      </c>
      <c r="G448">
        <v>0</v>
      </c>
      <c r="H448">
        <v>0</v>
      </c>
      <c r="I448">
        <v>0</v>
      </c>
      <c r="J448" t="s">
        <v>2496</v>
      </c>
      <c r="K448" t="s">
        <v>2496</v>
      </c>
      <c r="L448" s="20"/>
      <c r="M448" s="20"/>
      <c r="N448" s="20"/>
      <c r="O448" s="20"/>
      <c r="P448" s="20"/>
      <c r="Q448" s="28">
        <f t="shared" si="8"/>
        <v>17.71</v>
      </c>
      <c r="R448" s="18"/>
      <c r="S448" s="18"/>
      <c r="T448" s="18"/>
      <c r="U448" s="18"/>
      <c r="V448" s="18"/>
      <c r="W4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8" s="17">
        <f>SUM(T_MAIN_ROUTGW28[[#This Row],[(Y)
TOTAL Excluding VAT - Y1
((A*J)*Q)+((A*R)*12))]:[(AC)
TOTAL Excluding VAT - Y5
((E*N*Q)+((E*V)*12))]])</f>
        <v>0</v>
      </c>
      <c r="AC448" s="65"/>
    </row>
    <row r="449" spans="1:29" x14ac:dyDescent="0.3">
      <c r="A449" t="s">
        <v>2530</v>
      </c>
      <c r="B449" s="1" t="s">
        <v>3287</v>
      </c>
      <c r="C449" s="115" t="s">
        <v>3287</v>
      </c>
      <c r="D449" s="116" t="s">
        <v>2556</v>
      </c>
      <c r="E449">
        <v>0</v>
      </c>
      <c r="F449">
        <v>0</v>
      </c>
      <c r="G449">
        <v>0</v>
      </c>
      <c r="H449">
        <v>0</v>
      </c>
      <c r="I449">
        <v>0</v>
      </c>
      <c r="J449" t="s">
        <v>2496</v>
      </c>
      <c r="K449" t="s">
        <v>2496</v>
      </c>
      <c r="L449" s="20"/>
      <c r="M449" s="20"/>
      <c r="N449" s="20"/>
      <c r="O449" s="20"/>
      <c r="P449" s="20"/>
      <c r="Q449" s="28">
        <f t="shared" si="8"/>
        <v>17.71</v>
      </c>
      <c r="R449" s="18"/>
      <c r="S449" s="18"/>
      <c r="T449" s="18"/>
      <c r="U449" s="18"/>
      <c r="V449" s="18"/>
      <c r="W4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49" s="17">
        <f>SUM(T_MAIN_ROUTGW28[[#This Row],[(Y)
TOTAL Excluding VAT - Y1
((A*J)*Q)+((A*R)*12))]:[(AC)
TOTAL Excluding VAT - Y5
((E*N*Q)+((E*V)*12))]])</f>
        <v>0</v>
      </c>
      <c r="AC449" s="65"/>
    </row>
    <row r="450" spans="1:29" x14ac:dyDescent="0.3">
      <c r="A450" t="s">
        <v>2530</v>
      </c>
      <c r="B450" s="1" t="s">
        <v>3288</v>
      </c>
      <c r="C450" s="115" t="s">
        <v>3288</v>
      </c>
      <c r="D450" s="116" t="s">
        <v>2556</v>
      </c>
      <c r="E450">
        <v>0</v>
      </c>
      <c r="F450">
        <v>0</v>
      </c>
      <c r="G450">
        <v>0</v>
      </c>
      <c r="H450">
        <v>0</v>
      </c>
      <c r="I450">
        <v>0</v>
      </c>
      <c r="J450" t="s">
        <v>2496</v>
      </c>
      <c r="K450" t="s">
        <v>2496</v>
      </c>
      <c r="L450" s="20"/>
      <c r="M450" s="20"/>
      <c r="N450" s="20"/>
      <c r="O450" s="20"/>
      <c r="P450" s="20"/>
      <c r="Q450" s="28">
        <f t="shared" si="8"/>
        <v>17.71</v>
      </c>
      <c r="R450" s="18"/>
      <c r="S450" s="18"/>
      <c r="T450" s="18"/>
      <c r="U450" s="18"/>
      <c r="V450" s="18"/>
      <c r="W4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0" s="17">
        <f>SUM(T_MAIN_ROUTGW28[[#This Row],[(Y)
TOTAL Excluding VAT - Y1
((A*J)*Q)+((A*R)*12))]:[(AC)
TOTAL Excluding VAT - Y5
((E*N*Q)+((E*V)*12))]])</f>
        <v>0</v>
      </c>
      <c r="AC450" s="65"/>
    </row>
    <row r="451" spans="1:29" x14ac:dyDescent="0.3">
      <c r="A451" t="s">
        <v>2530</v>
      </c>
      <c r="B451" s="1" t="s">
        <v>3289</v>
      </c>
      <c r="C451" s="115" t="s">
        <v>3289</v>
      </c>
      <c r="D451" s="116" t="s">
        <v>2556</v>
      </c>
      <c r="E451">
        <v>0</v>
      </c>
      <c r="F451">
        <v>0</v>
      </c>
      <c r="G451">
        <v>0</v>
      </c>
      <c r="H451">
        <v>0</v>
      </c>
      <c r="I451">
        <v>0</v>
      </c>
      <c r="J451" t="s">
        <v>2496</v>
      </c>
      <c r="K451" t="s">
        <v>2496</v>
      </c>
      <c r="L451" s="20"/>
      <c r="M451" s="20"/>
      <c r="N451" s="20"/>
      <c r="O451" s="20"/>
      <c r="P451" s="20"/>
      <c r="Q451" s="28">
        <f t="shared" si="8"/>
        <v>17.71</v>
      </c>
      <c r="R451" s="18"/>
      <c r="S451" s="18"/>
      <c r="T451" s="18"/>
      <c r="U451" s="18"/>
      <c r="V451" s="18"/>
      <c r="W4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1" s="17">
        <f>SUM(T_MAIN_ROUTGW28[[#This Row],[(Y)
TOTAL Excluding VAT - Y1
((A*J)*Q)+((A*R)*12))]:[(AC)
TOTAL Excluding VAT - Y5
((E*N*Q)+((E*V)*12))]])</f>
        <v>0</v>
      </c>
      <c r="AC451" s="65"/>
    </row>
    <row r="452" spans="1:29" x14ac:dyDescent="0.3">
      <c r="A452" t="s">
        <v>80</v>
      </c>
      <c r="B452" s="1" t="s">
        <v>3290</v>
      </c>
      <c r="C452" s="115" t="s">
        <v>3290</v>
      </c>
      <c r="D452" s="116" t="s">
        <v>2556</v>
      </c>
      <c r="E452">
        <v>0</v>
      </c>
      <c r="F452">
        <v>0</v>
      </c>
      <c r="G452">
        <v>0</v>
      </c>
      <c r="H452">
        <v>0</v>
      </c>
      <c r="I452">
        <v>0</v>
      </c>
      <c r="J452" t="s">
        <v>2496</v>
      </c>
      <c r="K452" t="s">
        <v>2496</v>
      </c>
      <c r="L452" s="20"/>
      <c r="M452" s="20"/>
      <c r="N452" s="20"/>
      <c r="O452" s="20"/>
      <c r="P452" s="20"/>
      <c r="Q452" s="28">
        <f t="shared" si="8"/>
        <v>17.71</v>
      </c>
      <c r="R452" s="18"/>
      <c r="S452" s="18"/>
      <c r="T452" s="18"/>
      <c r="U452" s="18"/>
      <c r="V452" s="18"/>
      <c r="W4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2" s="17">
        <f>SUM(T_MAIN_ROUTGW28[[#This Row],[(Y)
TOTAL Excluding VAT - Y1
((A*J)*Q)+((A*R)*12))]:[(AC)
TOTAL Excluding VAT - Y5
((E*N*Q)+((E*V)*12))]])</f>
        <v>0</v>
      </c>
      <c r="AC452" s="65"/>
    </row>
    <row r="453" spans="1:29" x14ac:dyDescent="0.3">
      <c r="A453" t="s">
        <v>80</v>
      </c>
      <c r="B453" s="1" t="s">
        <v>3291</v>
      </c>
      <c r="C453" s="115" t="s">
        <v>3291</v>
      </c>
      <c r="D453" s="116" t="s">
        <v>2556</v>
      </c>
      <c r="E453">
        <v>0</v>
      </c>
      <c r="F453">
        <v>0</v>
      </c>
      <c r="G453">
        <v>0</v>
      </c>
      <c r="H453">
        <v>0</v>
      </c>
      <c r="I453">
        <v>0</v>
      </c>
      <c r="J453" t="s">
        <v>2496</v>
      </c>
      <c r="K453" t="s">
        <v>2496</v>
      </c>
      <c r="L453" s="20"/>
      <c r="M453" s="20"/>
      <c r="N453" s="20"/>
      <c r="O453" s="20"/>
      <c r="P453" s="20"/>
      <c r="Q453" s="28">
        <f t="shared" si="8"/>
        <v>17.71</v>
      </c>
      <c r="R453" s="18"/>
      <c r="S453" s="18"/>
      <c r="T453" s="18"/>
      <c r="U453" s="18"/>
      <c r="V453" s="18"/>
      <c r="W4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3" s="17">
        <f>SUM(T_MAIN_ROUTGW28[[#This Row],[(Y)
TOTAL Excluding VAT - Y1
((A*J)*Q)+((A*R)*12))]:[(AC)
TOTAL Excluding VAT - Y5
((E*N*Q)+((E*V)*12))]])</f>
        <v>0</v>
      </c>
      <c r="AC453" s="65"/>
    </row>
    <row r="454" spans="1:29" x14ac:dyDescent="0.3">
      <c r="A454" t="s">
        <v>80</v>
      </c>
      <c r="B454" s="1" t="s">
        <v>3292</v>
      </c>
      <c r="C454" s="115" t="s">
        <v>3292</v>
      </c>
      <c r="D454" s="116" t="s">
        <v>2556</v>
      </c>
      <c r="E454">
        <v>0</v>
      </c>
      <c r="F454">
        <v>0</v>
      </c>
      <c r="G454">
        <v>0</v>
      </c>
      <c r="H454">
        <v>0</v>
      </c>
      <c r="I454">
        <v>0</v>
      </c>
      <c r="J454" t="s">
        <v>2496</v>
      </c>
      <c r="K454" t="s">
        <v>2496</v>
      </c>
      <c r="L454" s="20"/>
      <c r="M454" s="20"/>
      <c r="N454" s="20"/>
      <c r="O454" s="20"/>
      <c r="P454" s="20"/>
      <c r="Q454" s="28">
        <f t="shared" si="8"/>
        <v>17.71</v>
      </c>
      <c r="R454" s="18"/>
      <c r="S454" s="18"/>
      <c r="T454" s="18"/>
      <c r="U454" s="18"/>
      <c r="V454" s="18"/>
      <c r="W4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4" s="17">
        <f>SUM(T_MAIN_ROUTGW28[[#This Row],[(Y)
TOTAL Excluding VAT - Y1
((A*J)*Q)+((A*R)*12))]:[(AC)
TOTAL Excluding VAT - Y5
((E*N*Q)+((E*V)*12))]])</f>
        <v>0</v>
      </c>
      <c r="AC454" s="65"/>
    </row>
    <row r="455" spans="1:29" x14ac:dyDescent="0.3">
      <c r="A455" t="s">
        <v>80</v>
      </c>
      <c r="B455" s="1" t="s">
        <v>3293</v>
      </c>
      <c r="C455" s="115" t="s">
        <v>3293</v>
      </c>
      <c r="D455" s="116" t="s">
        <v>2556</v>
      </c>
      <c r="E455">
        <v>0</v>
      </c>
      <c r="F455">
        <v>0</v>
      </c>
      <c r="G455">
        <v>0</v>
      </c>
      <c r="H455">
        <v>0</v>
      </c>
      <c r="I455">
        <v>0</v>
      </c>
      <c r="J455" t="s">
        <v>2496</v>
      </c>
      <c r="K455" t="s">
        <v>2496</v>
      </c>
      <c r="L455" s="20"/>
      <c r="M455" s="20"/>
      <c r="N455" s="20"/>
      <c r="O455" s="20"/>
      <c r="P455" s="20"/>
      <c r="Q455" s="28">
        <f t="shared" si="8"/>
        <v>17.71</v>
      </c>
      <c r="R455" s="18"/>
      <c r="S455" s="18"/>
      <c r="T455" s="18"/>
      <c r="U455" s="18"/>
      <c r="V455" s="18"/>
      <c r="W4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5" s="17">
        <f>SUM(T_MAIN_ROUTGW28[[#This Row],[(Y)
TOTAL Excluding VAT - Y1
((A*J)*Q)+((A*R)*12))]:[(AC)
TOTAL Excluding VAT - Y5
((E*N*Q)+((E*V)*12))]])</f>
        <v>0</v>
      </c>
      <c r="AC455" s="65"/>
    </row>
    <row r="456" spans="1:29" x14ac:dyDescent="0.3">
      <c r="A456" t="s">
        <v>80</v>
      </c>
      <c r="B456" s="1" t="s">
        <v>3294</v>
      </c>
      <c r="C456" s="115" t="s">
        <v>3294</v>
      </c>
      <c r="D456" s="116" t="s">
        <v>2556</v>
      </c>
      <c r="E456">
        <v>0</v>
      </c>
      <c r="F456">
        <v>0</v>
      </c>
      <c r="G456">
        <v>0</v>
      </c>
      <c r="H456">
        <v>0</v>
      </c>
      <c r="I456">
        <v>0</v>
      </c>
      <c r="J456" t="s">
        <v>2496</v>
      </c>
      <c r="K456" t="s">
        <v>2496</v>
      </c>
      <c r="L456" s="20"/>
      <c r="M456" s="20"/>
      <c r="N456" s="20"/>
      <c r="O456" s="20"/>
      <c r="P456" s="20"/>
      <c r="Q456" s="28">
        <f t="shared" si="8"/>
        <v>17.71</v>
      </c>
      <c r="R456" s="18"/>
      <c r="S456" s="18"/>
      <c r="T456" s="18"/>
      <c r="U456" s="18"/>
      <c r="V456" s="18"/>
      <c r="W4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6" s="17">
        <f>SUM(T_MAIN_ROUTGW28[[#This Row],[(Y)
TOTAL Excluding VAT - Y1
((A*J)*Q)+((A*R)*12))]:[(AC)
TOTAL Excluding VAT - Y5
((E*N*Q)+((E*V)*12))]])</f>
        <v>0</v>
      </c>
      <c r="AC456" s="65"/>
    </row>
    <row r="457" spans="1:29" x14ac:dyDescent="0.3">
      <c r="A457" t="s">
        <v>80</v>
      </c>
      <c r="B457" s="1" t="s">
        <v>3295</v>
      </c>
      <c r="C457" s="115" t="s">
        <v>3295</v>
      </c>
      <c r="D457" s="116" t="s">
        <v>2556</v>
      </c>
      <c r="E457">
        <v>0</v>
      </c>
      <c r="F457">
        <v>0</v>
      </c>
      <c r="G457">
        <v>0</v>
      </c>
      <c r="H457">
        <v>0</v>
      </c>
      <c r="I457">
        <v>0</v>
      </c>
      <c r="J457" t="s">
        <v>2496</v>
      </c>
      <c r="K457" t="s">
        <v>2496</v>
      </c>
      <c r="L457" s="20"/>
      <c r="M457" s="20"/>
      <c r="N457" s="20"/>
      <c r="O457" s="20"/>
      <c r="P457" s="20"/>
      <c r="Q457" s="28">
        <f t="shared" si="8"/>
        <v>17.71</v>
      </c>
      <c r="R457" s="18"/>
      <c r="S457" s="18"/>
      <c r="T457" s="18"/>
      <c r="U457" s="18"/>
      <c r="V457" s="18"/>
      <c r="W4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7" s="17">
        <f>SUM(T_MAIN_ROUTGW28[[#This Row],[(Y)
TOTAL Excluding VAT - Y1
((A*J)*Q)+((A*R)*12))]:[(AC)
TOTAL Excluding VAT - Y5
((E*N*Q)+((E*V)*12))]])</f>
        <v>0</v>
      </c>
      <c r="AC457" s="65"/>
    </row>
    <row r="458" spans="1:29" x14ac:dyDescent="0.3">
      <c r="A458" t="s">
        <v>80</v>
      </c>
      <c r="B458" s="1" t="s">
        <v>3296</v>
      </c>
      <c r="C458" s="115" t="s">
        <v>3296</v>
      </c>
      <c r="D458" s="116" t="s">
        <v>2556</v>
      </c>
      <c r="E458">
        <v>0</v>
      </c>
      <c r="F458">
        <v>0</v>
      </c>
      <c r="G458">
        <v>0</v>
      </c>
      <c r="H458">
        <v>0</v>
      </c>
      <c r="I458">
        <v>0</v>
      </c>
      <c r="J458" t="s">
        <v>2496</v>
      </c>
      <c r="K458" t="s">
        <v>2496</v>
      </c>
      <c r="L458" s="20"/>
      <c r="M458" s="20"/>
      <c r="N458" s="20"/>
      <c r="O458" s="20"/>
      <c r="P458" s="20"/>
      <c r="Q458" s="28">
        <f t="shared" si="8"/>
        <v>17.71</v>
      </c>
      <c r="R458" s="18"/>
      <c r="S458" s="18"/>
      <c r="T458" s="18"/>
      <c r="U458" s="18"/>
      <c r="V458" s="18"/>
      <c r="W4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8" s="17">
        <f>SUM(T_MAIN_ROUTGW28[[#This Row],[(Y)
TOTAL Excluding VAT - Y1
((A*J)*Q)+((A*R)*12))]:[(AC)
TOTAL Excluding VAT - Y5
((E*N*Q)+((E*V)*12))]])</f>
        <v>0</v>
      </c>
      <c r="AC458" s="65"/>
    </row>
    <row r="459" spans="1:29" x14ac:dyDescent="0.3">
      <c r="A459" t="s">
        <v>80</v>
      </c>
      <c r="B459" s="1" t="s">
        <v>3297</v>
      </c>
      <c r="C459" s="115" t="s">
        <v>3297</v>
      </c>
      <c r="D459" s="116" t="s">
        <v>2556</v>
      </c>
      <c r="E459">
        <v>0</v>
      </c>
      <c r="F459">
        <v>0</v>
      </c>
      <c r="G459">
        <v>0</v>
      </c>
      <c r="H459">
        <v>0</v>
      </c>
      <c r="I459">
        <v>0</v>
      </c>
      <c r="J459" t="s">
        <v>2496</v>
      </c>
      <c r="K459" t="s">
        <v>2496</v>
      </c>
      <c r="L459" s="20"/>
      <c r="M459" s="20"/>
      <c r="N459" s="20"/>
      <c r="O459" s="20"/>
      <c r="P459" s="20"/>
      <c r="Q459" s="28">
        <f t="shared" si="8"/>
        <v>17.71</v>
      </c>
      <c r="R459" s="18"/>
      <c r="S459" s="18"/>
      <c r="T459" s="18"/>
      <c r="U459" s="18"/>
      <c r="V459" s="18"/>
      <c r="W4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59" s="17">
        <f>SUM(T_MAIN_ROUTGW28[[#This Row],[(Y)
TOTAL Excluding VAT - Y1
((A*J)*Q)+((A*R)*12))]:[(AC)
TOTAL Excluding VAT - Y5
((E*N*Q)+((E*V)*12))]])</f>
        <v>0</v>
      </c>
      <c r="AC459" s="65"/>
    </row>
    <row r="460" spans="1:29" x14ac:dyDescent="0.3">
      <c r="A460" t="s">
        <v>2530</v>
      </c>
      <c r="B460" s="1" t="s">
        <v>3298</v>
      </c>
      <c r="C460" s="115" t="s">
        <v>3298</v>
      </c>
      <c r="D460" s="116" t="s">
        <v>2556</v>
      </c>
      <c r="E460">
        <v>0</v>
      </c>
      <c r="F460">
        <v>0</v>
      </c>
      <c r="G460">
        <v>0</v>
      </c>
      <c r="H460">
        <v>0</v>
      </c>
      <c r="I460">
        <v>0</v>
      </c>
      <c r="J460" t="s">
        <v>2496</v>
      </c>
      <c r="K460" t="s">
        <v>2496</v>
      </c>
      <c r="L460" s="20"/>
      <c r="M460" s="20"/>
      <c r="N460" s="20"/>
      <c r="O460" s="20"/>
      <c r="P460" s="20"/>
      <c r="Q460" s="28">
        <f t="shared" si="8"/>
        <v>17.71</v>
      </c>
      <c r="R460" s="18"/>
      <c r="S460" s="18"/>
      <c r="T460" s="18"/>
      <c r="U460" s="18"/>
      <c r="V460" s="18"/>
      <c r="W4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0" s="17">
        <f>SUM(T_MAIN_ROUTGW28[[#This Row],[(Y)
TOTAL Excluding VAT - Y1
((A*J)*Q)+((A*R)*12))]:[(AC)
TOTAL Excluding VAT - Y5
((E*N*Q)+((E*V)*12))]])</f>
        <v>0</v>
      </c>
      <c r="AC460" s="65"/>
    </row>
    <row r="461" spans="1:29" x14ac:dyDescent="0.3">
      <c r="A461" t="s">
        <v>2530</v>
      </c>
      <c r="B461" s="1" t="s">
        <v>3299</v>
      </c>
      <c r="C461" s="115" t="s">
        <v>3300</v>
      </c>
      <c r="D461" s="116" t="s">
        <v>2556</v>
      </c>
      <c r="E461">
        <v>0</v>
      </c>
      <c r="F461">
        <v>0</v>
      </c>
      <c r="G461">
        <v>0</v>
      </c>
      <c r="H461">
        <v>0</v>
      </c>
      <c r="I461">
        <v>0</v>
      </c>
      <c r="J461" t="s">
        <v>2496</v>
      </c>
      <c r="K461" t="s">
        <v>2496</v>
      </c>
      <c r="L461" s="20"/>
      <c r="M461" s="20"/>
      <c r="N461" s="20"/>
      <c r="O461" s="20"/>
      <c r="P461" s="20"/>
      <c r="Q461" s="28">
        <f t="shared" si="8"/>
        <v>17.71</v>
      </c>
      <c r="R461" s="18"/>
      <c r="S461" s="18"/>
      <c r="T461" s="18"/>
      <c r="U461" s="18"/>
      <c r="V461" s="18"/>
      <c r="W4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1" s="17">
        <f>SUM(T_MAIN_ROUTGW28[[#This Row],[(Y)
TOTAL Excluding VAT - Y1
((A*J)*Q)+((A*R)*12))]:[(AC)
TOTAL Excluding VAT - Y5
((E*N*Q)+((E*V)*12))]])</f>
        <v>0</v>
      </c>
      <c r="AC461" s="65"/>
    </row>
    <row r="462" spans="1:29" x14ac:dyDescent="0.3">
      <c r="A462" t="s">
        <v>2530</v>
      </c>
      <c r="B462" s="1" t="s">
        <v>3301</v>
      </c>
      <c r="C462" s="115" t="s">
        <v>3302</v>
      </c>
      <c r="D462" s="116" t="s">
        <v>2556</v>
      </c>
      <c r="E462">
        <v>0</v>
      </c>
      <c r="F462">
        <v>0</v>
      </c>
      <c r="G462">
        <v>0</v>
      </c>
      <c r="H462">
        <v>0</v>
      </c>
      <c r="I462">
        <v>0</v>
      </c>
      <c r="J462" t="s">
        <v>2496</v>
      </c>
      <c r="K462" t="s">
        <v>2496</v>
      </c>
      <c r="L462" s="20"/>
      <c r="M462" s="20"/>
      <c r="N462" s="20"/>
      <c r="O462" s="20"/>
      <c r="P462" s="20"/>
      <c r="Q462" s="28">
        <f t="shared" si="8"/>
        <v>17.71</v>
      </c>
      <c r="R462" s="18"/>
      <c r="S462" s="18"/>
      <c r="T462" s="18"/>
      <c r="U462" s="18"/>
      <c r="V462" s="18"/>
      <c r="W4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2" s="17">
        <f>SUM(T_MAIN_ROUTGW28[[#This Row],[(Y)
TOTAL Excluding VAT - Y1
((A*J)*Q)+((A*R)*12))]:[(AC)
TOTAL Excluding VAT - Y5
((E*N*Q)+((E*V)*12))]])</f>
        <v>0</v>
      </c>
      <c r="AC462" s="65"/>
    </row>
    <row r="463" spans="1:29" x14ac:dyDescent="0.3">
      <c r="A463" t="s">
        <v>2530</v>
      </c>
      <c r="B463" s="1" t="s">
        <v>3303</v>
      </c>
      <c r="C463" s="115" t="s">
        <v>3304</v>
      </c>
      <c r="D463" s="116" t="s">
        <v>2556</v>
      </c>
      <c r="E463">
        <v>0</v>
      </c>
      <c r="F463">
        <v>0</v>
      </c>
      <c r="G463">
        <v>0</v>
      </c>
      <c r="H463">
        <v>0</v>
      </c>
      <c r="I463">
        <v>0</v>
      </c>
      <c r="J463" t="s">
        <v>2496</v>
      </c>
      <c r="K463" t="s">
        <v>2496</v>
      </c>
      <c r="L463" s="20"/>
      <c r="M463" s="20"/>
      <c r="N463" s="20"/>
      <c r="O463" s="20"/>
      <c r="P463" s="20"/>
      <c r="Q463" s="28">
        <f t="shared" si="8"/>
        <v>17.71</v>
      </c>
      <c r="R463" s="18"/>
      <c r="S463" s="18"/>
      <c r="T463" s="18"/>
      <c r="U463" s="18"/>
      <c r="V463" s="18"/>
      <c r="W4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3" s="17">
        <f>SUM(T_MAIN_ROUTGW28[[#This Row],[(Y)
TOTAL Excluding VAT - Y1
((A*J)*Q)+((A*R)*12))]:[(AC)
TOTAL Excluding VAT - Y5
((E*N*Q)+((E*V)*12))]])</f>
        <v>0</v>
      </c>
      <c r="AC463" s="65"/>
    </row>
    <row r="464" spans="1:29" x14ac:dyDescent="0.3">
      <c r="A464" t="s">
        <v>2530</v>
      </c>
      <c r="B464" s="1" t="s">
        <v>3305</v>
      </c>
      <c r="C464" s="115" t="s">
        <v>3306</v>
      </c>
      <c r="D464" s="116" t="s">
        <v>2556</v>
      </c>
      <c r="E464">
        <v>0</v>
      </c>
      <c r="F464">
        <v>0</v>
      </c>
      <c r="G464">
        <v>0</v>
      </c>
      <c r="H464">
        <v>0</v>
      </c>
      <c r="I464">
        <v>0</v>
      </c>
      <c r="J464" t="s">
        <v>2496</v>
      </c>
      <c r="K464" t="s">
        <v>2496</v>
      </c>
      <c r="L464" s="20"/>
      <c r="M464" s="20"/>
      <c r="N464" s="20"/>
      <c r="O464" s="20"/>
      <c r="P464" s="20"/>
      <c r="Q464" s="28">
        <f t="shared" si="8"/>
        <v>17.71</v>
      </c>
      <c r="R464" s="18"/>
      <c r="S464" s="18"/>
      <c r="T464" s="18"/>
      <c r="U464" s="18"/>
      <c r="V464" s="18"/>
      <c r="W4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4" s="17">
        <f>SUM(T_MAIN_ROUTGW28[[#This Row],[(Y)
TOTAL Excluding VAT - Y1
((A*J)*Q)+((A*R)*12))]:[(AC)
TOTAL Excluding VAT - Y5
((E*N*Q)+((E*V)*12))]])</f>
        <v>0</v>
      </c>
      <c r="AC464" s="65"/>
    </row>
    <row r="465" spans="1:29" x14ac:dyDescent="0.3">
      <c r="A465" t="s">
        <v>2530</v>
      </c>
      <c r="B465" s="1" t="s">
        <v>3307</v>
      </c>
      <c r="C465" s="115" t="s">
        <v>3308</v>
      </c>
      <c r="D465" s="116" t="s">
        <v>2556</v>
      </c>
      <c r="E465">
        <v>0</v>
      </c>
      <c r="F465">
        <v>0</v>
      </c>
      <c r="G465">
        <v>0</v>
      </c>
      <c r="H465">
        <v>0</v>
      </c>
      <c r="I465">
        <v>0</v>
      </c>
      <c r="J465" t="s">
        <v>2496</v>
      </c>
      <c r="K465" t="s">
        <v>2496</v>
      </c>
      <c r="L465" s="20"/>
      <c r="M465" s="20"/>
      <c r="N465" s="20"/>
      <c r="O465" s="20"/>
      <c r="P465" s="20"/>
      <c r="Q465" s="28">
        <f t="shared" si="8"/>
        <v>17.71</v>
      </c>
      <c r="R465" s="18"/>
      <c r="S465" s="18"/>
      <c r="T465" s="18"/>
      <c r="U465" s="18"/>
      <c r="V465" s="18"/>
      <c r="W4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5" s="17">
        <f>SUM(T_MAIN_ROUTGW28[[#This Row],[(Y)
TOTAL Excluding VAT - Y1
((A*J)*Q)+((A*R)*12))]:[(AC)
TOTAL Excluding VAT - Y5
((E*N*Q)+((E*V)*12))]])</f>
        <v>0</v>
      </c>
      <c r="AC465" s="65"/>
    </row>
    <row r="466" spans="1:29" x14ac:dyDescent="0.3">
      <c r="A466" t="s">
        <v>79</v>
      </c>
      <c r="B466" s="1" t="s">
        <v>3309</v>
      </c>
      <c r="C466" s="1" t="s">
        <v>3309</v>
      </c>
      <c r="D466" s="116" t="s">
        <v>2556</v>
      </c>
      <c r="E466">
        <v>0</v>
      </c>
      <c r="F466">
        <v>0</v>
      </c>
      <c r="G466">
        <v>0</v>
      </c>
      <c r="H466">
        <v>0</v>
      </c>
      <c r="I466">
        <v>0</v>
      </c>
      <c r="J466" t="s">
        <v>2496</v>
      </c>
      <c r="K466" t="s">
        <v>2496</v>
      </c>
      <c r="L466" s="20"/>
      <c r="M466" s="20"/>
      <c r="N466" s="20"/>
      <c r="O466" s="20"/>
      <c r="P466" s="20"/>
      <c r="Q466" s="28">
        <f t="shared" si="8"/>
        <v>17.71</v>
      </c>
      <c r="R466" s="18"/>
      <c r="S466" s="18"/>
      <c r="T466" s="18"/>
      <c r="U466" s="18"/>
      <c r="V466" s="18"/>
      <c r="W4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6" s="17">
        <f>SUM(T_MAIN_ROUTGW28[[#This Row],[(Y)
TOTAL Excluding VAT - Y1
((A*J)*Q)+((A*R)*12))]:[(AC)
TOTAL Excluding VAT - Y5
((E*N*Q)+((E*V)*12))]])</f>
        <v>0</v>
      </c>
      <c r="AC466" s="65"/>
    </row>
    <row r="467" spans="1:29" x14ac:dyDescent="0.3">
      <c r="A467" t="s">
        <v>79</v>
      </c>
      <c r="B467" s="1" t="s">
        <v>3310</v>
      </c>
      <c r="C467" s="1" t="s">
        <v>3310</v>
      </c>
      <c r="D467" s="116" t="s">
        <v>2556</v>
      </c>
      <c r="E467">
        <v>0</v>
      </c>
      <c r="F467">
        <v>0</v>
      </c>
      <c r="G467">
        <v>0</v>
      </c>
      <c r="H467">
        <v>0</v>
      </c>
      <c r="I467">
        <v>0</v>
      </c>
      <c r="J467" t="s">
        <v>2496</v>
      </c>
      <c r="K467" t="s">
        <v>2496</v>
      </c>
      <c r="L467" s="20"/>
      <c r="M467" s="20"/>
      <c r="N467" s="20"/>
      <c r="O467" s="20"/>
      <c r="P467" s="20"/>
      <c r="Q467" s="28">
        <f t="shared" si="8"/>
        <v>17.71</v>
      </c>
      <c r="R467" s="18"/>
      <c r="S467" s="18"/>
      <c r="T467" s="18"/>
      <c r="U467" s="18"/>
      <c r="V467" s="18"/>
      <c r="W4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7" s="17">
        <f>SUM(T_MAIN_ROUTGW28[[#This Row],[(Y)
TOTAL Excluding VAT - Y1
((A*J)*Q)+((A*R)*12))]:[(AC)
TOTAL Excluding VAT - Y5
((E*N*Q)+((E*V)*12))]])</f>
        <v>0</v>
      </c>
      <c r="AC467" s="65"/>
    </row>
    <row r="468" spans="1:29" x14ac:dyDescent="0.3">
      <c r="A468" t="s">
        <v>2530</v>
      </c>
      <c r="B468" s="1" t="s">
        <v>3311</v>
      </c>
      <c r="C468" s="1" t="s">
        <v>3312</v>
      </c>
      <c r="D468" s="116" t="s">
        <v>2556</v>
      </c>
      <c r="E468">
        <v>0</v>
      </c>
      <c r="F468">
        <v>0</v>
      </c>
      <c r="G468">
        <v>0</v>
      </c>
      <c r="H468">
        <v>0</v>
      </c>
      <c r="I468">
        <v>0</v>
      </c>
      <c r="J468" t="s">
        <v>2496</v>
      </c>
      <c r="K468" t="s">
        <v>2496</v>
      </c>
      <c r="L468" s="20"/>
      <c r="M468" s="20"/>
      <c r="N468" s="20"/>
      <c r="O468" s="20"/>
      <c r="P468" s="20"/>
      <c r="Q468" s="28">
        <f t="shared" si="8"/>
        <v>17.71</v>
      </c>
      <c r="R468" s="18"/>
      <c r="S468" s="18"/>
      <c r="T468" s="18"/>
      <c r="U468" s="18"/>
      <c r="V468" s="18"/>
      <c r="W4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8" s="17">
        <f>SUM(T_MAIN_ROUTGW28[[#This Row],[(Y)
TOTAL Excluding VAT - Y1
((A*J)*Q)+((A*R)*12))]:[(AC)
TOTAL Excluding VAT - Y5
((E*N*Q)+((E*V)*12))]])</f>
        <v>0</v>
      </c>
      <c r="AC468" s="65"/>
    </row>
    <row r="469" spans="1:29" x14ac:dyDescent="0.3">
      <c r="A469" t="s">
        <v>79</v>
      </c>
      <c r="B469" s="1" t="s">
        <v>3312</v>
      </c>
      <c r="C469" s="1" t="s">
        <v>3313</v>
      </c>
      <c r="D469" s="116" t="s">
        <v>2556</v>
      </c>
      <c r="E469">
        <v>0</v>
      </c>
      <c r="F469">
        <v>0</v>
      </c>
      <c r="G469">
        <v>0</v>
      </c>
      <c r="H469">
        <v>0</v>
      </c>
      <c r="I469">
        <v>0</v>
      </c>
      <c r="J469" t="s">
        <v>2496</v>
      </c>
      <c r="K469" t="s">
        <v>2496</v>
      </c>
      <c r="L469" s="20"/>
      <c r="M469" s="20"/>
      <c r="N469" s="20"/>
      <c r="O469" s="20"/>
      <c r="P469" s="20"/>
      <c r="Q469" s="28">
        <f t="shared" si="8"/>
        <v>17.71</v>
      </c>
      <c r="R469" s="18"/>
      <c r="S469" s="18"/>
      <c r="T469" s="18"/>
      <c r="U469" s="18"/>
      <c r="V469" s="18"/>
      <c r="W4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69" s="17">
        <f>SUM(T_MAIN_ROUTGW28[[#This Row],[(Y)
TOTAL Excluding VAT - Y1
((A*J)*Q)+((A*R)*12))]:[(AC)
TOTAL Excluding VAT - Y5
((E*N*Q)+((E*V)*12))]])</f>
        <v>0</v>
      </c>
      <c r="AC469" s="65"/>
    </row>
    <row r="470" spans="1:29" x14ac:dyDescent="0.3">
      <c r="A470" t="s">
        <v>79</v>
      </c>
      <c r="B470" s="1" t="s">
        <v>3313</v>
      </c>
      <c r="C470" s="1" t="s">
        <v>3314</v>
      </c>
      <c r="D470" s="116" t="s">
        <v>2556</v>
      </c>
      <c r="E470">
        <v>0</v>
      </c>
      <c r="F470">
        <v>0</v>
      </c>
      <c r="G470">
        <v>0</v>
      </c>
      <c r="H470">
        <v>0</v>
      </c>
      <c r="I470">
        <v>0</v>
      </c>
      <c r="J470" t="s">
        <v>2496</v>
      </c>
      <c r="K470" t="s">
        <v>2496</v>
      </c>
      <c r="L470" s="20"/>
      <c r="M470" s="20"/>
      <c r="N470" s="20"/>
      <c r="O470" s="20"/>
      <c r="P470" s="20"/>
      <c r="Q470" s="28">
        <f t="shared" si="8"/>
        <v>17.71</v>
      </c>
      <c r="R470" s="18"/>
      <c r="S470" s="18"/>
      <c r="T470" s="18"/>
      <c r="U470" s="18"/>
      <c r="V470" s="18"/>
      <c r="W4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0" s="17">
        <f>SUM(T_MAIN_ROUTGW28[[#This Row],[(Y)
TOTAL Excluding VAT - Y1
((A*J)*Q)+((A*R)*12))]:[(AC)
TOTAL Excluding VAT - Y5
((E*N*Q)+((E*V)*12))]])</f>
        <v>0</v>
      </c>
      <c r="AC470" s="65"/>
    </row>
    <row r="471" spans="1:29" x14ac:dyDescent="0.3">
      <c r="A471" t="s">
        <v>79</v>
      </c>
      <c r="B471" s="1" t="s">
        <v>3314</v>
      </c>
      <c r="C471" s="1" t="s">
        <v>3315</v>
      </c>
      <c r="D471" s="116" t="s">
        <v>2556</v>
      </c>
      <c r="E471">
        <v>0</v>
      </c>
      <c r="F471">
        <v>0</v>
      </c>
      <c r="G471">
        <v>0</v>
      </c>
      <c r="H471">
        <v>0</v>
      </c>
      <c r="I471">
        <v>0</v>
      </c>
      <c r="J471" t="s">
        <v>2496</v>
      </c>
      <c r="K471" t="s">
        <v>2496</v>
      </c>
      <c r="L471" s="20"/>
      <c r="M471" s="20"/>
      <c r="N471" s="20"/>
      <c r="O471" s="20"/>
      <c r="P471" s="20"/>
      <c r="Q471" s="28">
        <f t="shared" si="8"/>
        <v>17.71</v>
      </c>
      <c r="R471" s="18"/>
      <c r="S471" s="18"/>
      <c r="T471" s="18"/>
      <c r="U471" s="18"/>
      <c r="V471" s="18"/>
      <c r="W4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1" s="17">
        <f>SUM(T_MAIN_ROUTGW28[[#This Row],[(Y)
TOTAL Excluding VAT - Y1
((A*J)*Q)+((A*R)*12))]:[(AC)
TOTAL Excluding VAT - Y5
((E*N*Q)+((E*V)*12))]])</f>
        <v>0</v>
      </c>
      <c r="AC471" s="65"/>
    </row>
    <row r="472" spans="1:29" x14ac:dyDescent="0.3">
      <c r="A472" t="s">
        <v>2530</v>
      </c>
      <c r="B472" s="1" t="s">
        <v>3316</v>
      </c>
      <c r="C472" s="1" t="s">
        <v>3317</v>
      </c>
      <c r="D472" s="116" t="s">
        <v>2556</v>
      </c>
      <c r="E472">
        <v>0</v>
      </c>
      <c r="F472">
        <v>0</v>
      </c>
      <c r="G472">
        <v>0</v>
      </c>
      <c r="H472">
        <v>0</v>
      </c>
      <c r="I472">
        <v>0</v>
      </c>
      <c r="J472" t="s">
        <v>2496</v>
      </c>
      <c r="K472" t="s">
        <v>2496</v>
      </c>
      <c r="L472" s="20"/>
      <c r="M472" s="20"/>
      <c r="N472" s="20"/>
      <c r="O472" s="20"/>
      <c r="P472" s="20"/>
      <c r="Q472" s="28">
        <f t="shared" si="8"/>
        <v>17.71</v>
      </c>
      <c r="R472" s="18"/>
      <c r="S472" s="18"/>
      <c r="T472" s="18"/>
      <c r="U472" s="18"/>
      <c r="V472" s="18"/>
      <c r="W4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2" s="17">
        <f>SUM(T_MAIN_ROUTGW28[[#This Row],[(Y)
TOTAL Excluding VAT - Y1
((A*J)*Q)+((A*R)*12))]:[(AC)
TOTAL Excluding VAT - Y5
((E*N*Q)+((E*V)*12))]])</f>
        <v>0</v>
      </c>
      <c r="AC472" s="65"/>
    </row>
    <row r="473" spans="1:29" x14ac:dyDescent="0.3">
      <c r="A473" t="s">
        <v>2530</v>
      </c>
      <c r="B473" s="1" t="s">
        <v>3318</v>
      </c>
      <c r="C473" s="1" t="s">
        <v>3319</v>
      </c>
      <c r="D473" s="116" t="s">
        <v>2556</v>
      </c>
      <c r="E473">
        <v>0</v>
      </c>
      <c r="F473">
        <v>0</v>
      </c>
      <c r="G473">
        <v>0</v>
      </c>
      <c r="H473">
        <v>0</v>
      </c>
      <c r="I473">
        <v>0</v>
      </c>
      <c r="J473" t="s">
        <v>2496</v>
      </c>
      <c r="K473" t="s">
        <v>2496</v>
      </c>
      <c r="L473" s="20"/>
      <c r="M473" s="20"/>
      <c r="N473" s="20"/>
      <c r="O473" s="20"/>
      <c r="P473" s="20"/>
      <c r="Q473" s="28">
        <f t="shared" si="8"/>
        <v>17.71</v>
      </c>
      <c r="R473" s="18"/>
      <c r="S473" s="18"/>
      <c r="T473" s="18"/>
      <c r="U473" s="18"/>
      <c r="V473" s="18"/>
      <c r="W4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3" s="17">
        <f>SUM(T_MAIN_ROUTGW28[[#This Row],[(Y)
TOTAL Excluding VAT - Y1
((A*J)*Q)+((A*R)*12))]:[(AC)
TOTAL Excluding VAT - Y5
((E*N*Q)+((E*V)*12))]])</f>
        <v>0</v>
      </c>
      <c r="AC473" s="65"/>
    </row>
    <row r="474" spans="1:29" x14ac:dyDescent="0.3">
      <c r="A474" t="s">
        <v>2530</v>
      </c>
      <c r="B474" s="1" t="s">
        <v>3320</v>
      </c>
      <c r="C474" s="115" t="s">
        <v>3321</v>
      </c>
      <c r="D474" s="116" t="s">
        <v>2556</v>
      </c>
      <c r="E474">
        <v>0</v>
      </c>
      <c r="F474">
        <v>0</v>
      </c>
      <c r="G474">
        <v>0</v>
      </c>
      <c r="H474">
        <v>0</v>
      </c>
      <c r="I474">
        <v>0</v>
      </c>
      <c r="J474" t="s">
        <v>2496</v>
      </c>
      <c r="K474" t="s">
        <v>2496</v>
      </c>
      <c r="L474" s="20"/>
      <c r="M474" s="20"/>
      <c r="N474" s="20"/>
      <c r="O474" s="20"/>
      <c r="P474" s="20"/>
      <c r="Q474" s="28">
        <f t="shared" si="8"/>
        <v>17.71</v>
      </c>
      <c r="R474" s="18"/>
      <c r="S474" s="18"/>
      <c r="T474" s="18"/>
      <c r="U474" s="18"/>
      <c r="V474" s="18"/>
      <c r="W4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4" s="17">
        <f>SUM(T_MAIN_ROUTGW28[[#This Row],[(Y)
TOTAL Excluding VAT - Y1
((A*J)*Q)+((A*R)*12))]:[(AC)
TOTAL Excluding VAT - Y5
((E*N*Q)+((E*V)*12))]])</f>
        <v>0</v>
      </c>
      <c r="AC474" s="65"/>
    </row>
    <row r="475" spans="1:29" x14ac:dyDescent="0.3">
      <c r="A475" t="s">
        <v>2530</v>
      </c>
      <c r="B475" s="1" t="s">
        <v>3322</v>
      </c>
      <c r="C475" s="115" t="s">
        <v>3323</v>
      </c>
      <c r="D475" s="116" t="s">
        <v>2556</v>
      </c>
      <c r="E475">
        <v>0</v>
      </c>
      <c r="F475">
        <v>0</v>
      </c>
      <c r="G475">
        <v>0</v>
      </c>
      <c r="H475">
        <v>0</v>
      </c>
      <c r="I475">
        <v>0</v>
      </c>
      <c r="J475" t="s">
        <v>2496</v>
      </c>
      <c r="K475" t="s">
        <v>2496</v>
      </c>
      <c r="L475" s="20"/>
      <c r="M475" s="20"/>
      <c r="N475" s="20"/>
      <c r="O475" s="20"/>
      <c r="P475" s="20"/>
      <c r="Q475" s="28">
        <f t="shared" si="8"/>
        <v>17.71</v>
      </c>
      <c r="R475" s="18"/>
      <c r="S475" s="18"/>
      <c r="T475" s="18"/>
      <c r="U475" s="18"/>
      <c r="V475" s="18"/>
      <c r="W4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5" s="17">
        <f>SUM(T_MAIN_ROUTGW28[[#This Row],[(Y)
TOTAL Excluding VAT - Y1
((A*J)*Q)+((A*R)*12))]:[(AC)
TOTAL Excluding VAT - Y5
((E*N*Q)+((E*V)*12))]])</f>
        <v>0</v>
      </c>
      <c r="AC475" s="65"/>
    </row>
    <row r="476" spans="1:29" x14ac:dyDescent="0.3">
      <c r="A476" t="s">
        <v>2530</v>
      </c>
      <c r="B476" s="1" t="s">
        <v>3324</v>
      </c>
      <c r="C476" s="115" t="s">
        <v>3325</v>
      </c>
      <c r="D476" s="116" t="s">
        <v>2556</v>
      </c>
      <c r="E476">
        <v>0</v>
      </c>
      <c r="F476">
        <v>0</v>
      </c>
      <c r="G476">
        <v>0</v>
      </c>
      <c r="H476">
        <v>0</v>
      </c>
      <c r="I476">
        <v>0</v>
      </c>
      <c r="J476" t="s">
        <v>2496</v>
      </c>
      <c r="K476" t="s">
        <v>2496</v>
      </c>
      <c r="L476" s="20"/>
      <c r="M476" s="20"/>
      <c r="N476" s="20"/>
      <c r="O476" s="20"/>
      <c r="P476" s="20"/>
      <c r="Q476" s="28">
        <f t="shared" si="8"/>
        <v>17.71</v>
      </c>
      <c r="R476" s="18"/>
      <c r="S476" s="18"/>
      <c r="T476" s="18"/>
      <c r="U476" s="18"/>
      <c r="V476" s="18"/>
      <c r="W4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6" s="17">
        <f>SUM(T_MAIN_ROUTGW28[[#This Row],[(Y)
TOTAL Excluding VAT - Y1
((A*J)*Q)+((A*R)*12))]:[(AC)
TOTAL Excluding VAT - Y5
((E*N*Q)+((E*V)*12))]])</f>
        <v>0</v>
      </c>
      <c r="AC476" s="65"/>
    </row>
    <row r="477" spans="1:29" x14ac:dyDescent="0.3">
      <c r="A477" t="s">
        <v>2530</v>
      </c>
      <c r="B477" s="1" t="s">
        <v>3326</v>
      </c>
      <c r="C477" s="115" t="s">
        <v>3327</v>
      </c>
      <c r="D477" s="116" t="s">
        <v>2556</v>
      </c>
      <c r="E477">
        <v>0</v>
      </c>
      <c r="F477">
        <v>0</v>
      </c>
      <c r="G477">
        <v>0</v>
      </c>
      <c r="H477">
        <v>0</v>
      </c>
      <c r="I477">
        <v>0</v>
      </c>
      <c r="J477" t="s">
        <v>2496</v>
      </c>
      <c r="K477" t="s">
        <v>2496</v>
      </c>
      <c r="L477" s="20"/>
      <c r="M477" s="20"/>
      <c r="N477" s="20"/>
      <c r="O477" s="20"/>
      <c r="P477" s="20"/>
      <c r="Q477" s="28">
        <f t="shared" si="8"/>
        <v>17.71</v>
      </c>
      <c r="R477" s="18"/>
      <c r="S477" s="18"/>
      <c r="T477" s="18"/>
      <c r="U477" s="18"/>
      <c r="V477" s="18"/>
      <c r="W4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7" s="17">
        <f>SUM(T_MAIN_ROUTGW28[[#This Row],[(Y)
TOTAL Excluding VAT - Y1
((A*J)*Q)+((A*R)*12))]:[(AC)
TOTAL Excluding VAT - Y5
((E*N*Q)+((E*V)*12))]])</f>
        <v>0</v>
      </c>
      <c r="AC477" s="65"/>
    </row>
    <row r="478" spans="1:29" x14ac:dyDescent="0.3">
      <c r="A478" t="s">
        <v>2530</v>
      </c>
      <c r="B478" s="1" t="s">
        <v>3328</v>
      </c>
      <c r="C478" s="115" t="s">
        <v>3329</v>
      </c>
      <c r="D478" s="116" t="s">
        <v>2556</v>
      </c>
      <c r="E478">
        <v>0</v>
      </c>
      <c r="F478">
        <v>0</v>
      </c>
      <c r="G478">
        <v>0</v>
      </c>
      <c r="H478">
        <v>0</v>
      </c>
      <c r="I478">
        <v>0</v>
      </c>
      <c r="J478" t="s">
        <v>2496</v>
      </c>
      <c r="K478" t="s">
        <v>2496</v>
      </c>
      <c r="L478" s="20"/>
      <c r="M478" s="20"/>
      <c r="N478" s="20"/>
      <c r="O478" s="20"/>
      <c r="P478" s="20"/>
      <c r="Q478" s="28">
        <f t="shared" si="8"/>
        <v>17.71</v>
      </c>
      <c r="R478" s="18"/>
      <c r="S478" s="18"/>
      <c r="T478" s="18"/>
      <c r="U478" s="18"/>
      <c r="V478" s="18"/>
      <c r="W4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8" s="17">
        <f>SUM(T_MAIN_ROUTGW28[[#This Row],[(Y)
TOTAL Excluding VAT - Y1
((A*J)*Q)+((A*R)*12))]:[(AC)
TOTAL Excluding VAT - Y5
((E*N*Q)+((E*V)*12))]])</f>
        <v>0</v>
      </c>
      <c r="AC478" s="65"/>
    </row>
    <row r="479" spans="1:29" x14ac:dyDescent="0.3">
      <c r="A479" t="s">
        <v>2530</v>
      </c>
      <c r="B479" s="1" t="s">
        <v>3330</v>
      </c>
      <c r="C479" s="115" t="s">
        <v>3331</v>
      </c>
      <c r="D479" s="116" t="s">
        <v>2556</v>
      </c>
      <c r="E479">
        <v>0</v>
      </c>
      <c r="F479">
        <v>0</v>
      </c>
      <c r="G479">
        <v>0</v>
      </c>
      <c r="H479">
        <v>0</v>
      </c>
      <c r="I479">
        <v>0</v>
      </c>
      <c r="J479" t="s">
        <v>2496</v>
      </c>
      <c r="K479" t="s">
        <v>2496</v>
      </c>
      <c r="L479" s="20"/>
      <c r="M479" s="20"/>
      <c r="N479" s="20"/>
      <c r="O479" s="20"/>
      <c r="P479" s="20"/>
      <c r="Q479" s="28">
        <f t="shared" si="8"/>
        <v>17.71</v>
      </c>
      <c r="R479" s="18"/>
      <c r="S479" s="18"/>
      <c r="T479" s="18"/>
      <c r="U479" s="18"/>
      <c r="V479" s="18"/>
      <c r="W4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79" s="17">
        <f>SUM(T_MAIN_ROUTGW28[[#This Row],[(Y)
TOTAL Excluding VAT - Y1
((A*J)*Q)+((A*R)*12))]:[(AC)
TOTAL Excluding VAT - Y5
((E*N*Q)+((E*V)*12))]])</f>
        <v>0</v>
      </c>
      <c r="AC479" s="65"/>
    </row>
    <row r="480" spans="1:29" x14ac:dyDescent="0.3">
      <c r="A480" t="s">
        <v>2530</v>
      </c>
      <c r="B480" s="1" t="s">
        <v>3332</v>
      </c>
      <c r="C480" s="115" t="s">
        <v>3333</v>
      </c>
      <c r="D480" s="116" t="s">
        <v>2556</v>
      </c>
      <c r="E480">
        <v>0</v>
      </c>
      <c r="F480">
        <v>0</v>
      </c>
      <c r="G480">
        <v>0</v>
      </c>
      <c r="H480">
        <v>0</v>
      </c>
      <c r="I480">
        <v>0</v>
      </c>
      <c r="J480" t="s">
        <v>2496</v>
      </c>
      <c r="K480" t="s">
        <v>2496</v>
      </c>
      <c r="L480" s="20"/>
      <c r="M480" s="20"/>
      <c r="N480" s="20"/>
      <c r="O480" s="20"/>
      <c r="P480" s="20"/>
      <c r="Q480" s="28">
        <f t="shared" si="8"/>
        <v>17.71</v>
      </c>
      <c r="R480" s="18"/>
      <c r="S480" s="18"/>
      <c r="T480" s="18"/>
      <c r="U480" s="18"/>
      <c r="V480" s="18"/>
      <c r="W4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0" s="17">
        <f>SUM(T_MAIN_ROUTGW28[[#This Row],[(Y)
TOTAL Excluding VAT - Y1
((A*J)*Q)+((A*R)*12))]:[(AC)
TOTAL Excluding VAT - Y5
((E*N*Q)+((E*V)*12))]])</f>
        <v>0</v>
      </c>
      <c r="AC480" s="65"/>
    </row>
    <row r="481" spans="1:29" x14ac:dyDescent="0.3">
      <c r="A481" t="s">
        <v>2530</v>
      </c>
      <c r="B481" s="1" t="s">
        <v>3334</v>
      </c>
      <c r="C481" s="115" t="s">
        <v>3335</v>
      </c>
      <c r="D481" s="116" t="s">
        <v>2556</v>
      </c>
      <c r="E481">
        <v>0</v>
      </c>
      <c r="F481">
        <v>0</v>
      </c>
      <c r="G481">
        <v>0</v>
      </c>
      <c r="H481">
        <v>0</v>
      </c>
      <c r="I481">
        <v>0</v>
      </c>
      <c r="J481" t="s">
        <v>2496</v>
      </c>
      <c r="K481" t="s">
        <v>2496</v>
      </c>
      <c r="L481" s="20"/>
      <c r="M481" s="20"/>
      <c r="N481" s="20"/>
      <c r="O481" s="20"/>
      <c r="P481" s="20"/>
      <c r="Q481" s="28">
        <f t="shared" si="8"/>
        <v>17.71</v>
      </c>
      <c r="R481" s="18"/>
      <c r="S481" s="18"/>
      <c r="T481" s="18"/>
      <c r="U481" s="18"/>
      <c r="V481" s="18"/>
      <c r="W4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1" s="17">
        <f>SUM(T_MAIN_ROUTGW28[[#This Row],[(Y)
TOTAL Excluding VAT - Y1
((A*J)*Q)+((A*R)*12))]:[(AC)
TOTAL Excluding VAT - Y5
((E*N*Q)+((E*V)*12))]])</f>
        <v>0</v>
      </c>
      <c r="AC481" s="65"/>
    </row>
    <row r="482" spans="1:29" x14ac:dyDescent="0.3">
      <c r="A482" t="s">
        <v>2530</v>
      </c>
      <c r="B482" s="1" t="s">
        <v>3336</v>
      </c>
      <c r="C482" s="115" t="s">
        <v>3337</v>
      </c>
      <c r="D482" s="116" t="s">
        <v>2556</v>
      </c>
      <c r="E482">
        <v>0</v>
      </c>
      <c r="F482">
        <v>0</v>
      </c>
      <c r="G482">
        <v>0</v>
      </c>
      <c r="H482">
        <v>0</v>
      </c>
      <c r="I482">
        <v>0</v>
      </c>
      <c r="J482" t="s">
        <v>2496</v>
      </c>
      <c r="K482" t="s">
        <v>2496</v>
      </c>
      <c r="L482" s="20"/>
      <c r="M482" s="20"/>
      <c r="N482" s="20"/>
      <c r="O482" s="20"/>
      <c r="P482" s="20"/>
      <c r="Q482" s="28">
        <f t="shared" si="8"/>
        <v>17.71</v>
      </c>
      <c r="R482" s="18"/>
      <c r="S482" s="18"/>
      <c r="T482" s="18"/>
      <c r="U482" s="18"/>
      <c r="V482" s="18"/>
      <c r="W4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2" s="17">
        <f>SUM(T_MAIN_ROUTGW28[[#This Row],[(Y)
TOTAL Excluding VAT - Y1
((A*J)*Q)+((A*R)*12))]:[(AC)
TOTAL Excluding VAT - Y5
((E*N*Q)+((E*V)*12))]])</f>
        <v>0</v>
      </c>
      <c r="AC482" s="65"/>
    </row>
    <row r="483" spans="1:29" x14ac:dyDescent="0.3">
      <c r="A483" t="s">
        <v>2530</v>
      </c>
      <c r="B483" s="1" t="s">
        <v>3338</v>
      </c>
      <c r="C483" s="115" t="s">
        <v>3339</v>
      </c>
      <c r="D483" s="116" t="s">
        <v>2556</v>
      </c>
      <c r="E483">
        <v>0</v>
      </c>
      <c r="F483">
        <v>0</v>
      </c>
      <c r="G483">
        <v>0</v>
      </c>
      <c r="H483">
        <v>0</v>
      </c>
      <c r="I483">
        <v>0</v>
      </c>
      <c r="J483" t="s">
        <v>2496</v>
      </c>
      <c r="K483" t="s">
        <v>2496</v>
      </c>
      <c r="L483" s="20"/>
      <c r="M483" s="20"/>
      <c r="N483" s="20"/>
      <c r="O483" s="20"/>
      <c r="P483" s="20"/>
      <c r="Q483" s="28">
        <f t="shared" si="8"/>
        <v>17.71</v>
      </c>
      <c r="R483" s="18"/>
      <c r="S483" s="18"/>
      <c r="T483" s="18"/>
      <c r="U483" s="18"/>
      <c r="V483" s="18"/>
      <c r="W4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3" s="17">
        <f>SUM(T_MAIN_ROUTGW28[[#This Row],[(Y)
TOTAL Excluding VAT - Y1
((A*J)*Q)+((A*R)*12))]:[(AC)
TOTAL Excluding VAT - Y5
((E*N*Q)+((E*V)*12))]])</f>
        <v>0</v>
      </c>
      <c r="AC483" s="65"/>
    </row>
    <row r="484" spans="1:29" x14ac:dyDescent="0.3">
      <c r="A484" t="s">
        <v>2530</v>
      </c>
      <c r="B484" s="1" t="s">
        <v>3340</v>
      </c>
      <c r="C484" s="115" t="s">
        <v>3341</v>
      </c>
      <c r="D484" s="116" t="s">
        <v>2556</v>
      </c>
      <c r="E484">
        <v>0</v>
      </c>
      <c r="F484">
        <v>0</v>
      </c>
      <c r="G484">
        <v>0</v>
      </c>
      <c r="H484">
        <v>0</v>
      </c>
      <c r="I484">
        <v>0</v>
      </c>
      <c r="J484" t="s">
        <v>2496</v>
      </c>
      <c r="K484" t="s">
        <v>2496</v>
      </c>
      <c r="L484" s="20"/>
      <c r="M484" s="20"/>
      <c r="N484" s="20"/>
      <c r="O484" s="20"/>
      <c r="P484" s="20"/>
      <c r="Q484" s="28">
        <f t="shared" si="8"/>
        <v>17.71</v>
      </c>
      <c r="R484" s="18"/>
      <c r="S484" s="18"/>
      <c r="T484" s="18"/>
      <c r="U484" s="18"/>
      <c r="V484" s="18"/>
      <c r="W4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4" s="17">
        <f>SUM(T_MAIN_ROUTGW28[[#This Row],[(Y)
TOTAL Excluding VAT - Y1
((A*J)*Q)+((A*R)*12))]:[(AC)
TOTAL Excluding VAT - Y5
((E*N*Q)+((E*V)*12))]])</f>
        <v>0</v>
      </c>
      <c r="AC484" s="65"/>
    </row>
    <row r="485" spans="1:29" x14ac:dyDescent="0.3">
      <c r="A485" t="s">
        <v>2530</v>
      </c>
      <c r="B485" s="1" t="s">
        <v>3342</v>
      </c>
      <c r="C485" s="115" t="s">
        <v>3343</v>
      </c>
      <c r="D485" s="116" t="s">
        <v>2556</v>
      </c>
      <c r="E485">
        <v>0</v>
      </c>
      <c r="F485">
        <v>0</v>
      </c>
      <c r="G485">
        <v>0</v>
      </c>
      <c r="H485">
        <v>0</v>
      </c>
      <c r="I485">
        <v>0</v>
      </c>
      <c r="J485" t="s">
        <v>2496</v>
      </c>
      <c r="K485" t="s">
        <v>2496</v>
      </c>
      <c r="L485" s="20"/>
      <c r="M485" s="20"/>
      <c r="N485" s="20"/>
      <c r="O485" s="20"/>
      <c r="P485" s="20"/>
      <c r="Q485" s="28">
        <f t="shared" si="8"/>
        <v>17.71</v>
      </c>
      <c r="R485" s="18"/>
      <c r="S485" s="18"/>
      <c r="T485" s="18"/>
      <c r="U485" s="18"/>
      <c r="V485" s="18"/>
      <c r="W4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5" s="17">
        <f>SUM(T_MAIN_ROUTGW28[[#This Row],[(Y)
TOTAL Excluding VAT - Y1
((A*J)*Q)+((A*R)*12))]:[(AC)
TOTAL Excluding VAT - Y5
((E*N*Q)+((E*V)*12))]])</f>
        <v>0</v>
      </c>
      <c r="AC485" s="65"/>
    </row>
    <row r="486" spans="1:29" x14ac:dyDescent="0.3">
      <c r="A486" t="s">
        <v>2530</v>
      </c>
      <c r="B486" s="1" t="s">
        <v>3344</v>
      </c>
      <c r="C486" s="115" t="s">
        <v>3345</v>
      </c>
      <c r="D486" s="116" t="s">
        <v>2556</v>
      </c>
      <c r="E486">
        <v>0</v>
      </c>
      <c r="F486">
        <v>0</v>
      </c>
      <c r="G486">
        <v>0</v>
      </c>
      <c r="H486">
        <v>0</v>
      </c>
      <c r="I486">
        <v>0</v>
      </c>
      <c r="J486" t="s">
        <v>2496</v>
      </c>
      <c r="K486" t="s">
        <v>2496</v>
      </c>
      <c r="L486" s="20"/>
      <c r="M486" s="20"/>
      <c r="N486" s="20"/>
      <c r="O486" s="20"/>
      <c r="P486" s="20"/>
      <c r="Q486" s="28">
        <f t="shared" si="8"/>
        <v>17.71</v>
      </c>
      <c r="R486" s="18"/>
      <c r="S486" s="18"/>
      <c r="T486" s="18"/>
      <c r="U486" s="18"/>
      <c r="V486" s="18"/>
      <c r="W4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6" s="17">
        <f>SUM(T_MAIN_ROUTGW28[[#This Row],[(Y)
TOTAL Excluding VAT - Y1
((A*J)*Q)+((A*R)*12))]:[(AC)
TOTAL Excluding VAT - Y5
((E*N*Q)+((E*V)*12))]])</f>
        <v>0</v>
      </c>
      <c r="AC486" s="65"/>
    </row>
    <row r="487" spans="1:29" x14ac:dyDescent="0.3">
      <c r="A487" t="s">
        <v>2530</v>
      </c>
      <c r="B487" s="1" t="s">
        <v>3346</v>
      </c>
      <c r="C487" s="115" t="s">
        <v>3347</v>
      </c>
      <c r="D487" s="116" t="s">
        <v>2556</v>
      </c>
      <c r="E487">
        <v>0</v>
      </c>
      <c r="F487">
        <v>0</v>
      </c>
      <c r="G487">
        <v>0</v>
      </c>
      <c r="H487">
        <v>0</v>
      </c>
      <c r="I487">
        <v>0</v>
      </c>
      <c r="J487" t="s">
        <v>2496</v>
      </c>
      <c r="K487" t="s">
        <v>2496</v>
      </c>
      <c r="L487" s="20"/>
      <c r="M487" s="20"/>
      <c r="N487" s="20"/>
      <c r="O487" s="20"/>
      <c r="P487" s="20"/>
      <c r="Q487" s="28">
        <f t="shared" si="8"/>
        <v>17.71</v>
      </c>
      <c r="R487" s="18"/>
      <c r="S487" s="18"/>
      <c r="T487" s="18"/>
      <c r="U487" s="18"/>
      <c r="V487" s="18"/>
      <c r="W4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7" s="17">
        <f>SUM(T_MAIN_ROUTGW28[[#This Row],[(Y)
TOTAL Excluding VAT - Y1
((A*J)*Q)+((A*R)*12))]:[(AC)
TOTAL Excluding VAT - Y5
((E*N*Q)+((E*V)*12))]])</f>
        <v>0</v>
      </c>
      <c r="AC487" s="65"/>
    </row>
    <row r="488" spans="1:29" x14ac:dyDescent="0.3">
      <c r="A488" t="s">
        <v>2530</v>
      </c>
      <c r="B488" s="1" t="s">
        <v>3348</v>
      </c>
      <c r="C488" s="115" t="s">
        <v>3349</v>
      </c>
      <c r="D488" s="116" t="s">
        <v>2556</v>
      </c>
      <c r="E488">
        <v>0</v>
      </c>
      <c r="F488">
        <v>0</v>
      </c>
      <c r="G488">
        <v>0</v>
      </c>
      <c r="H488">
        <v>0</v>
      </c>
      <c r="I488">
        <v>0</v>
      </c>
      <c r="J488" t="s">
        <v>2496</v>
      </c>
      <c r="K488" t="s">
        <v>2496</v>
      </c>
      <c r="L488" s="20"/>
      <c r="M488" s="20"/>
      <c r="N488" s="20"/>
      <c r="O488" s="20"/>
      <c r="P488" s="20"/>
      <c r="Q488" s="28">
        <f t="shared" si="8"/>
        <v>17.71</v>
      </c>
      <c r="R488" s="18"/>
      <c r="S488" s="18"/>
      <c r="T488" s="18"/>
      <c r="U488" s="18"/>
      <c r="V488" s="18"/>
      <c r="W4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8" s="17">
        <f>SUM(T_MAIN_ROUTGW28[[#This Row],[(Y)
TOTAL Excluding VAT - Y1
((A*J)*Q)+((A*R)*12))]:[(AC)
TOTAL Excluding VAT - Y5
((E*N*Q)+((E*V)*12))]])</f>
        <v>0</v>
      </c>
      <c r="AC488" s="65"/>
    </row>
    <row r="489" spans="1:29" x14ac:dyDescent="0.3">
      <c r="A489" t="s">
        <v>2530</v>
      </c>
      <c r="B489" s="1" t="s">
        <v>3350</v>
      </c>
      <c r="C489" s="115" t="s">
        <v>3351</v>
      </c>
      <c r="D489" s="116" t="s">
        <v>2556</v>
      </c>
      <c r="E489">
        <v>0</v>
      </c>
      <c r="F489">
        <v>0</v>
      </c>
      <c r="G489">
        <v>0</v>
      </c>
      <c r="H489">
        <v>0</v>
      </c>
      <c r="I489">
        <v>0</v>
      </c>
      <c r="J489" t="s">
        <v>2496</v>
      </c>
      <c r="K489" t="s">
        <v>2496</v>
      </c>
      <c r="L489" s="20"/>
      <c r="M489" s="20"/>
      <c r="N489" s="20"/>
      <c r="O489" s="20"/>
      <c r="P489" s="20"/>
      <c r="Q489" s="28">
        <f t="shared" si="8"/>
        <v>17.71</v>
      </c>
      <c r="R489" s="18"/>
      <c r="S489" s="18"/>
      <c r="T489" s="18"/>
      <c r="U489" s="18"/>
      <c r="V489" s="18"/>
      <c r="W4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89" s="17">
        <f>SUM(T_MAIN_ROUTGW28[[#This Row],[(Y)
TOTAL Excluding VAT - Y1
((A*J)*Q)+((A*R)*12))]:[(AC)
TOTAL Excluding VAT - Y5
((E*N*Q)+((E*V)*12))]])</f>
        <v>0</v>
      </c>
      <c r="AC489" s="65"/>
    </row>
    <row r="490" spans="1:29" x14ac:dyDescent="0.3">
      <c r="A490" t="s">
        <v>2530</v>
      </c>
      <c r="B490" s="1" t="s">
        <v>3352</v>
      </c>
      <c r="C490" s="115" t="s">
        <v>3353</v>
      </c>
      <c r="D490" s="116" t="s">
        <v>2556</v>
      </c>
      <c r="E490">
        <v>0</v>
      </c>
      <c r="F490">
        <v>0</v>
      </c>
      <c r="G490">
        <v>0</v>
      </c>
      <c r="H490">
        <v>0</v>
      </c>
      <c r="I490">
        <v>0</v>
      </c>
      <c r="J490" t="s">
        <v>2496</v>
      </c>
      <c r="K490" t="s">
        <v>2496</v>
      </c>
      <c r="L490" s="20"/>
      <c r="M490" s="20"/>
      <c r="N490" s="20"/>
      <c r="O490" s="20"/>
      <c r="P490" s="20"/>
      <c r="Q490" s="28">
        <f t="shared" si="8"/>
        <v>17.71</v>
      </c>
      <c r="R490" s="18"/>
      <c r="S490" s="18"/>
      <c r="T490" s="18"/>
      <c r="U490" s="18"/>
      <c r="V490" s="18"/>
      <c r="W4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0" s="17">
        <f>SUM(T_MAIN_ROUTGW28[[#This Row],[(Y)
TOTAL Excluding VAT - Y1
((A*J)*Q)+((A*R)*12))]:[(AC)
TOTAL Excluding VAT - Y5
((E*N*Q)+((E*V)*12))]])</f>
        <v>0</v>
      </c>
      <c r="AC490" s="65"/>
    </row>
    <row r="491" spans="1:29" x14ac:dyDescent="0.3">
      <c r="A491" t="s">
        <v>2530</v>
      </c>
      <c r="B491" s="1" t="s">
        <v>3354</v>
      </c>
      <c r="C491" s="115" t="s">
        <v>3355</v>
      </c>
      <c r="D491" s="116" t="s">
        <v>2556</v>
      </c>
      <c r="E491">
        <v>0</v>
      </c>
      <c r="F491">
        <v>0</v>
      </c>
      <c r="G491">
        <v>0</v>
      </c>
      <c r="H491">
        <v>0</v>
      </c>
      <c r="I491">
        <v>0</v>
      </c>
      <c r="J491" t="s">
        <v>2496</v>
      </c>
      <c r="K491" t="s">
        <v>2496</v>
      </c>
      <c r="L491" s="20"/>
      <c r="M491" s="20"/>
      <c r="N491" s="20"/>
      <c r="O491" s="20"/>
      <c r="P491" s="20"/>
      <c r="Q491" s="28">
        <f t="shared" si="8"/>
        <v>17.71</v>
      </c>
      <c r="R491" s="18"/>
      <c r="S491" s="18"/>
      <c r="T491" s="18"/>
      <c r="U491" s="18"/>
      <c r="V491" s="18"/>
      <c r="W4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1" s="17">
        <f>SUM(T_MAIN_ROUTGW28[[#This Row],[(Y)
TOTAL Excluding VAT - Y1
((A*J)*Q)+((A*R)*12))]:[(AC)
TOTAL Excluding VAT - Y5
((E*N*Q)+((E*V)*12))]])</f>
        <v>0</v>
      </c>
      <c r="AC491" s="65"/>
    </row>
    <row r="492" spans="1:29" x14ac:dyDescent="0.3">
      <c r="A492" t="s">
        <v>2530</v>
      </c>
      <c r="B492" s="1" t="s">
        <v>3356</v>
      </c>
      <c r="C492" s="115" t="s">
        <v>3357</v>
      </c>
      <c r="D492" s="116" t="s">
        <v>2556</v>
      </c>
      <c r="E492">
        <v>0</v>
      </c>
      <c r="F492">
        <v>0</v>
      </c>
      <c r="G492">
        <v>0</v>
      </c>
      <c r="H492">
        <v>0</v>
      </c>
      <c r="I492">
        <v>0</v>
      </c>
      <c r="J492" t="s">
        <v>2496</v>
      </c>
      <c r="K492" t="s">
        <v>2496</v>
      </c>
      <c r="L492" s="20"/>
      <c r="M492" s="20"/>
      <c r="N492" s="20"/>
      <c r="O492" s="20"/>
      <c r="P492" s="20"/>
      <c r="Q492" s="28">
        <f t="shared" si="8"/>
        <v>17.71</v>
      </c>
      <c r="R492" s="18"/>
      <c r="S492" s="18"/>
      <c r="T492" s="18"/>
      <c r="U492" s="18"/>
      <c r="V492" s="18"/>
      <c r="W4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2" s="17">
        <f>SUM(T_MAIN_ROUTGW28[[#This Row],[(Y)
TOTAL Excluding VAT - Y1
((A*J)*Q)+((A*R)*12))]:[(AC)
TOTAL Excluding VAT - Y5
((E*N*Q)+((E*V)*12))]])</f>
        <v>0</v>
      </c>
      <c r="AC492" s="65"/>
    </row>
    <row r="493" spans="1:29" x14ac:dyDescent="0.3">
      <c r="A493" t="s">
        <v>2530</v>
      </c>
      <c r="B493" s="1" t="s">
        <v>3358</v>
      </c>
      <c r="C493" s="115" t="s">
        <v>3359</v>
      </c>
      <c r="D493" s="116" t="s">
        <v>2556</v>
      </c>
      <c r="E493">
        <v>0</v>
      </c>
      <c r="F493">
        <v>0</v>
      </c>
      <c r="G493">
        <v>0</v>
      </c>
      <c r="H493">
        <v>0</v>
      </c>
      <c r="I493">
        <v>0</v>
      </c>
      <c r="J493" t="s">
        <v>2496</v>
      </c>
      <c r="K493" t="s">
        <v>2496</v>
      </c>
      <c r="L493" s="20"/>
      <c r="M493" s="20"/>
      <c r="N493" s="20"/>
      <c r="O493" s="20"/>
      <c r="P493" s="20"/>
      <c r="Q493" s="28">
        <f t="shared" si="8"/>
        <v>17.71</v>
      </c>
      <c r="R493" s="18"/>
      <c r="S493" s="18"/>
      <c r="T493" s="18"/>
      <c r="U493" s="18"/>
      <c r="V493" s="18"/>
      <c r="W4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3" s="17">
        <f>SUM(T_MAIN_ROUTGW28[[#This Row],[(Y)
TOTAL Excluding VAT - Y1
((A*J)*Q)+((A*R)*12))]:[(AC)
TOTAL Excluding VAT - Y5
((E*N*Q)+((E*V)*12))]])</f>
        <v>0</v>
      </c>
      <c r="AC493" s="65"/>
    </row>
    <row r="494" spans="1:29" x14ac:dyDescent="0.3">
      <c r="A494" t="s">
        <v>2530</v>
      </c>
      <c r="B494" s="1" t="s">
        <v>3360</v>
      </c>
      <c r="C494" s="115" t="s">
        <v>3361</v>
      </c>
      <c r="D494" s="116" t="s">
        <v>2556</v>
      </c>
      <c r="E494">
        <v>0</v>
      </c>
      <c r="F494">
        <v>0</v>
      </c>
      <c r="G494">
        <v>0</v>
      </c>
      <c r="H494">
        <v>0</v>
      </c>
      <c r="I494">
        <v>0</v>
      </c>
      <c r="J494" t="s">
        <v>2496</v>
      </c>
      <c r="K494" t="s">
        <v>2496</v>
      </c>
      <c r="L494" s="20"/>
      <c r="M494" s="20"/>
      <c r="N494" s="20"/>
      <c r="O494" s="20"/>
      <c r="P494" s="20"/>
      <c r="Q494" s="28">
        <f t="shared" si="8"/>
        <v>17.71</v>
      </c>
      <c r="R494" s="18"/>
      <c r="S494" s="18"/>
      <c r="T494" s="18"/>
      <c r="U494" s="18"/>
      <c r="V494" s="18"/>
      <c r="W4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4" s="17">
        <f>SUM(T_MAIN_ROUTGW28[[#This Row],[(Y)
TOTAL Excluding VAT - Y1
((A*J)*Q)+((A*R)*12))]:[(AC)
TOTAL Excluding VAT - Y5
((E*N*Q)+((E*V)*12))]])</f>
        <v>0</v>
      </c>
      <c r="AC494" s="65"/>
    </row>
    <row r="495" spans="1:29" x14ac:dyDescent="0.3">
      <c r="A495" t="s">
        <v>79</v>
      </c>
      <c r="B495" s="1" t="s">
        <v>3315</v>
      </c>
      <c r="C495" s="1" t="s">
        <v>3315</v>
      </c>
      <c r="D495" s="116" t="s">
        <v>2556</v>
      </c>
      <c r="E495">
        <v>0</v>
      </c>
      <c r="F495">
        <v>0</v>
      </c>
      <c r="G495">
        <v>0</v>
      </c>
      <c r="H495">
        <v>0</v>
      </c>
      <c r="I495">
        <v>0</v>
      </c>
      <c r="J495" t="s">
        <v>2496</v>
      </c>
      <c r="K495" t="s">
        <v>2496</v>
      </c>
      <c r="L495" s="20"/>
      <c r="M495" s="20"/>
      <c r="N495" s="20"/>
      <c r="O495" s="20"/>
      <c r="P495" s="20"/>
      <c r="Q495" s="28">
        <f t="shared" si="8"/>
        <v>17.71</v>
      </c>
      <c r="R495" s="18"/>
      <c r="S495" s="18"/>
      <c r="T495" s="18"/>
      <c r="U495" s="18"/>
      <c r="V495" s="18"/>
      <c r="W4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5" s="17">
        <f>SUM(T_MAIN_ROUTGW28[[#This Row],[(Y)
TOTAL Excluding VAT - Y1
((A*J)*Q)+((A*R)*12))]:[(AC)
TOTAL Excluding VAT - Y5
((E*N*Q)+((E*V)*12))]])</f>
        <v>0</v>
      </c>
      <c r="AC495" s="65"/>
    </row>
    <row r="496" spans="1:29" x14ac:dyDescent="0.3">
      <c r="A496" t="s">
        <v>2530</v>
      </c>
      <c r="B496" s="1" t="s">
        <v>3362</v>
      </c>
      <c r="C496" s="1" t="s">
        <v>3317</v>
      </c>
      <c r="D496" s="116" t="s">
        <v>2556</v>
      </c>
      <c r="E496">
        <v>0</v>
      </c>
      <c r="F496">
        <v>0</v>
      </c>
      <c r="G496">
        <v>0</v>
      </c>
      <c r="H496">
        <v>0</v>
      </c>
      <c r="I496">
        <v>0</v>
      </c>
      <c r="J496" t="s">
        <v>2496</v>
      </c>
      <c r="K496" t="s">
        <v>2496</v>
      </c>
      <c r="L496" s="20"/>
      <c r="M496" s="20"/>
      <c r="N496" s="20"/>
      <c r="O496" s="20"/>
      <c r="P496" s="20"/>
      <c r="Q496" s="28">
        <f t="shared" si="8"/>
        <v>17.71</v>
      </c>
      <c r="R496" s="18"/>
      <c r="S496" s="18"/>
      <c r="T496" s="18"/>
      <c r="U496" s="18"/>
      <c r="V496" s="18"/>
      <c r="W4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6" s="17">
        <f>SUM(T_MAIN_ROUTGW28[[#This Row],[(Y)
TOTAL Excluding VAT - Y1
((A*J)*Q)+((A*R)*12))]:[(AC)
TOTAL Excluding VAT - Y5
((E*N*Q)+((E*V)*12))]])</f>
        <v>0</v>
      </c>
      <c r="AC496" s="65"/>
    </row>
    <row r="497" spans="1:29" x14ac:dyDescent="0.3">
      <c r="A497" t="s">
        <v>2530</v>
      </c>
      <c r="B497" s="1" t="s">
        <v>3363</v>
      </c>
      <c r="C497" s="1" t="s">
        <v>3319</v>
      </c>
      <c r="D497" s="116" t="s">
        <v>2556</v>
      </c>
      <c r="E497">
        <v>0</v>
      </c>
      <c r="F497">
        <v>0</v>
      </c>
      <c r="G497">
        <v>0</v>
      </c>
      <c r="H497">
        <v>0</v>
      </c>
      <c r="I497">
        <v>0</v>
      </c>
      <c r="J497" t="s">
        <v>2496</v>
      </c>
      <c r="K497" t="s">
        <v>2496</v>
      </c>
      <c r="L497" s="20"/>
      <c r="M497" s="20"/>
      <c r="N497" s="20"/>
      <c r="O497" s="20"/>
      <c r="P497" s="20"/>
      <c r="Q497" s="28">
        <f t="shared" si="8"/>
        <v>17.71</v>
      </c>
      <c r="R497" s="18"/>
      <c r="S497" s="18"/>
      <c r="T497" s="18"/>
      <c r="U497" s="18"/>
      <c r="V497" s="18"/>
      <c r="W4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7" s="17">
        <f>SUM(T_MAIN_ROUTGW28[[#This Row],[(Y)
TOTAL Excluding VAT - Y1
((A*J)*Q)+((A*R)*12))]:[(AC)
TOTAL Excluding VAT - Y5
((E*N*Q)+((E*V)*12))]])</f>
        <v>0</v>
      </c>
      <c r="AC497" s="65"/>
    </row>
    <row r="498" spans="1:29" x14ac:dyDescent="0.3">
      <c r="A498" t="s">
        <v>2530</v>
      </c>
      <c r="B498" s="1" t="s">
        <v>3364</v>
      </c>
      <c r="C498" s="115" t="s">
        <v>3365</v>
      </c>
      <c r="D498" s="116" t="s">
        <v>2556</v>
      </c>
      <c r="E498">
        <v>0</v>
      </c>
      <c r="F498">
        <v>0</v>
      </c>
      <c r="G498">
        <v>0</v>
      </c>
      <c r="H498">
        <v>0</v>
      </c>
      <c r="I498">
        <v>0</v>
      </c>
      <c r="J498" t="s">
        <v>2496</v>
      </c>
      <c r="K498" t="s">
        <v>2496</v>
      </c>
      <c r="L498" s="20"/>
      <c r="M498" s="20"/>
      <c r="N498" s="20"/>
      <c r="O498" s="20"/>
      <c r="P498" s="20"/>
      <c r="Q498" s="28">
        <f t="shared" si="8"/>
        <v>17.71</v>
      </c>
      <c r="R498" s="18"/>
      <c r="S498" s="18"/>
      <c r="T498" s="18"/>
      <c r="U498" s="18"/>
      <c r="V498" s="18"/>
      <c r="W4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8" s="17">
        <f>SUM(T_MAIN_ROUTGW28[[#This Row],[(Y)
TOTAL Excluding VAT - Y1
((A*J)*Q)+((A*R)*12))]:[(AC)
TOTAL Excluding VAT - Y5
((E*N*Q)+((E*V)*12))]])</f>
        <v>0</v>
      </c>
      <c r="AC498" s="65"/>
    </row>
    <row r="499" spans="1:29" x14ac:dyDescent="0.3">
      <c r="A499" t="s">
        <v>2530</v>
      </c>
      <c r="B499" s="1" t="s">
        <v>3366</v>
      </c>
      <c r="C499" s="115" t="s">
        <v>3367</v>
      </c>
      <c r="D499" s="116" t="s">
        <v>2556</v>
      </c>
      <c r="E499">
        <v>0</v>
      </c>
      <c r="F499">
        <v>0</v>
      </c>
      <c r="G499">
        <v>0</v>
      </c>
      <c r="H499">
        <v>0</v>
      </c>
      <c r="I499">
        <v>0</v>
      </c>
      <c r="J499" t="s">
        <v>2496</v>
      </c>
      <c r="K499" t="s">
        <v>2496</v>
      </c>
      <c r="L499" s="20"/>
      <c r="M499" s="20"/>
      <c r="N499" s="20"/>
      <c r="O499" s="20"/>
      <c r="P499" s="20"/>
      <c r="Q499" s="28">
        <f t="shared" si="8"/>
        <v>17.71</v>
      </c>
      <c r="R499" s="18"/>
      <c r="S499" s="18"/>
      <c r="T499" s="18"/>
      <c r="U499" s="18"/>
      <c r="V499" s="18"/>
      <c r="W4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4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4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4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4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499" s="17">
        <f>SUM(T_MAIN_ROUTGW28[[#This Row],[(Y)
TOTAL Excluding VAT - Y1
((A*J)*Q)+((A*R)*12))]:[(AC)
TOTAL Excluding VAT - Y5
((E*N*Q)+((E*V)*12))]])</f>
        <v>0</v>
      </c>
      <c r="AC499" s="65"/>
    </row>
    <row r="500" spans="1:29" x14ac:dyDescent="0.3">
      <c r="A500" t="s">
        <v>2530</v>
      </c>
      <c r="B500" s="1" t="s">
        <v>3368</v>
      </c>
      <c r="C500" s="115" t="s">
        <v>3369</v>
      </c>
      <c r="D500" s="116" t="s">
        <v>2556</v>
      </c>
      <c r="E500">
        <v>0</v>
      </c>
      <c r="F500">
        <v>0</v>
      </c>
      <c r="G500">
        <v>0</v>
      </c>
      <c r="H500">
        <v>0</v>
      </c>
      <c r="I500">
        <v>0</v>
      </c>
      <c r="J500" t="s">
        <v>2496</v>
      </c>
      <c r="K500" t="s">
        <v>2496</v>
      </c>
      <c r="L500" s="20"/>
      <c r="M500" s="20"/>
      <c r="N500" s="20"/>
      <c r="O500" s="20"/>
      <c r="P500" s="20"/>
      <c r="Q500" s="28">
        <f t="shared" si="8"/>
        <v>17.71</v>
      </c>
      <c r="R500" s="18"/>
      <c r="S500" s="18"/>
      <c r="T500" s="18"/>
      <c r="U500" s="18"/>
      <c r="V500" s="18"/>
      <c r="W5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0" s="17">
        <f>SUM(T_MAIN_ROUTGW28[[#This Row],[(Y)
TOTAL Excluding VAT - Y1
((A*J)*Q)+((A*R)*12))]:[(AC)
TOTAL Excluding VAT - Y5
((E*N*Q)+((E*V)*12))]])</f>
        <v>0</v>
      </c>
      <c r="AC500" s="65"/>
    </row>
    <row r="501" spans="1:29" x14ac:dyDescent="0.3">
      <c r="A501" t="s">
        <v>2530</v>
      </c>
      <c r="B501" s="1" t="s">
        <v>3370</v>
      </c>
      <c r="C501" s="115" t="s">
        <v>3371</v>
      </c>
      <c r="D501" s="116" t="s">
        <v>2556</v>
      </c>
      <c r="E501">
        <v>0</v>
      </c>
      <c r="F501">
        <v>0</v>
      </c>
      <c r="G501">
        <v>0</v>
      </c>
      <c r="H501">
        <v>0</v>
      </c>
      <c r="I501">
        <v>0</v>
      </c>
      <c r="J501" t="s">
        <v>2496</v>
      </c>
      <c r="K501" t="s">
        <v>2496</v>
      </c>
      <c r="L501" s="20"/>
      <c r="M501" s="20"/>
      <c r="N501" s="20"/>
      <c r="O501" s="20"/>
      <c r="P501" s="20"/>
      <c r="Q501" s="28">
        <f t="shared" si="8"/>
        <v>17.71</v>
      </c>
      <c r="R501" s="18"/>
      <c r="S501" s="18"/>
      <c r="T501" s="18"/>
      <c r="U501" s="18"/>
      <c r="V501" s="18"/>
      <c r="W5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1" s="17">
        <f>SUM(T_MAIN_ROUTGW28[[#This Row],[(Y)
TOTAL Excluding VAT - Y1
((A*J)*Q)+((A*R)*12))]:[(AC)
TOTAL Excluding VAT - Y5
((E*N*Q)+((E*V)*12))]])</f>
        <v>0</v>
      </c>
      <c r="AC501" s="65"/>
    </row>
    <row r="502" spans="1:29" x14ac:dyDescent="0.3">
      <c r="A502" t="s">
        <v>2530</v>
      </c>
      <c r="B502" s="1" t="s">
        <v>3372</v>
      </c>
      <c r="C502" s="115" t="s">
        <v>3373</v>
      </c>
      <c r="D502" s="116" t="s">
        <v>2556</v>
      </c>
      <c r="E502">
        <v>0</v>
      </c>
      <c r="F502">
        <v>0</v>
      </c>
      <c r="G502">
        <v>0</v>
      </c>
      <c r="H502">
        <v>0</v>
      </c>
      <c r="I502">
        <v>0</v>
      </c>
      <c r="J502" t="s">
        <v>2496</v>
      </c>
      <c r="K502" t="s">
        <v>2496</v>
      </c>
      <c r="L502" s="20"/>
      <c r="M502" s="20"/>
      <c r="N502" s="20"/>
      <c r="O502" s="20"/>
      <c r="P502" s="20"/>
      <c r="Q502" s="28">
        <f t="shared" si="8"/>
        <v>17.71</v>
      </c>
      <c r="R502" s="18"/>
      <c r="S502" s="18"/>
      <c r="T502" s="18"/>
      <c r="U502" s="18"/>
      <c r="V502" s="18"/>
      <c r="W5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2" s="17">
        <f>SUM(T_MAIN_ROUTGW28[[#This Row],[(Y)
TOTAL Excluding VAT - Y1
((A*J)*Q)+((A*R)*12))]:[(AC)
TOTAL Excluding VAT - Y5
((E*N*Q)+((E*V)*12))]])</f>
        <v>0</v>
      </c>
      <c r="AC502" s="65"/>
    </row>
    <row r="503" spans="1:29" x14ac:dyDescent="0.3">
      <c r="A503" t="s">
        <v>2530</v>
      </c>
      <c r="B503" s="1" t="s">
        <v>3374</v>
      </c>
      <c r="C503" s="115" t="s">
        <v>3375</v>
      </c>
      <c r="D503" s="116" t="s">
        <v>2556</v>
      </c>
      <c r="E503">
        <v>0</v>
      </c>
      <c r="F503">
        <v>0</v>
      </c>
      <c r="G503">
        <v>0</v>
      </c>
      <c r="H503">
        <v>0</v>
      </c>
      <c r="I503">
        <v>0</v>
      </c>
      <c r="J503" t="s">
        <v>2496</v>
      </c>
      <c r="K503" t="s">
        <v>2496</v>
      </c>
      <c r="L503" s="20"/>
      <c r="M503" s="20"/>
      <c r="N503" s="20"/>
      <c r="O503" s="20"/>
      <c r="P503" s="20"/>
      <c r="Q503" s="28">
        <f t="shared" ref="Q503:Q553" si="9">Exchange_Rate</f>
        <v>17.71</v>
      </c>
      <c r="R503" s="18"/>
      <c r="S503" s="18"/>
      <c r="T503" s="18"/>
      <c r="U503" s="18"/>
      <c r="V503" s="18"/>
      <c r="W5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3" s="17">
        <f>SUM(T_MAIN_ROUTGW28[[#This Row],[(Y)
TOTAL Excluding VAT - Y1
((A*J)*Q)+((A*R)*12))]:[(AC)
TOTAL Excluding VAT - Y5
((E*N*Q)+((E*V)*12))]])</f>
        <v>0</v>
      </c>
      <c r="AC503" s="65"/>
    </row>
    <row r="504" spans="1:29" x14ac:dyDescent="0.3">
      <c r="A504" t="s">
        <v>2530</v>
      </c>
      <c r="B504" s="1" t="s">
        <v>3376</v>
      </c>
      <c r="C504" s="115" t="s">
        <v>3377</v>
      </c>
      <c r="D504" s="116" t="s">
        <v>2556</v>
      </c>
      <c r="E504">
        <v>0</v>
      </c>
      <c r="F504">
        <v>0</v>
      </c>
      <c r="G504">
        <v>0</v>
      </c>
      <c r="H504">
        <v>0</v>
      </c>
      <c r="I504">
        <v>0</v>
      </c>
      <c r="J504" t="s">
        <v>2496</v>
      </c>
      <c r="K504" t="s">
        <v>2496</v>
      </c>
      <c r="L504" s="20"/>
      <c r="M504" s="20"/>
      <c r="N504" s="20"/>
      <c r="O504" s="20"/>
      <c r="P504" s="20"/>
      <c r="Q504" s="28">
        <f t="shared" si="9"/>
        <v>17.71</v>
      </c>
      <c r="R504" s="18"/>
      <c r="S504" s="18"/>
      <c r="T504" s="18"/>
      <c r="U504" s="18"/>
      <c r="V504" s="18"/>
      <c r="W5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4" s="17">
        <f>SUM(T_MAIN_ROUTGW28[[#This Row],[(Y)
TOTAL Excluding VAT - Y1
((A*J)*Q)+((A*R)*12))]:[(AC)
TOTAL Excluding VAT - Y5
((E*N*Q)+((E*V)*12))]])</f>
        <v>0</v>
      </c>
      <c r="AC504" s="65"/>
    </row>
    <row r="505" spans="1:29" x14ac:dyDescent="0.3">
      <c r="A505" t="s">
        <v>2530</v>
      </c>
      <c r="B505" s="1" t="s">
        <v>3378</v>
      </c>
      <c r="C505" s="115" t="s">
        <v>3379</v>
      </c>
      <c r="D505" s="116" t="s">
        <v>2556</v>
      </c>
      <c r="E505">
        <v>0</v>
      </c>
      <c r="F505">
        <v>0</v>
      </c>
      <c r="G505">
        <v>0</v>
      </c>
      <c r="H505">
        <v>0</v>
      </c>
      <c r="I505">
        <v>0</v>
      </c>
      <c r="J505" t="s">
        <v>2496</v>
      </c>
      <c r="K505" t="s">
        <v>2496</v>
      </c>
      <c r="L505" s="20"/>
      <c r="M505" s="20"/>
      <c r="N505" s="20"/>
      <c r="O505" s="20"/>
      <c r="P505" s="20"/>
      <c r="Q505" s="28">
        <f t="shared" si="9"/>
        <v>17.71</v>
      </c>
      <c r="R505" s="18"/>
      <c r="S505" s="18"/>
      <c r="T505" s="18"/>
      <c r="U505" s="18"/>
      <c r="V505" s="18"/>
      <c r="W5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5" s="17">
        <f>SUM(T_MAIN_ROUTGW28[[#This Row],[(Y)
TOTAL Excluding VAT - Y1
((A*J)*Q)+((A*R)*12))]:[(AC)
TOTAL Excluding VAT - Y5
((E*N*Q)+((E*V)*12))]])</f>
        <v>0</v>
      </c>
      <c r="AC505" s="65"/>
    </row>
    <row r="506" spans="1:29" x14ac:dyDescent="0.3">
      <c r="A506" t="s">
        <v>2530</v>
      </c>
      <c r="B506" s="1" t="s">
        <v>3380</v>
      </c>
      <c r="C506" s="115" t="s">
        <v>3381</v>
      </c>
      <c r="D506" s="116" t="s">
        <v>2556</v>
      </c>
      <c r="E506">
        <v>0</v>
      </c>
      <c r="F506">
        <v>0</v>
      </c>
      <c r="G506">
        <v>0</v>
      </c>
      <c r="H506">
        <v>0</v>
      </c>
      <c r="I506">
        <v>0</v>
      </c>
      <c r="J506" t="s">
        <v>2496</v>
      </c>
      <c r="K506" t="s">
        <v>2496</v>
      </c>
      <c r="L506" s="20"/>
      <c r="M506" s="20"/>
      <c r="N506" s="20"/>
      <c r="O506" s="20"/>
      <c r="P506" s="20"/>
      <c r="Q506" s="28">
        <f t="shared" si="9"/>
        <v>17.71</v>
      </c>
      <c r="R506" s="18"/>
      <c r="S506" s="18"/>
      <c r="T506" s="18"/>
      <c r="U506" s="18"/>
      <c r="V506" s="18"/>
      <c r="W5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6" s="17">
        <f>SUM(T_MAIN_ROUTGW28[[#This Row],[(Y)
TOTAL Excluding VAT - Y1
((A*J)*Q)+((A*R)*12))]:[(AC)
TOTAL Excluding VAT - Y5
((E*N*Q)+((E*V)*12))]])</f>
        <v>0</v>
      </c>
      <c r="AC506" s="65"/>
    </row>
    <row r="507" spans="1:29" x14ac:dyDescent="0.3">
      <c r="A507" t="s">
        <v>2530</v>
      </c>
      <c r="B507" s="1" t="s">
        <v>3382</v>
      </c>
      <c r="C507" s="115" t="s">
        <v>3383</v>
      </c>
      <c r="D507" s="116" t="s">
        <v>2556</v>
      </c>
      <c r="E507">
        <v>0</v>
      </c>
      <c r="F507">
        <v>0</v>
      </c>
      <c r="G507">
        <v>0</v>
      </c>
      <c r="H507">
        <v>0</v>
      </c>
      <c r="I507">
        <v>0</v>
      </c>
      <c r="J507" t="s">
        <v>2496</v>
      </c>
      <c r="K507" t="s">
        <v>2496</v>
      </c>
      <c r="L507" s="20"/>
      <c r="M507" s="20"/>
      <c r="N507" s="20"/>
      <c r="O507" s="20"/>
      <c r="P507" s="20"/>
      <c r="Q507" s="28">
        <f t="shared" si="9"/>
        <v>17.71</v>
      </c>
      <c r="R507" s="18"/>
      <c r="S507" s="18"/>
      <c r="T507" s="18"/>
      <c r="U507" s="18"/>
      <c r="V507" s="18"/>
      <c r="W5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7" s="17">
        <f>SUM(T_MAIN_ROUTGW28[[#This Row],[(Y)
TOTAL Excluding VAT - Y1
((A*J)*Q)+((A*R)*12))]:[(AC)
TOTAL Excluding VAT - Y5
((E*N*Q)+((E*V)*12))]])</f>
        <v>0</v>
      </c>
      <c r="AC507" s="65"/>
    </row>
    <row r="508" spans="1:29" x14ac:dyDescent="0.3">
      <c r="A508" t="s">
        <v>79</v>
      </c>
      <c r="B508" s="1" t="s">
        <v>3317</v>
      </c>
      <c r="C508" s="1" t="s">
        <v>3317</v>
      </c>
      <c r="D508" s="116" t="s">
        <v>2556</v>
      </c>
      <c r="E508">
        <v>0</v>
      </c>
      <c r="F508">
        <v>0</v>
      </c>
      <c r="G508">
        <v>0</v>
      </c>
      <c r="H508">
        <v>0</v>
      </c>
      <c r="I508">
        <v>0</v>
      </c>
      <c r="J508" t="s">
        <v>2496</v>
      </c>
      <c r="K508" t="s">
        <v>2496</v>
      </c>
      <c r="L508" s="20"/>
      <c r="M508" s="20"/>
      <c r="N508" s="20"/>
      <c r="O508" s="20"/>
      <c r="P508" s="20"/>
      <c r="Q508" s="28">
        <f t="shared" si="9"/>
        <v>17.71</v>
      </c>
      <c r="R508" s="18"/>
      <c r="S508" s="18"/>
      <c r="T508" s="18"/>
      <c r="U508" s="18"/>
      <c r="V508" s="18"/>
      <c r="W5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8" s="17">
        <f>SUM(T_MAIN_ROUTGW28[[#This Row],[(Y)
TOTAL Excluding VAT - Y1
((A*J)*Q)+((A*R)*12))]:[(AC)
TOTAL Excluding VAT - Y5
((E*N*Q)+((E*V)*12))]])</f>
        <v>0</v>
      </c>
      <c r="AC508" s="65"/>
    </row>
    <row r="509" spans="1:29" x14ac:dyDescent="0.3">
      <c r="A509" t="s">
        <v>2530</v>
      </c>
      <c r="B509" s="1" t="s">
        <v>3384</v>
      </c>
      <c r="C509" s="115" t="s">
        <v>3385</v>
      </c>
      <c r="D509" s="116" t="s">
        <v>2556</v>
      </c>
      <c r="E509">
        <v>0</v>
      </c>
      <c r="F509">
        <v>0</v>
      </c>
      <c r="G509">
        <v>0</v>
      </c>
      <c r="H509">
        <v>0</v>
      </c>
      <c r="I509">
        <v>0</v>
      </c>
      <c r="J509" t="s">
        <v>2496</v>
      </c>
      <c r="K509" t="s">
        <v>2496</v>
      </c>
      <c r="L509" s="20"/>
      <c r="M509" s="20"/>
      <c r="N509" s="20"/>
      <c r="O509" s="20"/>
      <c r="P509" s="20"/>
      <c r="Q509" s="28">
        <f t="shared" si="9"/>
        <v>17.71</v>
      </c>
      <c r="R509" s="18"/>
      <c r="S509" s="18"/>
      <c r="T509" s="18"/>
      <c r="U509" s="18"/>
      <c r="V509" s="18"/>
      <c r="W5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09" s="17">
        <f>SUM(T_MAIN_ROUTGW28[[#This Row],[(Y)
TOTAL Excluding VAT - Y1
((A*J)*Q)+((A*R)*12))]:[(AC)
TOTAL Excluding VAT - Y5
((E*N*Q)+((E*V)*12))]])</f>
        <v>0</v>
      </c>
      <c r="AC509" s="65"/>
    </row>
    <row r="510" spans="1:29" x14ac:dyDescent="0.3">
      <c r="A510" t="s">
        <v>2530</v>
      </c>
      <c r="B510" s="1" t="s">
        <v>3386</v>
      </c>
      <c r="C510" s="115" t="s">
        <v>3387</v>
      </c>
      <c r="D510" s="116" t="s">
        <v>2556</v>
      </c>
      <c r="E510">
        <v>0</v>
      </c>
      <c r="F510">
        <v>0</v>
      </c>
      <c r="G510">
        <v>0</v>
      </c>
      <c r="H510">
        <v>0</v>
      </c>
      <c r="I510">
        <v>0</v>
      </c>
      <c r="J510" t="s">
        <v>2496</v>
      </c>
      <c r="K510" t="s">
        <v>2496</v>
      </c>
      <c r="L510" s="20"/>
      <c r="M510" s="20"/>
      <c r="N510" s="20"/>
      <c r="O510" s="20"/>
      <c r="P510" s="20"/>
      <c r="Q510" s="28">
        <f t="shared" si="9"/>
        <v>17.71</v>
      </c>
      <c r="R510" s="18"/>
      <c r="S510" s="18"/>
      <c r="T510" s="18"/>
      <c r="U510" s="18"/>
      <c r="V510" s="18"/>
      <c r="W5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0" s="17">
        <f>SUM(T_MAIN_ROUTGW28[[#This Row],[(Y)
TOTAL Excluding VAT - Y1
((A*J)*Q)+((A*R)*12))]:[(AC)
TOTAL Excluding VAT - Y5
((E*N*Q)+((E*V)*12))]])</f>
        <v>0</v>
      </c>
      <c r="AC510" s="65"/>
    </row>
    <row r="511" spans="1:29" x14ac:dyDescent="0.3">
      <c r="A511" t="s">
        <v>79</v>
      </c>
      <c r="B511" s="1" t="s">
        <v>3388</v>
      </c>
      <c r="C511" s="115" t="s">
        <v>3389</v>
      </c>
      <c r="D511" s="116" t="s">
        <v>3107</v>
      </c>
      <c r="E511">
        <v>1</v>
      </c>
      <c r="F511">
        <v>1</v>
      </c>
      <c r="G511">
        <v>1</v>
      </c>
      <c r="H511">
        <v>0</v>
      </c>
      <c r="I511">
        <v>0</v>
      </c>
      <c r="J511" t="s">
        <v>646</v>
      </c>
      <c r="K511" t="s">
        <v>646</v>
      </c>
      <c r="L511" s="20"/>
      <c r="M511" s="20"/>
      <c r="N511" s="20"/>
      <c r="O511" s="20"/>
      <c r="P511" s="20"/>
      <c r="Q511" s="28">
        <f t="shared" si="9"/>
        <v>17.71</v>
      </c>
      <c r="R511" s="18"/>
      <c r="S511" s="18"/>
      <c r="T511" s="18"/>
      <c r="U511" s="18"/>
      <c r="V511" s="18"/>
      <c r="W5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1" s="17">
        <f>SUM(T_MAIN_ROUTGW28[[#This Row],[(Y)
TOTAL Excluding VAT - Y1
((A*J)*Q)+((A*R)*12))]:[(AC)
TOTAL Excluding VAT - Y5
((E*N*Q)+((E*V)*12))]])</f>
        <v>0</v>
      </c>
      <c r="AC511" s="65"/>
    </row>
    <row r="512" spans="1:29" x14ac:dyDescent="0.3">
      <c r="A512" t="s">
        <v>2530</v>
      </c>
      <c r="B512" s="1" t="s">
        <v>3390</v>
      </c>
      <c r="C512" s="115" t="s">
        <v>3391</v>
      </c>
      <c r="D512" s="116" t="s">
        <v>2556</v>
      </c>
      <c r="E512">
        <v>0</v>
      </c>
      <c r="F512">
        <v>0</v>
      </c>
      <c r="G512">
        <v>0</v>
      </c>
      <c r="H512">
        <v>0</v>
      </c>
      <c r="I512">
        <v>0</v>
      </c>
      <c r="J512" t="s">
        <v>2496</v>
      </c>
      <c r="K512" t="s">
        <v>2496</v>
      </c>
      <c r="L512" s="20"/>
      <c r="M512" s="20"/>
      <c r="N512" s="20"/>
      <c r="O512" s="20"/>
      <c r="P512" s="20"/>
      <c r="Q512" s="28">
        <f t="shared" si="9"/>
        <v>17.71</v>
      </c>
      <c r="R512" s="18"/>
      <c r="S512" s="18"/>
      <c r="T512" s="18"/>
      <c r="U512" s="18"/>
      <c r="V512" s="18"/>
      <c r="W5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2" s="17">
        <f>SUM(T_MAIN_ROUTGW28[[#This Row],[(Y)
TOTAL Excluding VAT - Y1
((A*J)*Q)+((A*R)*12))]:[(AC)
TOTAL Excluding VAT - Y5
((E*N*Q)+((E*V)*12))]])</f>
        <v>0</v>
      </c>
      <c r="AC512" s="65"/>
    </row>
    <row r="513" spans="1:29" x14ac:dyDescent="0.3">
      <c r="A513" t="s">
        <v>2530</v>
      </c>
      <c r="B513" s="1" t="s">
        <v>3392</v>
      </c>
      <c r="C513" s="115" t="s">
        <v>3393</v>
      </c>
      <c r="D513" s="116" t="s">
        <v>2556</v>
      </c>
      <c r="E513">
        <v>0</v>
      </c>
      <c r="F513">
        <v>0</v>
      </c>
      <c r="G513">
        <v>0</v>
      </c>
      <c r="H513">
        <v>0</v>
      </c>
      <c r="I513">
        <v>0</v>
      </c>
      <c r="J513" t="s">
        <v>2496</v>
      </c>
      <c r="K513" t="s">
        <v>2496</v>
      </c>
      <c r="L513" s="20"/>
      <c r="M513" s="20"/>
      <c r="N513" s="20"/>
      <c r="O513" s="20"/>
      <c r="P513" s="20"/>
      <c r="Q513" s="28">
        <f t="shared" si="9"/>
        <v>17.71</v>
      </c>
      <c r="R513" s="18"/>
      <c r="S513" s="18"/>
      <c r="T513" s="18"/>
      <c r="U513" s="18"/>
      <c r="V513" s="18"/>
      <c r="W5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3" s="17">
        <f>SUM(T_MAIN_ROUTGW28[[#This Row],[(Y)
TOTAL Excluding VAT - Y1
((A*J)*Q)+((A*R)*12))]:[(AC)
TOTAL Excluding VAT - Y5
((E*N*Q)+((E*V)*12))]])</f>
        <v>0</v>
      </c>
      <c r="AC513" s="65"/>
    </row>
    <row r="514" spans="1:29" x14ac:dyDescent="0.3">
      <c r="A514" t="s">
        <v>2530</v>
      </c>
      <c r="B514" s="1" t="s">
        <v>3394</v>
      </c>
      <c r="C514" s="115" t="s">
        <v>3395</v>
      </c>
      <c r="D514" s="116" t="s">
        <v>2556</v>
      </c>
      <c r="E514">
        <v>0</v>
      </c>
      <c r="F514">
        <v>0</v>
      </c>
      <c r="G514">
        <v>0</v>
      </c>
      <c r="H514">
        <v>0</v>
      </c>
      <c r="I514">
        <v>0</v>
      </c>
      <c r="J514" t="s">
        <v>2496</v>
      </c>
      <c r="K514" t="s">
        <v>2496</v>
      </c>
      <c r="L514" s="20"/>
      <c r="M514" s="20"/>
      <c r="N514" s="20"/>
      <c r="O514" s="20"/>
      <c r="P514" s="20"/>
      <c r="Q514" s="28">
        <f t="shared" si="9"/>
        <v>17.71</v>
      </c>
      <c r="R514" s="18"/>
      <c r="S514" s="18"/>
      <c r="T514" s="18"/>
      <c r="U514" s="18"/>
      <c r="V514" s="18"/>
      <c r="W5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4" s="17">
        <f>SUM(T_MAIN_ROUTGW28[[#This Row],[(Y)
TOTAL Excluding VAT - Y1
((A*J)*Q)+((A*R)*12))]:[(AC)
TOTAL Excluding VAT - Y5
((E*N*Q)+((E*V)*12))]])</f>
        <v>0</v>
      </c>
      <c r="AC514" s="65"/>
    </row>
    <row r="515" spans="1:29" x14ac:dyDescent="0.3">
      <c r="A515" t="s">
        <v>2530</v>
      </c>
      <c r="B515" s="1" t="s">
        <v>3396</v>
      </c>
      <c r="C515" s="115" t="s">
        <v>3397</v>
      </c>
      <c r="D515" s="116" t="s">
        <v>2556</v>
      </c>
      <c r="E515">
        <v>0</v>
      </c>
      <c r="F515">
        <v>0</v>
      </c>
      <c r="G515">
        <v>0</v>
      </c>
      <c r="H515">
        <v>0</v>
      </c>
      <c r="I515">
        <v>0</v>
      </c>
      <c r="J515" t="s">
        <v>2496</v>
      </c>
      <c r="K515" t="s">
        <v>2496</v>
      </c>
      <c r="L515" s="20"/>
      <c r="M515" s="20"/>
      <c r="N515" s="20"/>
      <c r="O515" s="20"/>
      <c r="P515" s="20"/>
      <c r="Q515" s="28">
        <f t="shared" si="9"/>
        <v>17.71</v>
      </c>
      <c r="R515" s="18"/>
      <c r="S515" s="18"/>
      <c r="T515" s="18"/>
      <c r="U515" s="18"/>
      <c r="V515" s="18"/>
      <c r="W5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5" s="17">
        <f>SUM(T_MAIN_ROUTGW28[[#This Row],[(Y)
TOTAL Excluding VAT - Y1
((A*J)*Q)+((A*R)*12))]:[(AC)
TOTAL Excluding VAT - Y5
((E*N*Q)+((E*V)*12))]])</f>
        <v>0</v>
      </c>
      <c r="AC515" s="65"/>
    </row>
    <row r="516" spans="1:29" x14ac:dyDescent="0.3">
      <c r="A516" t="s">
        <v>2530</v>
      </c>
      <c r="B516" s="1" t="s">
        <v>3398</v>
      </c>
      <c r="C516" s="115" t="s">
        <v>3399</v>
      </c>
      <c r="D516" s="116" t="s">
        <v>2556</v>
      </c>
      <c r="E516">
        <v>0</v>
      </c>
      <c r="F516">
        <v>0</v>
      </c>
      <c r="G516">
        <v>0</v>
      </c>
      <c r="H516">
        <v>0</v>
      </c>
      <c r="I516">
        <v>0</v>
      </c>
      <c r="J516" t="s">
        <v>2496</v>
      </c>
      <c r="K516" t="s">
        <v>2496</v>
      </c>
      <c r="L516" s="20"/>
      <c r="M516" s="20"/>
      <c r="N516" s="20"/>
      <c r="O516" s="20"/>
      <c r="P516" s="20"/>
      <c r="Q516" s="28">
        <f t="shared" si="9"/>
        <v>17.71</v>
      </c>
      <c r="R516" s="18"/>
      <c r="S516" s="18"/>
      <c r="T516" s="18"/>
      <c r="U516" s="18"/>
      <c r="V516" s="18"/>
      <c r="W5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6" s="17">
        <f>SUM(T_MAIN_ROUTGW28[[#This Row],[(Y)
TOTAL Excluding VAT - Y1
((A*J)*Q)+((A*R)*12))]:[(AC)
TOTAL Excluding VAT - Y5
((E*N*Q)+((E*V)*12))]])</f>
        <v>0</v>
      </c>
      <c r="AC516" s="65"/>
    </row>
    <row r="517" spans="1:29" x14ac:dyDescent="0.3">
      <c r="A517" t="s">
        <v>2530</v>
      </c>
      <c r="B517" s="1" t="s">
        <v>3400</v>
      </c>
      <c r="C517" s="115" t="s">
        <v>3401</v>
      </c>
      <c r="D517" s="116" t="s">
        <v>2556</v>
      </c>
      <c r="E517">
        <v>0</v>
      </c>
      <c r="F517">
        <v>0</v>
      </c>
      <c r="G517">
        <v>0</v>
      </c>
      <c r="H517">
        <v>0</v>
      </c>
      <c r="I517">
        <v>0</v>
      </c>
      <c r="J517" t="s">
        <v>2496</v>
      </c>
      <c r="K517" t="s">
        <v>2496</v>
      </c>
      <c r="L517" s="20"/>
      <c r="M517" s="20"/>
      <c r="N517" s="20"/>
      <c r="O517" s="20"/>
      <c r="P517" s="20"/>
      <c r="Q517" s="28">
        <f t="shared" si="9"/>
        <v>17.71</v>
      </c>
      <c r="R517" s="18"/>
      <c r="S517" s="18"/>
      <c r="T517" s="18"/>
      <c r="U517" s="18"/>
      <c r="V517" s="18"/>
      <c r="W5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7" s="17">
        <f>SUM(T_MAIN_ROUTGW28[[#This Row],[(Y)
TOTAL Excluding VAT - Y1
((A*J)*Q)+((A*R)*12))]:[(AC)
TOTAL Excluding VAT - Y5
((E*N*Q)+((E*V)*12))]])</f>
        <v>0</v>
      </c>
      <c r="AC517" s="65"/>
    </row>
    <row r="518" spans="1:29" x14ac:dyDescent="0.3">
      <c r="A518" t="s">
        <v>2530</v>
      </c>
      <c r="B518" s="1" t="s">
        <v>3402</v>
      </c>
      <c r="C518" s="115" t="s">
        <v>3403</v>
      </c>
      <c r="D518" s="116" t="s">
        <v>2556</v>
      </c>
      <c r="E518">
        <v>0</v>
      </c>
      <c r="F518">
        <v>0</v>
      </c>
      <c r="G518">
        <v>0</v>
      </c>
      <c r="H518">
        <v>0</v>
      </c>
      <c r="I518">
        <v>0</v>
      </c>
      <c r="J518" t="s">
        <v>2496</v>
      </c>
      <c r="K518" t="s">
        <v>2496</v>
      </c>
      <c r="L518" s="20"/>
      <c r="M518" s="20"/>
      <c r="N518" s="20"/>
      <c r="O518" s="20"/>
      <c r="P518" s="20"/>
      <c r="Q518" s="28">
        <f t="shared" si="9"/>
        <v>17.71</v>
      </c>
      <c r="R518" s="18"/>
      <c r="S518" s="18"/>
      <c r="T518" s="18"/>
      <c r="U518" s="18"/>
      <c r="V518" s="18"/>
      <c r="W5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8" s="17">
        <f>SUM(T_MAIN_ROUTGW28[[#This Row],[(Y)
TOTAL Excluding VAT - Y1
((A*J)*Q)+((A*R)*12))]:[(AC)
TOTAL Excluding VAT - Y5
((E*N*Q)+((E*V)*12))]])</f>
        <v>0</v>
      </c>
      <c r="AC518" s="65"/>
    </row>
    <row r="519" spans="1:29" x14ac:dyDescent="0.3">
      <c r="A519" t="s">
        <v>2530</v>
      </c>
      <c r="B519" s="1" t="s">
        <v>3404</v>
      </c>
      <c r="C519" s="115" t="s">
        <v>3405</v>
      </c>
      <c r="D519" s="116" t="s">
        <v>3406</v>
      </c>
      <c r="E519">
        <v>1</v>
      </c>
      <c r="F519">
        <v>1</v>
      </c>
      <c r="G519">
        <v>1</v>
      </c>
      <c r="H519">
        <v>0</v>
      </c>
      <c r="I519">
        <v>0</v>
      </c>
      <c r="J519" t="s">
        <v>646</v>
      </c>
      <c r="K519" t="s">
        <v>646</v>
      </c>
      <c r="L519" s="20"/>
      <c r="M519" s="20"/>
      <c r="N519" s="20"/>
      <c r="O519" s="20"/>
      <c r="P519" s="20"/>
      <c r="Q519" s="28">
        <f t="shared" si="9"/>
        <v>17.71</v>
      </c>
      <c r="R519" s="18"/>
      <c r="S519" s="18"/>
      <c r="T519" s="18"/>
      <c r="U519" s="18"/>
      <c r="V519" s="18"/>
      <c r="W5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19" s="17">
        <f>SUM(T_MAIN_ROUTGW28[[#This Row],[(Y)
TOTAL Excluding VAT - Y1
((A*J)*Q)+((A*R)*12))]:[(AC)
TOTAL Excluding VAT - Y5
((E*N*Q)+((E*V)*12))]])</f>
        <v>0</v>
      </c>
      <c r="AC519" s="65"/>
    </row>
    <row r="520" spans="1:29" x14ac:dyDescent="0.3">
      <c r="A520" t="s">
        <v>2530</v>
      </c>
      <c r="B520" s="1" t="s">
        <v>3404</v>
      </c>
      <c r="C520" s="115" t="s">
        <v>3407</v>
      </c>
      <c r="D520" s="116" t="s">
        <v>3406</v>
      </c>
      <c r="E520">
        <v>1</v>
      </c>
      <c r="F520">
        <v>1</v>
      </c>
      <c r="G520">
        <v>1</v>
      </c>
      <c r="H520">
        <v>0</v>
      </c>
      <c r="I520">
        <v>0</v>
      </c>
      <c r="J520" t="s">
        <v>646</v>
      </c>
      <c r="K520" t="s">
        <v>646</v>
      </c>
      <c r="L520" s="20"/>
      <c r="M520" s="20"/>
      <c r="N520" s="20"/>
      <c r="O520" s="20"/>
      <c r="P520" s="20"/>
      <c r="Q520" s="28">
        <f t="shared" si="9"/>
        <v>17.71</v>
      </c>
      <c r="R520" s="18"/>
      <c r="S520" s="18"/>
      <c r="T520" s="18"/>
      <c r="U520" s="18"/>
      <c r="V520" s="18"/>
      <c r="W5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0" s="17">
        <f>SUM(T_MAIN_ROUTGW28[[#This Row],[(Y)
TOTAL Excluding VAT - Y1
((A*J)*Q)+((A*R)*12))]:[(AC)
TOTAL Excluding VAT - Y5
((E*N*Q)+((E*V)*12))]])</f>
        <v>0</v>
      </c>
      <c r="AC520" s="65"/>
    </row>
    <row r="521" spans="1:29" x14ac:dyDescent="0.3">
      <c r="A521" t="s">
        <v>78</v>
      </c>
      <c r="B521" s="1" t="s">
        <v>3404</v>
      </c>
      <c r="C521" s="115" t="s">
        <v>3408</v>
      </c>
      <c r="D521" s="116" t="s">
        <v>3409</v>
      </c>
      <c r="E521">
        <v>1</v>
      </c>
      <c r="F521">
        <v>1</v>
      </c>
      <c r="G521">
        <v>1</v>
      </c>
      <c r="H521">
        <v>0</v>
      </c>
      <c r="I521">
        <v>0</v>
      </c>
      <c r="J521" t="s">
        <v>646</v>
      </c>
      <c r="K521" t="s">
        <v>646</v>
      </c>
      <c r="L521" s="20"/>
      <c r="M521" s="20"/>
      <c r="N521" s="20"/>
      <c r="O521" s="20"/>
      <c r="P521" s="20"/>
      <c r="Q521" s="28">
        <f t="shared" si="9"/>
        <v>17.71</v>
      </c>
      <c r="R521" s="18"/>
      <c r="S521" s="18"/>
      <c r="T521" s="18"/>
      <c r="U521" s="18"/>
      <c r="V521" s="18"/>
      <c r="W5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1" s="17">
        <f>SUM(T_MAIN_ROUTGW28[[#This Row],[(Y)
TOTAL Excluding VAT - Y1
((A*J)*Q)+((A*R)*12))]:[(AC)
TOTAL Excluding VAT - Y5
((E*N*Q)+((E*V)*12))]])</f>
        <v>0</v>
      </c>
      <c r="AC521" s="65"/>
    </row>
    <row r="522" spans="1:29" x14ac:dyDescent="0.3">
      <c r="A522" t="s">
        <v>3410</v>
      </c>
      <c r="B522" s="1" t="s">
        <v>3411</v>
      </c>
      <c r="C522" s="115" t="s">
        <v>3412</v>
      </c>
      <c r="D522" s="116" t="s">
        <v>3413</v>
      </c>
      <c r="E522">
        <v>1</v>
      </c>
      <c r="F522">
        <v>1</v>
      </c>
      <c r="G522">
        <v>1</v>
      </c>
      <c r="H522">
        <v>0</v>
      </c>
      <c r="I522">
        <v>0</v>
      </c>
      <c r="J522" t="s">
        <v>3414</v>
      </c>
      <c r="K522" t="s">
        <v>2496</v>
      </c>
      <c r="L522" s="20"/>
      <c r="M522" s="20"/>
      <c r="N522" s="20"/>
      <c r="O522" s="20"/>
      <c r="P522" s="20"/>
      <c r="Q522" s="28">
        <f t="shared" si="9"/>
        <v>17.71</v>
      </c>
      <c r="R522" s="18"/>
      <c r="S522" s="18"/>
      <c r="T522" s="18"/>
      <c r="U522" s="18"/>
      <c r="V522" s="18"/>
      <c r="W5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2" s="17">
        <f>SUM(T_MAIN_ROUTGW28[[#This Row],[(Y)
TOTAL Excluding VAT - Y1
((A*J)*Q)+((A*R)*12))]:[(AC)
TOTAL Excluding VAT - Y5
((E*N*Q)+((E*V)*12))]])</f>
        <v>0</v>
      </c>
      <c r="AC522" s="65"/>
    </row>
    <row r="523" spans="1:29" x14ac:dyDescent="0.3">
      <c r="A523" t="s">
        <v>3410</v>
      </c>
      <c r="B523" s="1" t="s">
        <v>3415</v>
      </c>
      <c r="C523" s="115" t="s">
        <v>3416</v>
      </c>
      <c r="D523" s="116" t="s">
        <v>2572</v>
      </c>
      <c r="E523">
        <v>0</v>
      </c>
      <c r="F523">
        <v>0</v>
      </c>
      <c r="G523">
        <v>0</v>
      </c>
      <c r="H523">
        <v>0</v>
      </c>
      <c r="I523">
        <v>0</v>
      </c>
      <c r="J523" t="s">
        <v>2496</v>
      </c>
      <c r="K523" t="s">
        <v>2496</v>
      </c>
      <c r="L523" s="20"/>
      <c r="M523" s="20"/>
      <c r="N523" s="20"/>
      <c r="O523" s="20"/>
      <c r="P523" s="20"/>
      <c r="Q523" s="28">
        <f t="shared" si="9"/>
        <v>17.71</v>
      </c>
      <c r="R523" s="18"/>
      <c r="S523" s="18"/>
      <c r="T523" s="18"/>
      <c r="U523" s="18"/>
      <c r="V523" s="18"/>
      <c r="W5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3" s="17">
        <f>SUM(T_MAIN_ROUTGW28[[#This Row],[(Y)
TOTAL Excluding VAT - Y1
((A*J)*Q)+((A*R)*12))]:[(AC)
TOTAL Excluding VAT - Y5
((E*N*Q)+((E*V)*12))]])</f>
        <v>0</v>
      </c>
      <c r="AC523" s="65"/>
    </row>
    <row r="524" spans="1:29" x14ac:dyDescent="0.3">
      <c r="A524" t="s">
        <v>3410</v>
      </c>
      <c r="B524" s="1" t="s">
        <v>3417</v>
      </c>
      <c r="C524" s="115" t="s">
        <v>3418</v>
      </c>
      <c r="D524" s="116" t="s">
        <v>3419</v>
      </c>
      <c r="E524">
        <v>0</v>
      </c>
      <c r="F524">
        <v>0</v>
      </c>
      <c r="G524">
        <v>0</v>
      </c>
      <c r="H524">
        <v>0</v>
      </c>
      <c r="I524">
        <v>0</v>
      </c>
      <c r="J524" t="s">
        <v>2496</v>
      </c>
      <c r="K524" t="s">
        <v>2496</v>
      </c>
      <c r="L524" s="20"/>
      <c r="M524" s="20"/>
      <c r="N524" s="20"/>
      <c r="O524" s="20"/>
      <c r="P524" s="20"/>
      <c r="Q524" s="28">
        <f t="shared" si="9"/>
        <v>17.71</v>
      </c>
      <c r="R524" s="18"/>
      <c r="S524" s="18"/>
      <c r="T524" s="18"/>
      <c r="U524" s="18"/>
      <c r="V524" s="18"/>
      <c r="W5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4" s="17">
        <f>SUM(T_MAIN_ROUTGW28[[#This Row],[(Y)
TOTAL Excluding VAT - Y1
((A*J)*Q)+((A*R)*12))]:[(AC)
TOTAL Excluding VAT - Y5
((E*N*Q)+((E*V)*12))]])</f>
        <v>0</v>
      </c>
      <c r="AC524" s="65"/>
    </row>
    <row r="525" spans="1:29" x14ac:dyDescent="0.3">
      <c r="A525" t="s">
        <v>2530</v>
      </c>
      <c r="B525" s="1" t="s">
        <v>3420</v>
      </c>
      <c r="C525" s="115" t="s">
        <v>3420</v>
      </c>
      <c r="D525" s="116" t="s">
        <v>2762</v>
      </c>
      <c r="E525">
        <v>0</v>
      </c>
      <c r="F525">
        <v>0</v>
      </c>
      <c r="G525">
        <v>0</v>
      </c>
      <c r="H525">
        <v>0</v>
      </c>
      <c r="I525">
        <v>0</v>
      </c>
      <c r="J525" t="s">
        <v>2496</v>
      </c>
      <c r="K525" t="s">
        <v>2496</v>
      </c>
      <c r="L525" s="20"/>
      <c r="M525" s="20"/>
      <c r="N525" s="20"/>
      <c r="O525" s="20"/>
      <c r="P525" s="20"/>
      <c r="Q525" s="28">
        <f t="shared" si="9"/>
        <v>17.71</v>
      </c>
      <c r="R525" s="18"/>
      <c r="S525" s="18"/>
      <c r="T525" s="18"/>
      <c r="U525" s="18"/>
      <c r="V525" s="18"/>
      <c r="W5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5" s="17">
        <f>SUM(T_MAIN_ROUTGW28[[#This Row],[(Y)
TOTAL Excluding VAT - Y1
((A*J)*Q)+((A*R)*12))]:[(AC)
TOTAL Excluding VAT - Y5
((E*N*Q)+((E*V)*12))]])</f>
        <v>0</v>
      </c>
      <c r="AC525" s="65"/>
    </row>
    <row r="526" spans="1:29" x14ac:dyDescent="0.3">
      <c r="A526" t="s">
        <v>3410</v>
      </c>
      <c r="B526" s="1" t="s">
        <v>3421</v>
      </c>
      <c r="C526" s="115" t="s">
        <v>3422</v>
      </c>
      <c r="D526" s="116" t="s">
        <v>2679</v>
      </c>
      <c r="E526">
        <v>0</v>
      </c>
      <c r="F526">
        <v>0</v>
      </c>
      <c r="G526">
        <v>0</v>
      </c>
      <c r="H526">
        <v>0</v>
      </c>
      <c r="I526">
        <v>0</v>
      </c>
      <c r="J526" t="s">
        <v>2496</v>
      </c>
      <c r="K526" t="s">
        <v>2496</v>
      </c>
      <c r="L526" s="20"/>
      <c r="M526" s="20"/>
      <c r="N526" s="20"/>
      <c r="O526" s="20"/>
      <c r="P526" s="20"/>
      <c r="Q526" s="28">
        <f t="shared" si="9"/>
        <v>17.71</v>
      </c>
      <c r="R526" s="18"/>
      <c r="S526" s="18"/>
      <c r="T526" s="18"/>
      <c r="U526" s="18"/>
      <c r="V526" s="18"/>
      <c r="W5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6" s="17">
        <f>SUM(T_MAIN_ROUTGW28[[#This Row],[(Y)
TOTAL Excluding VAT - Y1
((A*J)*Q)+((A*R)*12))]:[(AC)
TOTAL Excluding VAT - Y5
((E*N*Q)+((E*V)*12))]])</f>
        <v>0</v>
      </c>
      <c r="AC526" s="65"/>
    </row>
    <row r="527" spans="1:29" x14ac:dyDescent="0.3">
      <c r="A527" t="s">
        <v>3410</v>
      </c>
      <c r="B527" s="1" t="s">
        <v>3423</v>
      </c>
      <c r="C527" s="115" t="s">
        <v>3424</v>
      </c>
      <c r="D527" s="116" t="s">
        <v>3425</v>
      </c>
      <c r="E527">
        <v>0</v>
      </c>
      <c r="F527">
        <v>0</v>
      </c>
      <c r="G527">
        <v>0</v>
      </c>
      <c r="H527">
        <v>0</v>
      </c>
      <c r="I527">
        <v>0</v>
      </c>
      <c r="J527" t="s">
        <v>2496</v>
      </c>
      <c r="K527" t="s">
        <v>2496</v>
      </c>
      <c r="L527" s="20"/>
      <c r="M527" s="20"/>
      <c r="N527" s="20"/>
      <c r="O527" s="20"/>
      <c r="P527" s="20"/>
      <c r="Q527" s="28">
        <f t="shared" si="9"/>
        <v>17.71</v>
      </c>
      <c r="R527" s="18"/>
      <c r="S527" s="18"/>
      <c r="T527" s="18"/>
      <c r="U527" s="18"/>
      <c r="V527" s="18"/>
      <c r="W5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7" s="17">
        <f>SUM(T_MAIN_ROUTGW28[[#This Row],[(Y)
TOTAL Excluding VAT - Y1
((A*J)*Q)+((A*R)*12))]:[(AC)
TOTAL Excluding VAT - Y5
((E*N*Q)+((E*V)*12))]])</f>
        <v>0</v>
      </c>
      <c r="AC527" s="65"/>
    </row>
    <row r="528" spans="1:29" x14ac:dyDescent="0.3">
      <c r="A528" t="s">
        <v>3410</v>
      </c>
      <c r="B528" s="1" t="s">
        <v>3426</v>
      </c>
      <c r="C528" s="115" t="s">
        <v>3427</v>
      </c>
      <c r="D528" s="116" t="s">
        <v>2679</v>
      </c>
      <c r="E528">
        <v>0</v>
      </c>
      <c r="F528">
        <v>0</v>
      </c>
      <c r="G528">
        <v>0</v>
      </c>
      <c r="H528">
        <v>0</v>
      </c>
      <c r="I528">
        <v>0</v>
      </c>
      <c r="J528" t="s">
        <v>2496</v>
      </c>
      <c r="K528" t="s">
        <v>2496</v>
      </c>
      <c r="L528" s="20"/>
      <c r="M528" s="20"/>
      <c r="N528" s="20"/>
      <c r="O528" s="20"/>
      <c r="P528" s="20"/>
      <c r="Q528" s="28">
        <f t="shared" si="9"/>
        <v>17.71</v>
      </c>
      <c r="R528" s="18"/>
      <c r="S528" s="18"/>
      <c r="T528" s="18"/>
      <c r="U528" s="18"/>
      <c r="V528" s="18"/>
      <c r="W5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8" s="17">
        <f>SUM(T_MAIN_ROUTGW28[[#This Row],[(Y)
TOTAL Excluding VAT - Y1
((A*J)*Q)+((A*R)*12))]:[(AC)
TOTAL Excluding VAT - Y5
((E*N*Q)+((E*V)*12))]])</f>
        <v>0</v>
      </c>
      <c r="AC528" s="65"/>
    </row>
    <row r="529" spans="1:29" x14ac:dyDescent="0.3">
      <c r="A529" t="s">
        <v>3410</v>
      </c>
      <c r="B529" s="1" t="s">
        <v>3428</v>
      </c>
      <c r="C529" s="115" t="s">
        <v>3429</v>
      </c>
      <c r="D529" s="116" t="s">
        <v>3419</v>
      </c>
      <c r="E529">
        <v>0</v>
      </c>
      <c r="F529">
        <v>0</v>
      </c>
      <c r="G529">
        <v>0</v>
      </c>
      <c r="H529">
        <v>0</v>
      </c>
      <c r="I529">
        <v>0</v>
      </c>
      <c r="J529" t="s">
        <v>2496</v>
      </c>
      <c r="K529" t="s">
        <v>2496</v>
      </c>
      <c r="L529" s="20"/>
      <c r="M529" s="20"/>
      <c r="N529" s="20"/>
      <c r="O529" s="20"/>
      <c r="P529" s="20"/>
      <c r="Q529" s="28">
        <f t="shared" si="9"/>
        <v>17.71</v>
      </c>
      <c r="R529" s="18"/>
      <c r="S529" s="18"/>
      <c r="T529" s="18"/>
      <c r="U529" s="18"/>
      <c r="V529" s="18"/>
      <c r="W5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29" s="17">
        <f>SUM(T_MAIN_ROUTGW28[[#This Row],[(Y)
TOTAL Excluding VAT - Y1
((A*J)*Q)+((A*R)*12))]:[(AC)
TOTAL Excluding VAT - Y5
((E*N*Q)+((E*V)*12))]])</f>
        <v>0</v>
      </c>
      <c r="AC529" s="65"/>
    </row>
    <row r="530" spans="1:29" x14ac:dyDescent="0.3">
      <c r="A530" t="s">
        <v>3410</v>
      </c>
      <c r="B530" s="1" t="s">
        <v>3430</v>
      </c>
      <c r="C530" s="115" t="s">
        <v>3431</v>
      </c>
      <c r="D530" s="116" t="s">
        <v>2556</v>
      </c>
      <c r="E530">
        <v>0</v>
      </c>
      <c r="F530">
        <v>0</v>
      </c>
      <c r="G530">
        <v>0</v>
      </c>
      <c r="H530">
        <v>0</v>
      </c>
      <c r="I530">
        <v>0</v>
      </c>
      <c r="J530" t="s">
        <v>2496</v>
      </c>
      <c r="K530" t="s">
        <v>2496</v>
      </c>
      <c r="L530" s="20"/>
      <c r="M530" s="20"/>
      <c r="N530" s="20"/>
      <c r="O530" s="20"/>
      <c r="P530" s="20"/>
      <c r="Q530" s="28">
        <f t="shared" si="9"/>
        <v>17.71</v>
      </c>
      <c r="R530" s="18"/>
      <c r="S530" s="18"/>
      <c r="T530" s="18"/>
      <c r="U530" s="18"/>
      <c r="V530" s="18"/>
      <c r="W5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0" s="17">
        <f>SUM(T_MAIN_ROUTGW28[[#This Row],[(Y)
TOTAL Excluding VAT - Y1
((A*J)*Q)+((A*R)*12))]:[(AC)
TOTAL Excluding VAT - Y5
((E*N*Q)+((E*V)*12))]])</f>
        <v>0</v>
      </c>
      <c r="AC530" s="65"/>
    </row>
    <row r="531" spans="1:29" x14ac:dyDescent="0.3">
      <c r="A531" t="s">
        <v>3410</v>
      </c>
      <c r="B531" s="1" t="s">
        <v>3432</v>
      </c>
      <c r="C531" s="115" t="s">
        <v>3433</v>
      </c>
      <c r="D531" s="116" t="s">
        <v>2556</v>
      </c>
      <c r="E531">
        <v>0</v>
      </c>
      <c r="F531">
        <v>0</v>
      </c>
      <c r="G531">
        <v>0</v>
      </c>
      <c r="H531">
        <v>0</v>
      </c>
      <c r="I531">
        <v>0</v>
      </c>
      <c r="J531" t="s">
        <v>2496</v>
      </c>
      <c r="K531" t="s">
        <v>2496</v>
      </c>
      <c r="L531" s="20"/>
      <c r="M531" s="20"/>
      <c r="N531" s="20"/>
      <c r="O531" s="20"/>
      <c r="P531" s="20"/>
      <c r="Q531" s="28">
        <f t="shared" si="9"/>
        <v>17.71</v>
      </c>
      <c r="R531" s="18"/>
      <c r="S531" s="18"/>
      <c r="T531" s="18"/>
      <c r="U531" s="18"/>
      <c r="V531" s="18"/>
      <c r="W5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1" s="17">
        <f>SUM(T_MAIN_ROUTGW28[[#This Row],[(Y)
TOTAL Excluding VAT - Y1
((A*J)*Q)+((A*R)*12))]:[(AC)
TOTAL Excluding VAT - Y5
((E*N*Q)+((E*V)*12))]])</f>
        <v>0</v>
      </c>
      <c r="AC531" s="65"/>
    </row>
    <row r="532" spans="1:29" x14ac:dyDescent="0.3">
      <c r="A532" t="s">
        <v>2530</v>
      </c>
      <c r="B532" s="1" t="s">
        <v>3434</v>
      </c>
      <c r="C532" s="115" t="s">
        <v>3435</v>
      </c>
      <c r="D532" s="116" t="s">
        <v>2556</v>
      </c>
      <c r="E532">
        <v>0</v>
      </c>
      <c r="F532">
        <v>0</v>
      </c>
      <c r="G532">
        <v>0</v>
      </c>
      <c r="H532">
        <v>0</v>
      </c>
      <c r="I532">
        <v>0</v>
      </c>
      <c r="J532" t="s">
        <v>2496</v>
      </c>
      <c r="K532" t="s">
        <v>2496</v>
      </c>
      <c r="L532" s="20"/>
      <c r="M532" s="20"/>
      <c r="N532" s="20"/>
      <c r="O532" s="20"/>
      <c r="P532" s="20"/>
      <c r="Q532" s="28">
        <f t="shared" si="9"/>
        <v>17.71</v>
      </c>
      <c r="R532" s="18"/>
      <c r="S532" s="18"/>
      <c r="T532" s="18"/>
      <c r="U532" s="18"/>
      <c r="V532" s="18"/>
      <c r="W5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2" s="17">
        <f>SUM(T_MAIN_ROUTGW28[[#This Row],[(Y)
TOTAL Excluding VAT - Y1
((A*J)*Q)+((A*R)*12))]:[(AC)
TOTAL Excluding VAT - Y5
((E*N*Q)+((E*V)*12))]])</f>
        <v>0</v>
      </c>
      <c r="AC532" s="65"/>
    </row>
    <row r="533" spans="1:29" x14ac:dyDescent="0.3">
      <c r="A533" t="s">
        <v>3410</v>
      </c>
      <c r="B533" s="1" t="s">
        <v>3436</v>
      </c>
      <c r="C533" s="115" t="s">
        <v>3437</v>
      </c>
      <c r="D533" s="116" t="s">
        <v>3438</v>
      </c>
      <c r="E533">
        <v>0</v>
      </c>
      <c r="F533">
        <v>0</v>
      </c>
      <c r="G533">
        <v>0</v>
      </c>
      <c r="H533">
        <v>0</v>
      </c>
      <c r="I533">
        <v>0</v>
      </c>
      <c r="J533" t="s">
        <v>2496</v>
      </c>
      <c r="K533" t="s">
        <v>2496</v>
      </c>
      <c r="L533" s="20"/>
      <c r="M533" s="20"/>
      <c r="N533" s="20"/>
      <c r="O533" s="20"/>
      <c r="P533" s="20"/>
      <c r="Q533" s="28">
        <f t="shared" si="9"/>
        <v>17.71</v>
      </c>
      <c r="R533" s="18"/>
      <c r="S533" s="18"/>
      <c r="T533" s="18"/>
      <c r="U533" s="18"/>
      <c r="V533" s="18"/>
      <c r="W5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3" s="17">
        <f>SUM(T_MAIN_ROUTGW28[[#This Row],[(Y)
TOTAL Excluding VAT - Y1
((A*J)*Q)+((A*R)*12))]:[(AC)
TOTAL Excluding VAT - Y5
((E*N*Q)+((E*V)*12))]])</f>
        <v>0</v>
      </c>
      <c r="AC533" s="65"/>
    </row>
    <row r="534" spans="1:29" x14ac:dyDescent="0.3">
      <c r="A534" t="s">
        <v>3410</v>
      </c>
      <c r="B534" s="1" t="s">
        <v>3439</v>
      </c>
      <c r="C534" s="115" t="s">
        <v>3440</v>
      </c>
      <c r="D534" s="116" t="s">
        <v>2556</v>
      </c>
      <c r="E534">
        <v>0</v>
      </c>
      <c r="F534">
        <v>0</v>
      </c>
      <c r="G534">
        <v>0</v>
      </c>
      <c r="H534">
        <v>0</v>
      </c>
      <c r="I534">
        <v>0</v>
      </c>
      <c r="J534" t="s">
        <v>2496</v>
      </c>
      <c r="K534" t="s">
        <v>2496</v>
      </c>
      <c r="L534" s="20"/>
      <c r="M534" s="20"/>
      <c r="N534" s="20"/>
      <c r="O534" s="20"/>
      <c r="P534" s="20"/>
      <c r="Q534" s="28">
        <f t="shared" si="9"/>
        <v>17.71</v>
      </c>
      <c r="R534" s="18"/>
      <c r="S534" s="18"/>
      <c r="T534" s="18"/>
      <c r="U534" s="18"/>
      <c r="V534" s="18"/>
      <c r="W5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4" s="17">
        <f>SUM(T_MAIN_ROUTGW28[[#This Row],[(Y)
TOTAL Excluding VAT - Y1
((A*J)*Q)+((A*R)*12))]:[(AC)
TOTAL Excluding VAT - Y5
((E*N*Q)+((E*V)*12))]])</f>
        <v>0</v>
      </c>
      <c r="AC534" s="65"/>
    </row>
    <row r="535" spans="1:29" x14ac:dyDescent="0.3">
      <c r="A535" t="s">
        <v>2530</v>
      </c>
      <c r="B535" s="1" t="s">
        <v>3441</v>
      </c>
      <c r="C535" s="115" t="s">
        <v>3442</v>
      </c>
      <c r="D535" s="116" t="s">
        <v>2556</v>
      </c>
      <c r="E535">
        <v>0</v>
      </c>
      <c r="F535">
        <v>0</v>
      </c>
      <c r="G535">
        <v>0</v>
      </c>
      <c r="H535">
        <v>0</v>
      </c>
      <c r="I535">
        <v>0</v>
      </c>
      <c r="J535" t="s">
        <v>2496</v>
      </c>
      <c r="K535" t="s">
        <v>2496</v>
      </c>
      <c r="L535" s="20"/>
      <c r="M535" s="20"/>
      <c r="N535" s="20"/>
      <c r="O535" s="20"/>
      <c r="P535" s="20"/>
      <c r="Q535" s="28">
        <f t="shared" si="9"/>
        <v>17.71</v>
      </c>
      <c r="R535" s="18"/>
      <c r="S535" s="18"/>
      <c r="T535" s="18"/>
      <c r="U535" s="18"/>
      <c r="V535" s="18"/>
      <c r="W5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5" s="17">
        <f>SUM(T_MAIN_ROUTGW28[[#This Row],[(Y)
TOTAL Excluding VAT - Y1
((A*J)*Q)+((A*R)*12))]:[(AC)
TOTAL Excluding VAT - Y5
((E*N*Q)+((E*V)*12))]])</f>
        <v>0</v>
      </c>
      <c r="AC535" s="65"/>
    </row>
    <row r="536" spans="1:29" x14ac:dyDescent="0.3">
      <c r="A536" t="s">
        <v>3410</v>
      </c>
      <c r="B536" s="1" t="s">
        <v>3443</v>
      </c>
      <c r="C536" s="115" t="s">
        <v>3444</v>
      </c>
      <c r="D536" s="116" t="s">
        <v>2572</v>
      </c>
      <c r="E536">
        <v>0</v>
      </c>
      <c r="F536">
        <v>0</v>
      </c>
      <c r="G536">
        <v>0</v>
      </c>
      <c r="H536">
        <v>0</v>
      </c>
      <c r="I536">
        <v>0</v>
      </c>
      <c r="J536" t="s">
        <v>2496</v>
      </c>
      <c r="K536" t="s">
        <v>2496</v>
      </c>
      <c r="L536" s="20"/>
      <c r="M536" s="20"/>
      <c r="N536" s="20"/>
      <c r="O536" s="20"/>
      <c r="P536" s="20"/>
      <c r="Q536" s="28">
        <f t="shared" si="9"/>
        <v>17.71</v>
      </c>
      <c r="R536" s="18"/>
      <c r="S536" s="18"/>
      <c r="T536" s="18"/>
      <c r="U536" s="18"/>
      <c r="V536" s="18"/>
      <c r="W5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6" s="17">
        <f>SUM(T_MAIN_ROUTGW28[[#This Row],[(Y)
TOTAL Excluding VAT - Y1
((A*J)*Q)+((A*R)*12))]:[(AC)
TOTAL Excluding VAT - Y5
((E*N*Q)+((E*V)*12))]])</f>
        <v>0</v>
      </c>
      <c r="AC536" s="65"/>
    </row>
    <row r="537" spans="1:29" x14ac:dyDescent="0.3">
      <c r="A537" t="s">
        <v>3410</v>
      </c>
      <c r="B537" s="1" t="s">
        <v>3445</v>
      </c>
      <c r="C537" s="115" t="s">
        <v>3446</v>
      </c>
      <c r="D537" s="116" t="s">
        <v>2556</v>
      </c>
      <c r="E537">
        <v>0</v>
      </c>
      <c r="F537">
        <v>0</v>
      </c>
      <c r="G537">
        <v>0</v>
      </c>
      <c r="H537">
        <v>0</v>
      </c>
      <c r="I537">
        <v>0</v>
      </c>
      <c r="J537" t="s">
        <v>2496</v>
      </c>
      <c r="K537" t="s">
        <v>2496</v>
      </c>
      <c r="L537" s="20"/>
      <c r="M537" s="20"/>
      <c r="N537" s="20"/>
      <c r="O537" s="20"/>
      <c r="P537" s="20"/>
      <c r="Q537" s="28">
        <f t="shared" si="9"/>
        <v>17.71</v>
      </c>
      <c r="R537" s="18"/>
      <c r="S537" s="18"/>
      <c r="T537" s="18"/>
      <c r="U537" s="18"/>
      <c r="V537" s="18"/>
      <c r="W5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7" s="17">
        <f>SUM(T_MAIN_ROUTGW28[[#This Row],[(Y)
TOTAL Excluding VAT - Y1
((A*J)*Q)+((A*R)*12))]:[(AC)
TOTAL Excluding VAT - Y5
((E*N*Q)+((E*V)*12))]])</f>
        <v>0</v>
      </c>
      <c r="AC537" s="65"/>
    </row>
    <row r="538" spans="1:29" x14ac:dyDescent="0.3">
      <c r="A538" t="s">
        <v>3410</v>
      </c>
      <c r="B538" s="1" t="s">
        <v>3447</v>
      </c>
      <c r="C538" s="115" t="s">
        <v>3448</v>
      </c>
      <c r="D538" s="116" t="s">
        <v>2679</v>
      </c>
      <c r="E538">
        <v>0</v>
      </c>
      <c r="F538">
        <v>0</v>
      </c>
      <c r="G538">
        <v>0</v>
      </c>
      <c r="H538">
        <v>0</v>
      </c>
      <c r="I538">
        <v>0</v>
      </c>
      <c r="J538" t="s">
        <v>2496</v>
      </c>
      <c r="K538" t="s">
        <v>2496</v>
      </c>
      <c r="L538" s="20"/>
      <c r="M538" s="20"/>
      <c r="N538" s="20"/>
      <c r="O538" s="20"/>
      <c r="P538" s="20"/>
      <c r="Q538" s="28">
        <f t="shared" si="9"/>
        <v>17.71</v>
      </c>
      <c r="R538" s="18"/>
      <c r="S538" s="18"/>
      <c r="T538" s="18"/>
      <c r="U538" s="18"/>
      <c r="V538" s="18"/>
      <c r="W5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8" s="17">
        <f>SUM(T_MAIN_ROUTGW28[[#This Row],[(Y)
TOTAL Excluding VAT - Y1
((A*J)*Q)+((A*R)*12))]:[(AC)
TOTAL Excluding VAT - Y5
((E*N*Q)+((E*V)*12))]])</f>
        <v>0</v>
      </c>
      <c r="AC538" s="65"/>
    </row>
    <row r="539" spans="1:29" x14ac:dyDescent="0.3">
      <c r="A539" t="s">
        <v>3410</v>
      </c>
      <c r="B539" s="1" t="s">
        <v>3449</v>
      </c>
      <c r="C539" s="115" t="s">
        <v>3450</v>
      </c>
      <c r="D539" s="116" t="s">
        <v>2679</v>
      </c>
      <c r="E539">
        <v>0</v>
      </c>
      <c r="F539">
        <v>0</v>
      </c>
      <c r="G539">
        <v>0</v>
      </c>
      <c r="H539">
        <v>0</v>
      </c>
      <c r="I539">
        <v>0</v>
      </c>
      <c r="J539" t="s">
        <v>2496</v>
      </c>
      <c r="K539" t="s">
        <v>2496</v>
      </c>
      <c r="L539" s="20"/>
      <c r="M539" s="20"/>
      <c r="N539" s="20"/>
      <c r="O539" s="20"/>
      <c r="P539" s="20"/>
      <c r="Q539" s="28">
        <f t="shared" si="9"/>
        <v>17.71</v>
      </c>
      <c r="R539" s="18"/>
      <c r="S539" s="18"/>
      <c r="T539" s="18"/>
      <c r="U539" s="18"/>
      <c r="V539" s="18"/>
      <c r="W5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39" s="17">
        <f>SUM(T_MAIN_ROUTGW28[[#This Row],[(Y)
TOTAL Excluding VAT - Y1
((A*J)*Q)+((A*R)*12))]:[(AC)
TOTAL Excluding VAT - Y5
((E*N*Q)+((E*V)*12))]])</f>
        <v>0</v>
      </c>
      <c r="AC539" s="65"/>
    </row>
    <row r="540" spans="1:29" x14ac:dyDescent="0.3">
      <c r="A540" t="s">
        <v>3410</v>
      </c>
      <c r="B540" s="1" t="s">
        <v>3451</v>
      </c>
      <c r="C540" s="115" t="s">
        <v>3452</v>
      </c>
      <c r="D540" s="116" t="s">
        <v>3438</v>
      </c>
      <c r="E540">
        <v>0</v>
      </c>
      <c r="F540">
        <v>0</v>
      </c>
      <c r="G540">
        <v>0</v>
      </c>
      <c r="H540">
        <v>0</v>
      </c>
      <c r="I540">
        <v>0</v>
      </c>
      <c r="J540" t="s">
        <v>2496</v>
      </c>
      <c r="K540" t="s">
        <v>2496</v>
      </c>
      <c r="L540" s="20"/>
      <c r="M540" s="20"/>
      <c r="N540" s="20"/>
      <c r="O540" s="20"/>
      <c r="P540" s="20"/>
      <c r="Q540" s="28">
        <f t="shared" si="9"/>
        <v>17.71</v>
      </c>
      <c r="R540" s="18"/>
      <c r="S540" s="18"/>
      <c r="T540" s="18"/>
      <c r="U540" s="18"/>
      <c r="V540" s="18"/>
      <c r="W5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0" s="17">
        <f>SUM(T_MAIN_ROUTGW28[[#This Row],[(Y)
TOTAL Excluding VAT - Y1
((A*J)*Q)+((A*R)*12))]:[(AC)
TOTAL Excluding VAT - Y5
((E*N*Q)+((E*V)*12))]])</f>
        <v>0</v>
      </c>
      <c r="AC540" s="65"/>
    </row>
    <row r="541" spans="1:29" x14ac:dyDescent="0.3">
      <c r="A541" t="s">
        <v>3410</v>
      </c>
      <c r="B541" s="1" t="s">
        <v>3453</v>
      </c>
      <c r="C541" s="115" t="s">
        <v>3454</v>
      </c>
      <c r="D541" s="116" t="s">
        <v>2556</v>
      </c>
      <c r="E541">
        <v>0</v>
      </c>
      <c r="F541">
        <v>0</v>
      </c>
      <c r="G541">
        <v>0</v>
      </c>
      <c r="H541">
        <v>0</v>
      </c>
      <c r="I541">
        <v>0</v>
      </c>
      <c r="J541" t="s">
        <v>2496</v>
      </c>
      <c r="K541" t="s">
        <v>2496</v>
      </c>
      <c r="L541" s="20"/>
      <c r="M541" s="20"/>
      <c r="N541" s="20"/>
      <c r="O541" s="20"/>
      <c r="P541" s="20"/>
      <c r="Q541" s="28">
        <f t="shared" si="9"/>
        <v>17.71</v>
      </c>
      <c r="R541" s="18"/>
      <c r="S541" s="18"/>
      <c r="T541" s="18"/>
      <c r="U541" s="18"/>
      <c r="V541" s="18"/>
      <c r="W5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1" s="17">
        <f>SUM(T_MAIN_ROUTGW28[[#This Row],[(Y)
TOTAL Excluding VAT - Y1
((A*J)*Q)+((A*R)*12))]:[(AC)
TOTAL Excluding VAT - Y5
((E*N*Q)+((E*V)*12))]])</f>
        <v>0</v>
      </c>
      <c r="AC541" s="65"/>
    </row>
    <row r="542" spans="1:29" x14ac:dyDescent="0.3">
      <c r="A542" t="s">
        <v>3410</v>
      </c>
      <c r="B542" s="1" t="s">
        <v>3455</v>
      </c>
      <c r="C542" s="115" t="s">
        <v>3456</v>
      </c>
      <c r="D542" s="116" t="s">
        <v>2556</v>
      </c>
      <c r="E542">
        <v>0</v>
      </c>
      <c r="F542">
        <v>0</v>
      </c>
      <c r="G542">
        <v>0</v>
      </c>
      <c r="H542">
        <v>0</v>
      </c>
      <c r="I542">
        <v>0</v>
      </c>
      <c r="J542" t="s">
        <v>2496</v>
      </c>
      <c r="K542" t="s">
        <v>2496</v>
      </c>
      <c r="L542" s="20"/>
      <c r="M542" s="20"/>
      <c r="N542" s="20"/>
      <c r="O542" s="20"/>
      <c r="P542" s="20"/>
      <c r="Q542" s="28">
        <f t="shared" si="9"/>
        <v>17.71</v>
      </c>
      <c r="R542" s="18"/>
      <c r="S542" s="18"/>
      <c r="T542" s="18"/>
      <c r="U542" s="18"/>
      <c r="V542" s="18"/>
      <c r="W5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2" s="17">
        <f>SUM(T_MAIN_ROUTGW28[[#This Row],[(Y)
TOTAL Excluding VAT - Y1
((A*J)*Q)+((A*R)*12))]:[(AC)
TOTAL Excluding VAT - Y5
((E*N*Q)+((E*V)*12))]])</f>
        <v>0</v>
      </c>
      <c r="AC542" s="65"/>
    </row>
    <row r="543" spans="1:29" x14ac:dyDescent="0.3">
      <c r="A543" t="s">
        <v>3410</v>
      </c>
      <c r="B543" s="1" t="s">
        <v>3457</v>
      </c>
      <c r="C543" s="115" t="s">
        <v>3458</v>
      </c>
      <c r="D543" s="116" t="s">
        <v>2679</v>
      </c>
      <c r="E543">
        <v>0</v>
      </c>
      <c r="F543">
        <v>0</v>
      </c>
      <c r="G543">
        <v>0</v>
      </c>
      <c r="H543">
        <v>0</v>
      </c>
      <c r="I543">
        <v>0</v>
      </c>
      <c r="J543" t="s">
        <v>2496</v>
      </c>
      <c r="K543" t="s">
        <v>2496</v>
      </c>
      <c r="L543" s="20"/>
      <c r="M543" s="20"/>
      <c r="N543" s="20"/>
      <c r="O543" s="20"/>
      <c r="P543" s="20"/>
      <c r="Q543" s="28">
        <f t="shared" si="9"/>
        <v>17.71</v>
      </c>
      <c r="R543" s="18"/>
      <c r="S543" s="18"/>
      <c r="T543" s="18"/>
      <c r="U543" s="18"/>
      <c r="V543" s="18"/>
      <c r="W5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3" s="17">
        <f>SUM(T_MAIN_ROUTGW28[[#This Row],[(Y)
TOTAL Excluding VAT - Y1
((A*J)*Q)+((A*R)*12))]:[(AC)
TOTAL Excluding VAT - Y5
((E*N*Q)+((E*V)*12))]])</f>
        <v>0</v>
      </c>
      <c r="AC543" s="65"/>
    </row>
    <row r="544" spans="1:29" x14ac:dyDescent="0.3">
      <c r="A544" t="s">
        <v>3410</v>
      </c>
      <c r="B544" s="1" t="s">
        <v>3459</v>
      </c>
      <c r="C544" s="115" t="s">
        <v>3460</v>
      </c>
      <c r="D544" s="116" t="s">
        <v>2556</v>
      </c>
      <c r="E544">
        <v>0</v>
      </c>
      <c r="F544">
        <v>0</v>
      </c>
      <c r="G544">
        <v>0</v>
      </c>
      <c r="H544">
        <v>0</v>
      </c>
      <c r="I544">
        <v>0</v>
      </c>
      <c r="J544" t="s">
        <v>2496</v>
      </c>
      <c r="K544" t="s">
        <v>2496</v>
      </c>
      <c r="L544" s="20"/>
      <c r="M544" s="20"/>
      <c r="N544" s="20"/>
      <c r="O544" s="20"/>
      <c r="P544" s="20"/>
      <c r="Q544" s="28">
        <f t="shared" si="9"/>
        <v>17.71</v>
      </c>
      <c r="R544" s="18"/>
      <c r="S544" s="18"/>
      <c r="T544" s="18"/>
      <c r="U544" s="18"/>
      <c r="V544" s="18"/>
      <c r="W5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4" s="17">
        <f>SUM(T_MAIN_ROUTGW28[[#This Row],[(Y)
TOTAL Excluding VAT - Y1
((A*J)*Q)+((A*R)*12))]:[(AC)
TOTAL Excluding VAT - Y5
((E*N*Q)+((E*V)*12))]])</f>
        <v>0</v>
      </c>
      <c r="AC544" s="65"/>
    </row>
    <row r="545" spans="1:29" x14ac:dyDescent="0.3">
      <c r="A545" t="s">
        <v>3410</v>
      </c>
      <c r="B545" s="1" t="s">
        <v>3461</v>
      </c>
      <c r="C545" s="115" t="s">
        <v>3462</v>
      </c>
      <c r="D545" s="116" t="s">
        <v>3438</v>
      </c>
      <c r="E545">
        <v>0</v>
      </c>
      <c r="F545">
        <v>0</v>
      </c>
      <c r="G545">
        <v>0</v>
      </c>
      <c r="H545">
        <v>0</v>
      </c>
      <c r="I545">
        <v>0</v>
      </c>
      <c r="J545" t="s">
        <v>2496</v>
      </c>
      <c r="K545" t="s">
        <v>2496</v>
      </c>
      <c r="L545" s="20"/>
      <c r="M545" s="20"/>
      <c r="N545" s="20"/>
      <c r="O545" s="20"/>
      <c r="P545" s="20"/>
      <c r="Q545" s="28">
        <f t="shared" si="9"/>
        <v>17.71</v>
      </c>
      <c r="R545" s="18"/>
      <c r="S545" s="18"/>
      <c r="T545" s="18"/>
      <c r="U545" s="18"/>
      <c r="V545" s="18"/>
      <c r="W5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5" s="17">
        <f>SUM(T_MAIN_ROUTGW28[[#This Row],[(Y)
TOTAL Excluding VAT - Y1
((A*J)*Q)+((A*R)*12))]:[(AC)
TOTAL Excluding VAT - Y5
((E*N*Q)+((E*V)*12))]])</f>
        <v>0</v>
      </c>
      <c r="AC545" s="65"/>
    </row>
    <row r="546" spans="1:29" x14ac:dyDescent="0.3">
      <c r="A546" t="s">
        <v>3410</v>
      </c>
      <c r="B546" s="1" t="s">
        <v>3463</v>
      </c>
      <c r="C546" s="115" t="s">
        <v>3464</v>
      </c>
      <c r="D546" s="116" t="s">
        <v>2591</v>
      </c>
      <c r="E546">
        <v>0</v>
      </c>
      <c r="F546">
        <v>0</v>
      </c>
      <c r="G546">
        <v>0</v>
      </c>
      <c r="H546">
        <v>0</v>
      </c>
      <c r="I546">
        <v>0</v>
      </c>
      <c r="J546" t="s">
        <v>2496</v>
      </c>
      <c r="K546" t="s">
        <v>2496</v>
      </c>
      <c r="L546" s="20"/>
      <c r="M546" s="20"/>
      <c r="N546" s="20"/>
      <c r="O546" s="20"/>
      <c r="P546" s="20"/>
      <c r="Q546" s="28">
        <f t="shared" si="9"/>
        <v>17.71</v>
      </c>
      <c r="R546" s="18"/>
      <c r="S546" s="18"/>
      <c r="T546" s="18"/>
      <c r="U546" s="18"/>
      <c r="V546" s="18"/>
      <c r="W5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6" s="17">
        <f>SUM(T_MAIN_ROUTGW28[[#This Row],[(Y)
TOTAL Excluding VAT - Y1
((A*J)*Q)+((A*R)*12))]:[(AC)
TOTAL Excluding VAT - Y5
((E*N*Q)+((E*V)*12))]])</f>
        <v>0</v>
      </c>
      <c r="AC546" s="65"/>
    </row>
    <row r="547" spans="1:29" x14ac:dyDescent="0.3">
      <c r="A547" t="s">
        <v>3410</v>
      </c>
      <c r="B547" s="1" t="s">
        <v>3465</v>
      </c>
      <c r="C547" s="115" t="s">
        <v>3466</v>
      </c>
      <c r="D547" s="116" t="s">
        <v>2591</v>
      </c>
      <c r="E547">
        <v>0</v>
      </c>
      <c r="F547">
        <v>0</v>
      </c>
      <c r="G547">
        <v>0</v>
      </c>
      <c r="H547">
        <v>0</v>
      </c>
      <c r="I547">
        <v>0</v>
      </c>
      <c r="J547" t="s">
        <v>2496</v>
      </c>
      <c r="K547" t="s">
        <v>2496</v>
      </c>
      <c r="L547" s="20"/>
      <c r="M547" s="20"/>
      <c r="N547" s="20"/>
      <c r="O547" s="20"/>
      <c r="P547" s="20"/>
      <c r="Q547" s="28">
        <f t="shared" si="9"/>
        <v>17.71</v>
      </c>
      <c r="R547" s="18"/>
      <c r="S547" s="18"/>
      <c r="T547" s="18"/>
      <c r="U547" s="18"/>
      <c r="V547" s="18"/>
      <c r="W5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7" s="17">
        <f>SUM(T_MAIN_ROUTGW28[[#This Row],[(Y)
TOTAL Excluding VAT - Y1
((A*J)*Q)+((A*R)*12))]:[(AC)
TOTAL Excluding VAT - Y5
((E*N*Q)+((E*V)*12))]])</f>
        <v>0</v>
      </c>
      <c r="AC547" s="65"/>
    </row>
    <row r="548" spans="1:29" x14ac:dyDescent="0.3">
      <c r="A548" t="s">
        <v>2530</v>
      </c>
      <c r="B548" s="1" t="s">
        <v>3467</v>
      </c>
      <c r="C548" s="115" t="s">
        <v>3468</v>
      </c>
      <c r="D548" s="116" t="s">
        <v>2591</v>
      </c>
      <c r="E548">
        <v>0</v>
      </c>
      <c r="F548">
        <v>0</v>
      </c>
      <c r="G548">
        <v>0</v>
      </c>
      <c r="H548">
        <v>0</v>
      </c>
      <c r="I548">
        <v>0</v>
      </c>
      <c r="J548" t="s">
        <v>2496</v>
      </c>
      <c r="K548" t="s">
        <v>2496</v>
      </c>
      <c r="L548" s="20"/>
      <c r="M548" s="20"/>
      <c r="N548" s="20"/>
      <c r="O548" s="20"/>
      <c r="P548" s="20"/>
      <c r="Q548" s="28">
        <f t="shared" si="9"/>
        <v>17.71</v>
      </c>
      <c r="R548" s="18"/>
      <c r="S548" s="18"/>
      <c r="T548" s="18"/>
      <c r="U548" s="18"/>
      <c r="V548" s="18"/>
      <c r="W5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8" s="17">
        <f>SUM(T_MAIN_ROUTGW28[[#This Row],[(Y)
TOTAL Excluding VAT - Y1
((A*J)*Q)+((A*R)*12))]:[(AC)
TOTAL Excluding VAT - Y5
((E*N*Q)+((E*V)*12))]])</f>
        <v>0</v>
      </c>
      <c r="AC548" s="65"/>
    </row>
    <row r="549" spans="1:29" x14ac:dyDescent="0.3">
      <c r="A549" t="s">
        <v>3410</v>
      </c>
      <c r="B549" s="1" t="s">
        <v>3469</v>
      </c>
      <c r="C549" s="115" t="s">
        <v>3470</v>
      </c>
      <c r="D549" s="116" t="s">
        <v>2679</v>
      </c>
      <c r="E549">
        <v>0</v>
      </c>
      <c r="F549">
        <v>0</v>
      </c>
      <c r="G549">
        <v>0</v>
      </c>
      <c r="H549">
        <v>0</v>
      </c>
      <c r="I549">
        <v>0</v>
      </c>
      <c r="J549" t="s">
        <v>2496</v>
      </c>
      <c r="K549" t="s">
        <v>2496</v>
      </c>
      <c r="L549" s="20"/>
      <c r="M549" s="20"/>
      <c r="N549" s="20"/>
      <c r="O549" s="20"/>
      <c r="P549" s="20"/>
      <c r="Q549" s="28">
        <f t="shared" si="9"/>
        <v>17.71</v>
      </c>
      <c r="R549" s="18"/>
      <c r="S549" s="18"/>
      <c r="T549" s="18"/>
      <c r="U549" s="18"/>
      <c r="V549" s="18"/>
      <c r="W5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49" s="17">
        <f>SUM(T_MAIN_ROUTGW28[[#This Row],[(Y)
TOTAL Excluding VAT - Y1
((A*J)*Q)+((A*R)*12))]:[(AC)
TOTAL Excluding VAT - Y5
((E*N*Q)+((E*V)*12))]])</f>
        <v>0</v>
      </c>
      <c r="AC549" s="65"/>
    </row>
    <row r="550" spans="1:29" x14ac:dyDescent="0.3">
      <c r="A550" t="s">
        <v>3410</v>
      </c>
      <c r="B550" s="1" t="s">
        <v>3471</v>
      </c>
      <c r="C550" s="115" t="s">
        <v>3472</v>
      </c>
      <c r="D550" s="116" t="s">
        <v>2572</v>
      </c>
      <c r="E550">
        <v>0</v>
      </c>
      <c r="F550">
        <v>0</v>
      </c>
      <c r="G550">
        <v>0</v>
      </c>
      <c r="H550">
        <v>0</v>
      </c>
      <c r="I550">
        <v>0</v>
      </c>
      <c r="J550" t="s">
        <v>2496</v>
      </c>
      <c r="K550" t="s">
        <v>2496</v>
      </c>
      <c r="L550" s="20"/>
      <c r="M550" s="20"/>
      <c r="N550" s="20"/>
      <c r="O550" s="20"/>
      <c r="P550" s="20"/>
      <c r="Q550" s="28">
        <f t="shared" si="9"/>
        <v>17.71</v>
      </c>
      <c r="R550" s="18"/>
      <c r="S550" s="18"/>
      <c r="T550" s="18"/>
      <c r="U550" s="18"/>
      <c r="V550" s="18"/>
      <c r="W5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0" s="17">
        <f>SUM(T_MAIN_ROUTGW28[[#This Row],[(Y)
TOTAL Excluding VAT - Y1
((A*J)*Q)+((A*R)*12))]:[(AC)
TOTAL Excluding VAT - Y5
((E*N*Q)+((E*V)*12))]])</f>
        <v>0</v>
      </c>
      <c r="AC550" s="65"/>
    </row>
    <row r="551" spans="1:29" x14ac:dyDescent="0.3">
      <c r="A551" t="s">
        <v>3410</v>
      </c>
      <c r="B551" s="1" t="s">
        <v>3473</v>
      </c>
      <c r="C551" s="115" t="s">
        <v>3474</v>
      </c>
      <c r="D551" s="116" t="s">
        <v>2572</v>
      </c>
      <c r="E551">
        <v>0</v>
      </c>
      <c r="F551">
        <v>0</v>
      </c>
      <c r="G551">
        <v>0</v>
      </c>
      <c r="H551">
        <v>0</v>
      </c>
      <c r="I551">
        <v>0</v>
      </c>
      <c r="J551" t="s">
        <v>2496</v>
      </c>
      <c r="K551" t="s">
        <v>2496</v>
      </c>
      <c r="L551" s="20"/>
      <c r="M551" s="20"/>
      <c r="N551" s="20"/>
      <c r="O551" s="20"/>
      <c r="P551" s="20"/>
      <c r="Q551" s="28">
        <f t="shared" si="9"/>
        <v>17.71</v>
      </c>
      <c r="R551" s="18"/>
      <c r="S551" s="18"/>
      <c r="T551" s="18"/>
      <c r="U551" s="18"/>
      <c r="V551" s="18"/>
      <c r="W5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1" s="17">
        <f>SUM(T_MAIN_ROUTGW28[[#This Row],[(Y)
TOTAL Excluding VAT - Y1
((A*J)*Q)+((A*R)*12))]:[(AC)
TOTAL Excluding VAT - Y5
((E*N*Q)+((E*V)*12))]])</f>
        <v>0</v>
      </c>
      <c r="AC551" s="65"/>
    </row>
    <row r="552" spans="1:29" x14ac:dyDescent="0.3">
      <c r="A552" t="s">
        <v>3410</v>
      </c>
      <c r="B552" s="1" t="s">
        <v>3475</v>
      </c>
      <c r="C552" s="115" t="s">
        <v>3476</v>
      </c>
      <c r="D552" s="116" t="s">
        <v>2679</v>
      </c>
      <c r="E552">
        <v>0</v>
      </c>
      <c r="F552">
        <v>0</v>
      </c>
      <c r="G552">
        <v>0</v>
      </c>
      <c r="H552">
        <v>0</v>
      </c>
      <c r="I552">
        <v>0</v>
      </c>
      <c r="J552" t="s">
        <v>2496</v>
      </c>
      <c r="K552" t="s">
        <v>2496</v>
      </c>
      <c r="L552" s="20"/>
      <c r="M552" s="20"/>
      <c r="N552" s="20"/>
      <c r="O552" s="20"/>
      <c r="P552" s="20"/>
      <c r="Q552" s="28">
        <f t="shared" si="9"/>
        <v>17.71</v>
      </c>
      <c r="R552" s="18"/>
      <c r="S552" s="18"/>
      <c r="T552" s="18"/>
      <c r="U552" s="18"/>
      <c r="V552" s="18"/>
      <c r="W5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2" s="17">
        <f>SUM(T_MAIN_ROUTGW28[[#This Row],[(Y)
TOTAL Excluding VAT - Y1
((A*J)*Q)+((A*R)*12))]:[(AC)
TOTAL Excluding VAT - Y5
((E*N*Q)+((E*V)*12))]])</f>
        <v>0</v>
      </c>
      <c r="AC552" s="65"/>
    </row>
    <row r="553" spans="1:29" x14ac:dyDescent="0.3">
      <c r="A553" t="s">
        <v>3410</v>
      </c>
      <c r="B553" s="1" t="s">
        <v>3477</v>
      </c>
      <c r="C553" s="115" t="s">
        <v>3478</v>
      </c>
      <c r="D553" s="116" t="s">
        <v>3438</v>
      </c>
      <c r="E553">
        <v>0</v>
      </c>
      <c r="F553">
        <v>0</v>
      </c>
      <c r="G553">
        <v>0</v>
      </c>
      <c r="H553">
        <v>0</v>
      </c>
      <c r="I553">
        <v>0</v>
      </c>
      <c r="J553" t="s">
        <v>2496</v>
      </c>
      <c r="K553" t="s">
        <v>2496</v>
      </c>
      <c r="L553" s="20"/>
      <c r="M553" s="20"/>
      <c r="N553" s="20"/>
      <c r="O553" s="20"/>
      <c r="P553" s="20"/>
      <c r="Q553" s="28">
        <f t="shared" si="9"/>
        <v>17.71</v>
      </c>
      <c r="R553" s="18"/>
      <c r="S553" s="18"/>
      <c r="T553" s="18"/>
      <c r="U553" s="18"/>
      <c r="V553" s="18"/>
      <c r="W5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3" s="17">
        <f>SUM(T_MAIN_ROUTGW28[[#This Row],[(Y)
TOTAL Excluding VAT - Y1
((A*J)*Q)+((A*R)*12))]:[(AC)
TOTAL Excluding VAT - Y5
((E*N*Q)+((E*V)*12))]])</f>
        <v>0</v>
      </c>
      <c r="AC553" s="65"/>
    </row>
    <row r="554" spans="1:29" x14ac:dyDescent="0.3">
      <c r="A554" t="s">
        <v>3410</v>
      </c>
      <c r="B554" s="1" t="s">
        <v>3479</v>
      </c>
      <c r="C554" s="115" t="s">
        <v>3480</v>
      </c>
      <c r="D554" s="116" t="s">
        <v>3438</v>
      </c>
      <c r="E554">
        <v>0</v>
      </c>
      <c r="F554">
        <v>0</v>
      </c>
      <c r="G554">
        <v>0</v>
      </c>
      <c r="H554">
        <v>0</v>
      </c>
      <c r="I554">
        <v>0</v>
      </c>
      <c r="J554" t="s">
        <v>2496</v>
      </c>
      <c r="K554" t="s">
        <v>2496</v>
      </c>
      <c r="L554" s="20"/>
      <c r="M554" s="20"/>
      <c r="N554" s="20"/>
      <c r="O554" s="20"/>
      <c r="P554" s="20"/>
      <c r="Q554" s="28">
        <f t="shared" ref="Q554:Q615" si="10">Exchange_Rate</f>
        <v>17.71</v>
      </c>
      <c r="R554" s="18"/>
      <c r="S554" s="18"/>
      <c r="T554" s="18"/>
      <c r="U554" s="18"/>
      <c r="V554" s="18"/>
      <c r="W5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4" s="17">
        <f>SUM(T_MAIN_ROUTGW28[[#This Row],[(Y)
TOTAL Excluding VAT - Y1
((A*J)*Q)+((A*R)*12))]:[(AC)
TOTAL Excluding VAT - Y5
((E*N*Q)+((E*V)*12))]])</f>
        <v>0</v>
      </c>
      <c r="AC554" s="65"/>
    </row>
    <row r="555" spans="1:29" x14ac:dyDescent="0.3">
      <c r="A555" t="s">
        <v>3410</v>
      </c>
      <c r="B555" s="1" t="s">
        <v>3481</v>
      </c>
      <c r="C555" s="115" t="s">
        <v>3482</v>
      </c>
      <c r="D555" s="116" t="s">
        <v>3419</v>
      </c>
      <c r="E555">
        <v>0</v>
      </c>
      <c r="F555">
        <v>0</v>
      </c>
      <c r="G555">
        <v>0</v>
      </c>
      <c r="H555">
        <v>0</v>
      </c>
      <c r="I555">
        <v>0</v>
      </c>
      <c r="J555" t="s">
        <v>2496</v>
      </c>
      <c r="K555" t="s">
        <v>2496</v>
      </c>
      <c r="L555" s="20"/>
      <c r="M555" s="20"/>
      <c r="N555" s="20"/>
      <c r="O555" s="20"/>
      <c r="P555" s="20"/>
      <c r="Q555" s="28">
        <f t="shared" si="10"/>
        <v>17.71</v>
      </c>
      <c r="R555" s="18"/>
      <c r="S555" s="18"/>
      <c r="T555" s="18"/>
      <c r="U555" s="18"/>
      <c r="V555" s="18"/>
      <c r="W5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5" s="17">
        <f>SUM(T_MAIN_ROUTGW28[[#This Row],[(Y)
TOTAL Excluding VAT - Y1
((A*J)*Q)+((A*R)*12))]:[(AC)
TOTAL Excluding VAT - Y5
((E*N*Q)+((E*V)*12))]])</f>
        <v>0</v>
      </c>
      <c r="AC555" s="65"/>
    </row>
    <row r="556" spans="1:29" x14ac:dyDescent="0.3">
      <c r="A556" t="s">
        <v>3410</v>
      </c>
      <c r="B556" s="1" t="s">
        <v>3483</v>
      </c>
      <c r="C556" s="115" t="s">
        <v>3484</v>
      </c>
      <c r="D556" s="116" t="s">
        <v>3419</v>
      </c>
      <c r="E556">
        <v>0</v>
      </c>
      <c r="F556">
        <v>0</v>
      </c>
      <c r="G556">
        <v>0</v>
      </c>
      <c r="H556">
        <v>0</v>
      </c>
      <c r="I556">
        <v>0</v>
      </c>
      <c r="J556" t="s">
        <v>2496</v>
      </c>
      <c r="K556" t="s">
        <v>2496</v>
      </c>
      <c r="L556" s="20"/>
      <c r="M556" s="20"/>
      <c r="N556" s="20"/>
      <c r="O556" s="20"/>
      <c r="P556" s="20"/>
      <c r="Q556" s="28">
        <f t="shared" si="10"/>
        <v>17.71</v>
      </c>
      <c r="R556" s="18"/>
      <c r="S556" s="18"/>
      <c r="T556" s="18"/>
      <c r="U556" s="18"/>
      <c r="V556" s="18"/>
      <c r="W5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6" s="17">
        <f>SUM(T_MAIN_ROUTGW28[[#This Row],[(Y)
TOTAL Excluding VAT - Y1
((A*J)*Q)+((A*R)*12))]:[(AC)
TOTAL Excluding VAT - Y5
((E*N*Q)+((E*V)*12))]])</f>
        <v>0</v>
      </c>
      <c r="AC556" s="65"/>
    </row>
    <row r="557" spans="1:29" x14ac:dyDescent="0.3">
      <c r="A557" t="s">
        <v>3410</v>
      </c>
      <c r="B557" s="1" t="s">
        <v>3485</v>
      </c>
      <c r="C557" s="115" t="s">
        <v>3486</v>
      </c>
      <c r="D557" s="116" t="s">
        <v>3438</v>
      </c>
      <c r="E557">
        <v>0</v>
      </c>
      <c r="F557">
        <v>0</v>
      </c>
      <c r="G557">
        <v>0</v>
      </c>
      <c r="H557">
        <v>0</v>
      </c>
      <c r="I557">
        <v>0</v>
      </c>
      <c r="J557" t="s">
        <v>2496</v>
      </c>
      <c r="K557" t="s">
        <v>2496</v>
      </c>
      <c r="L557" s="20"/>
      <c r="M557" s="20"/>
      <c r="N557" s="20"/>
      <c r="O557" s="20"/>
      <c r="P557" s="20"/>
      <c r="Q557" s="28">
        <f t="shared" si="10"/>
        <v>17.71</v>
      </c>
      <c r="R557" s="18"/>
      <c r="S557" s="18"/>
      <c r="T557" s="18"/>
      <c r="U557" s="18"/>
      <c r="V557" s="18"/>
      <c r="W5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7" s="17">
        <f>SUM(T_MAIN_ROUTGW28[[#This Row],[(Y)
TOTAL Excluding VAT - Y1
((A*J)*Q)+((A*R)*12))]:[(AC)
TOTAL Excluding VAT - Y5
((E*N*Q)+((E*V)*12))]])</f>
        <v>0</v>
      </c>
      <c r="AC557" s="65"/>
    </row>
    <row r="558" spans="1:29" x14ac:dyDescent="0.3">
      <c r="A558" t="s">
        <v>3410</v>
      </c>
      <c r="B558" s="1" t="s">
        <v>3487</v>
      </c>
      <c r="C558" s="115" t="s">
        <v>3488</v>
      </c>
      <c r="D558" s="116" t="s">
        <v>2556</v>
      </c>
      <c r="E558">
        <v>0</v>
      </c>
      <c r="F558">
        <v>0</v>
      </c>
      <c r="G558">
        <v>0</v>
      </c>
      <c r="H558">
        <v>0</v>
      </c>
      <c r="I558">
        <v>0</v>
      </c>
      <c r="J558" t="s">
        <v>2496</v>
      </c>
      <c r="K558" t="s">
        <v>2496</v>
      </c>
      <c r="L558" s="20"/>
      <c r="M558" s="20"/>
      <c r="N558" s="20"/>
      <c r="O558" s="20"/>
      <c r="P558" s="20"/>
      <c r="Q558" s="28">
        <f t="shared" si="10"/>
        <v>17.71</v>
      </c>
      <c r="R558" s="18"/>
      <c r="S558" s="18"/>
      <c r="T558" s="18"/>
      <c r="U558" s="18"/>
      <c r="V558" s="18"/>
      <c r="W5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8" s="17">
        <f>SUM(T_MAIN_ROUTGW28[[#This Row],[(Y)
TOTAL Excluding VAT - Y1
((A*J)*Q)+((A*R)*12))]:[(AC)
TOTAL Excluding VAT - Y5
((E*N*Q)+((E*V)*12))]])</f>
        <v>0</v>
      </c>
      <c r="AC558" s="65"/>
    </row>
    <row r="559" spans="1:29" x14ac:dyDescent="0.3">
      <c r="A559" t="s">
        <v>3410</v>
      </c>
      <c r="B559" s="1" t="s">
        <v>3489</v>
      </c>
      <c r="C559" s="115" t="s">
        <v>3490</v>
      </c>
      <c r="D559" s="116" t="s">
        <v>2556</v>
      </c>
      <c r="E559">
        <v>0</v>
      </c>
      <c r="F559">
        <v>0</v>
      </c>
      <c r="G559">
        <v>0</v>
      </c>
      <c r="H559">
        <v>0</v>
      </c>
      <c r="I559">
        <v>0</v>
      </c>
      <c r="J559" t="s">
        <v>2496</v>
      </c>
      <c r="K559" t="s">
        <v>2496</v>
      </c>
      <c r="L559" s="20"/>
      <c r="M559" s="20"/>
      <c r="N559" s="20"/>
      <c r="O559" s="20"/>
      <c r="P559" s="20"/>
      <c r="Q559" s="28">
        <f t="shared" si="10"/>
        <v>17.71</v>
      </c>
      <c r="R559" s="18"/>
      <c r="S559" s="18"/>
      <c r="T559" s="18"/>
      <c r="U559" s="18"/>
      <c r="V559" s="18"/>
      <c r="W5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59" s="17">
        <f>SUM(T_MAIN_ROUTGW28[[#This Row],[(Y)
TOTAL Excluding VAT - Y1
((A*J)*Q)+((A*R)*12))]:[(AC)
TOTAL Excluding VAT - Y5
((E*N*Q)+((E*V)*12))]])</f>
        <v>0</v>
      </c>
      <c r="AC559" s="65"/>
    </row>
    <row r="560" spans="1:29" x14ac:dyDescent="0.3">
      <c r="A560" t="s">
        <v>2530</v>
      </c>
      <c r="B560" s="1" t="s">
        <v>3491</v>
      </c>
      <c r="C560" s="115" t="s">
        <v>3492</v>
      </c>
      <c r="D560" s="116" t="s">
        <v>2556</v>
      </c>
      <c r="E560">
        <v>0</v>
      </c>
      <c r="F560">
        <v>0</v>
      </c>
      <c r="G560">
        <v>0</v>
      </c>
      <c r="H560">
        <v>0</v>
      </c>
      <c r="I560">
        <v>0</v>
      </c>
      <c r="J560" t="s">
        <v>2496</v>
      </c>
      <c r="K560" t="s">
        <v>2496</v>
      </c>
      <c r="L560" s="20"/>
      <c r="M560" s="20"/>
      <c r="N560" s="20"/>
      <c r="O560" s="20"/>
      <c r="P560" s="20"/>
      <c r="Q560" s="28">
        <f t="shared" si="10"/>
        <v>17.71</v>
      </c>
      <c r="R560" s="18"/>
      <c r="S560" s="18"/>
      <c r="T560" s="18"/>
      <c r="U560" s="18"/>
      <c r="V560" s="18"/>
      <c r="W5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0" s="17">
        <f>SUM(T_MAIN_ROUTGW28[[#This Row],[(Y)
TOTAL Excluding VAT - Y1
((A*J)*Q)+((A*R)*12))]:[(AC)
TOTAL Excluding VAT - Y5
((E*N*Q)+((E*V)*12))]])</f>
        <v>0</v>
      </c>
      <c r="AC560" s="65"/>
    </row>
    <row r="561" spans="1:29" x14ac:dyDescent="0.3">
      <c r="A561" t="s">
        <v>3410</v>
      </c>
      <c r="B561" s="1" t="s">
        <v>3493</v>
      </c>
      <c r="C561" s="115" t="s">
        <v>3494</v>
      </c>
      <c r="D561" s="116" t="s">
        <v>2679</v>
      </c>
      <c r="E561">
        <v>0</v>
      </c>
      <c r="F561">
        <v>0</v>
      </c>
      <c r="G561">
        <v>0</v>
      </c>
      <c r="H561">
        <v>0</v>
      </c>
      <c r="I561">
        <v>0</v>
      </c>
      <c r="J561" t="s">
        <v>2496</v>
      </c>
      <c r="K561" t="s">
        <v>2496</v>
      </c>
      <c r="L561" s="20"/>
      <c r="M561" s="20"/>
      <c r="N561" s="20"/>
      <c r="O561" s="20"/>
      <c r="P561" s="20"/>
      <c r="Q561" s="28">
        <f t="shared" si="10"/>
        <v>17.71</v>
      </c>
      <c r="R561" s="18"/>
      <c r="S561" s="18"/>
      <c r="T561" s="18"/>
      <c r="U561" s="18"/>
      <c r="V561" s="18"/>
      <c r="W5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1" s="17">
        <f>SUM(T_MAIN_ROUTGW28[[#This Row],[(Y)
TOTAL Excluding VAT - Y1
((A*J)*Q)+((A*R)*12))]:[(AC)
TOTAL Excluding VAT - Y5
((E*N*Q)+((E*V)*12))]])</f>
        <v>0</v>
      </c>
      <c r="AC561" s="65"/>
    </row>
    <row r="562" spans="1:29" x14ac:dyDescent="0.3">
      <c r="A562" t="s">
        <v>3410</v>
      </c>
      <c r="B562" s="1" t="s">
        <v>3495</v>
      </c>
      <c r="C562" s="115" t="s">
        <v>3496</v>
      </c>
      <c r="D562" s="116" t="s">
        <v>2679</v>
      </c>
      <c r="E562">
        <v>0</v>
      </c>
      <c r="F562">
        <v>0</v>
      </c>
      <c r="G562">
        <v>0</v>
      </c>
      <c r="H562">
        <v>0</v>
      </c>
      <c r="I562">
        <v>0</v>
      </c>
      <c r="J562" t="s">
        <v>2496</v>
      </c>
      <c r="K562" t="s">
        <v>2496</v>
      </c>
      <c r="L562" s="20"/>
      <c r="M562" s="20"/>
      <c r="N562" s="20"/>
      <c r="O562" s="20"/>
      <c r="P562" s="20"/>
      <c r="Q562" s="28">
        <f t="shared" si="10"/>
        <v>17.71</v>
      </c>
      <c r="R562" s="18"/>
      <c r="S562" s="18"/>
      <c r="T562" s="18"/>
      <c r="U562" s="18"/>
      <c r="V562" s="18"/>
      <c r="W5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2" s="17">
        <f>SUM(T_MAIN_ROUTGW28[[#This Row],[(Y)
TOTAL Excluding VAT - Y1
((A*J)*Q)+((A*R)*12))]:[(AC)
TOTAL Excluding VAT - Y5
((E*N*Q)+((E*V)*12))]])</f>
        <v>0</v>
      </c>
      <c r="AC562" s="65"/>
    </row>
    <row r="563" spans="1:29" x14ac:dyDescent="0.3">
      <c r="A563" t="s">
        <v>3410</v>
      </c>
      <c r="B563" s="1" t="s">
        <v>3497</v>
      </c>
      <c r="C563" s="115" t="s">
        <v>3498</v>
      </c>
      <c r="D563" s="116" t="s">
        <v>3438</v>
      </c>
      <c r="E563">
        <v>0</v>
      </c>
      <c r="F563">
        <v>0</v>
      </c>
      <c r="G563">
        <v>0</v>
      </c>
      <c r="H563">
        <v>0</v>
      </c>
      <c r="I563">
        <v>0</v>
      </c>
      <c r="J563" t="s">
        <v>2496</v>
      </c>
      <c r="K563" t="s">
        <v>2496</v>
      </c>
      <c r="L563" s="20"/>
      <c r="M563" s="20"/>
      <c r="N563" s="20"/>
      <c r="O563" s="20"/>
      <c r="P563" s="20"/>
      <c r="Q563" s="28">
        <f t="shared" si="10"/>
        <v>17.71</v>
      </c>
      <c r="R563" s="18"/>
      <c r="S563" s="18"/>
      <c r="T563" s="18"/>
      <c r="U563" s="18"/>
      <c r="V563" s="18"/>
      <c r="W5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3" s="17">
        <f>SUM(T_MAIN_ROUTGW28[[#This Row],[(Y)
TOTAL Excluding VAT - Y1
((A*J)*Q)+((A*R)*12))]:[(AC)
TOTAL Excluding VAT - Y5
((E*N*Q)+((E*V)*12))]])</f>
        <v>0</v>
      </c>
      <c r="AC563" s="65"/>
    </row>
    <row r="564" spans="1:29" x14ac:dyDescent="0.3">
      <c r="A564" t="s">
        <v>3410</v>
      </c>
      <c r="B564" s="1" t="s">
        <v>3499</v>
      </c>
      <c r="C564" s="115" t="s">
        <v>3500</v>
      </c>
      <c r="D564" s="116" t="s">
        <v>2679</v>
      </c>
      <c r="E564">
        <v>0</v>
      </c>
      <c r="F564">
        <v>0</v>
      </c>
      <c r="G564">
        <v>0</v>
      </c>
      <c r="H564">
        <v>0</v>
      </c>
      <c r="I564">
        <v>0</v>
      </c>
      <c r="J564" t="s">
        <v>2496</v>
      </c>
      <c r="K564" t="s">
        <v>2496</v>
      </c>
      <c r="L564" s="20"/>
      <c r="M564" s="20"/>
      <c r="N564" s="20"/>
      <c r="O564" s="20"/>
      <c r="P564" s="20"/>
      <c r="Q564" s="28">
        <f t="shared" si="10"/>
        <v>17.71</v>
      </c>
      <c r="R564" s="18"/>
      <c r="S564" s="18"/>
      <c r="T564" s="18"/>
      <c r="U564" s="18"/>
      <c r="V564" s="18"/>
      <c r="W5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4" s="17">
        <f>SUM(T_MAIN_ROUTGW28[[#This Row],[(Y)
TOTAL Excluding VAT - Y1
((A*J)*Q)+((A*R)*12))]:[(AC)
TOTAL Excluding VAT - Y5
((E*N*Q)+((E*V)*12))]])</f>
        <v>0</v>
      </c>
      <c r="AC564" s="65"/>
    </row>
    <row r="565" spans="1:29" x14ac:dyDescent="0.3">
      <c r="A565" t="s">
        <v>3410</v>
      </c>
      <c r="B565" s="1" t="s">
        <v>3501</v>
      </c>
      <c r="C565" s="115" t="s">
        <v>3502</v>
      </c>
      <c r="D565" s="116" t="s">
        <v>3425</v>
      </c>
      <c r="E565">
        <v>0</v>
      </c>
      <c r="F565">
        <v>0</v>
      </c>
      <c r="G565">
        <v>0</v>
      </c>
      <c r="H565">
        <v>0</v>
      </c>
      <c r="I565">
        <v>0</v>
      </c>
      <c r="J565" t="s">
        <v>2496</v>
      </c>
      <c r="K565" t="s">
        <v>2496</v>
      </c>
      <c r="L565" s="20"/>
      <c r="M565" s="20"/>
      <c r="N565" s="20"/>
      <c r="O565" s="20"/>
      <c r="P565" s="20"/>
      <c r="Q565" s="28">
        <f t="shared" si="10"/>
        <v>17.71</v>
      </c>
      <c r="R565" s="18"/>
      <c r="S565" s="18"/>
      <c r="T565" s="18"/>
      <c r="U565" s="18"/>
      <c r="V565" s="18"/>
      <c r="W5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5" s="17">
        <f>SUM(T_MAIN_ROUTGW28[[#This Row],[(Y)
TOTAL Excluding VAT - Y1
((A*J)*Q)+((A*R)*12))]:[(AC)
TOTAL Excluding VAT - Y5
((E*N*Q)+((E*V)*12))]])</f>
        <v>0</v>
      </c>
      <c r="AC565" s="65"/>
    </row>
    <row r="566" spans="1:29" x14ac:dyDescent="0.3">
      <c r="A566" t="s">
        <v>3410</v>
      </c>
      <c r="B566" s="1" t="s">
        <v>3503</v>
      </c>
      <c r="C566" s="115" t="s">
        <v>3504</v>
      </c>
      <c r="D566" s="116" t="s">
        <v>2679</v>
      </c>
      <c r="E566">
        <v>0</v>
      </c>
      <c r="F566">
        <v>0</v>
      </c>
      <c r="G566">
        <v>0</v>
      </c>
      <c r="H566">
        <v>0</v>
      </c>
      <c r="I566">
        <v>0</v>
      </c>
      <c r="J566" t="s">
        <v>2496</v>
      </c>
      <c r="K566" t="s">
        <v>2496</v>
      </c>
      <c r="L566" s="20"/>
      <c r="M566" s="20"/>
      <c r="N566" s="20"/>
      <c r="O566" s="20"/>
      <c r="P566" s="20"/>
      <c r="Q566" s="28">
        <f t="shared" si="10"/>
        <v>17.71</v>
      </c>
      <c r="R566" s="18"/>
      <c r="S566" s="18"/>
      <c r="T566" s="18"/>
      <c r="U566" s="18"/>
      <c r="V566" s="18"/>
      <c r="W5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6" s="17">
        <f>SUM(T_MAIN_ROUTGW28[[#This Row],[(Y)
TOTAL Excluding VAT - Y1
((A*J)*Q)+((A*R)*12))]:[(AC)
TOTAL Excluding VAT - Y5
((E*N*Q)+((E*V)*12))]])</f>
        <v>0</v>
      </c>
      <c r="AC566" s="65"/>
    </row>
    <row r="567" spans="1:29" x14ac:dyDescent="0.3">
      <c r="A567" t="s">
        <v>3410</v>
      </c>
      <c r="B567" s="1" t="s">
        <v>3505</v>
      </c>
      <c r="C567" s="115" t="s">
        <v>3506</v>
      </c>
      <c r="D567" s="116" t="s">
        <v>3425</v>
      </c>
      <c r="E567">
        <v>0</v>
      </c>
      <c r="F567">
        <v>0</v>
      </c>
      <c r="G567">
        <v>0</v>
      </c>
      <c r="H567">
        <v>0</v>
      </c>
      <c r="I567">
        <v>0</v>
      </c>
      <c r="J567" t="s">
        <v>2496</v>
      </c>
      <c r="K567" t="s">
        <v>2496</v>
      </c>
      <c r="L567" s="20"/>
      <c r="M567" s="20"/>
      <c r="N567" s="20"/>
      <c r="O567" s="20"/>
      <c r="P567" s="20"/>
      <c r="Q567" s="28">
        <f t="shared" si="10"/>
        <v>17.71</v>
      </c>
      <c r="R567" s="18"/>
      <c r="S567" s="18"/>
      <c r="T567" s="18"/>
      <c r="U567" s="18"/>
      <c r="V567" s="18"/>
      <c r="W5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7" s="17">
        <f>SUM(T_MAIN_ROUTGW28[[#This Row],[(Y)
TOTAL Excluding VAT - Y1
((A*J)*Q)+((A*R)*12))]:[(AC)
TOTAL Excluding VAT - Y5
((E*N*Q)+((E*V)*12))]])</f>
        <v>0</v>
      </c>
      <c r="AC567" s="65"/>
    </row>
    <row r="568" spans="1:29" x14ac:dyDescent="0.3">
      <c r="A568" t="s">
        <v>3410</v>
      </c>
      <c r="B568" s="1" t="s">
        <v>3507</v>
      </c>
      <c r="C568" s="115" t="s">
        <v>3508</v>
      </c>
      <c r="D568" s="116" t="s">
        <v>2679</v>
      </c>
      <c r="E568">
        <v>0</v>
      </c>
      <c r="F568">
        <v>0</v>
      </c>
      <c r="G568">
        <v>0</v>
      </c>
      <c r="H568">
        <v>0</v>
      </c>
      <c r="I568">
        <v>0</v>
      </c>
      <c r="J568" t="s">
        <v>2496</v>
      </c>
      <c r="K568" t="s">
        <v>2496</v>
      </c>
      <c r="L568" s="20"/>
      <c r="M568" s="20"/>
      <c r="N568" s="20"/>
      <c r="O568" s="20"/>
      <c r="P568" s="20"/>
      <c r="Q568" s="28">
        <f t="shared" si="10"/>
        <v>17.71</v>
      </c>
      <c r="R568" s="18"/>
      <c r="S568" s="18"/>
      <c r="T568" s="18"/>
      <c r="U568" s="18"/>
      <c r="V568" s="18"/>
      <c r="W5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8" s="17">
        <f>SUM(T_MAIN_ROUTGW28[[#This Row],[(Y)
TOTAL Excluding VAT - Y1
((A*J)*Q)+((A*R)*12))]:[(AC)
TOTAL Excluding VAT - Y5
((E*N*Q)+((E*V)*12))]])</f>
        <v>0</v>
      </c>
      <c r="AC568" s="65"/>
    </row>
    <row r="569" spans="1:29" x14ac:dyDescent="0.3">
      <c r="A569" t="s">
        <v>3410</v>
      </c>
      <c r="B569" s="1" t="s">
        <v>3509</v>
      </c>
      <c r="C569" s="115" t="s">
        <v>3510</v>
      </c>
      <c r="D569" s="116" t="s">
        <v>3438</v>
      </c>
      <c r="E569">
        <v>0</v>
      </c>
      <c r="F569">
        <v>0</v>
      </c>
      <c r="G569">
        <v>0</v>
      </c>
      <c r="H569">
        <v>0</v>
      </c>
      <c r="I569">
        <v>0</v>
      </c>
      <c r="J569" t="s">
        <v>2496</v>
      </c>
      <c r="K569" t="s">
        <v>2496</v>
      </c>
      <c r="L569" s="20"/>
      <c r="M569" s="20"/>
      <c r="N569" s="20"/>
      <c r="O569" s="20"/>
      <c r="P569" s="20"/>
      <c r="Q569" s="28">
        <f t="shared" si="10"/>
        <v>17.71</v>
      </c>
      <c r="R569" s="18"/>
      <c r="S569" s="18"/>
      <c r="T569" s="18"/>
      <c r="U569" s="18"/>
      <c r="V569" s="18"/>
      <c r="W5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69" s="17">
        <f>SUM(T_MAIN_ROUTGW28[[#This Row],[(Y)
TOTAL Excluding VAT - Y1
((A*J)*Q)+((A*R)*12))]:[(AC)
TOTAL Excluding VAT - Y5
((E*N*Q)+((E*V)*12))]])</f>
        <v>0</v>
      </c>
      <c r="AC569" s="65"/>
    </row>
    <row r="570" spans="1:29" x14ac:dyDescent="0.3">
      <c r="A570" t="s">
        <v>3410</v>
      </c>
      <c r="B570" s="1" t="s">
        <v>3511</v>
      </c>
      <c r="C570" s="115" t="s">
        <v>3512</v>
      </c>
      <c r="D570" s="116" t="s">
        <v>2572</v>
      </c>
      <c r="E570">
        <v>0</v>
      </c>
      <c r="F570">
        <v>0</v>
      </c>
      <c r="G570">
        <v>0</v>
      </c>
      <c r="H570">
        <v>0</v>
      </c>
      <c r="I570">
        <v>0</v>
      </c>
      <c r="J570" t="s">
        <v>2496</v>
      </c>
      <c r="K570" t="s">
        <v>2496</v>
      </c>
      <c r="L570" s="20"/>
      <c r="M570" s="20"/>
      <c r="N570" s="20"/>
      <c r="O570" s="20"/>
      <c r="P570" s="20"/>
      <c r="Q570" s="28">
        <f t="shared" si="10"/>
        <v>17.71</v>
      </c>
      <c r="R570" s="18"/>
      <c r="S570" s="18"/>
      <c r="T570" s="18"/>
      <c r="U570" s="18"/>
      <c r="V570" s="18"/>
      <c r="W5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0" s="17">
        <f>SUM(T_MAIN_ROUTGW28[[#This Row],[(Y)
TOTAL Excluding VAT - Y1
((A*J)*Q)+((A*R)*12))]:[(AC)
TOTAL Excluding VAT - Y5
((E*N*Q)+((E*V)*12))]])</f>
        <v>0</v>
      </c>
      <c r="AC570" s="65"/>
    </row>
    <row r="571" spans="1:29" x14ac:dyDescent="0.3">
      <c r="A571" t="s">
        <v>3410</v>
      </c>
      <c r="B571" s="1" t="s">
        <v>3513</v>
      </c>
      <c r="C571" s="115" t="s">
        <v>3514</v>
      </c>
      <c r="D571" s="116" t="s">
        <v>3438</v>
      </c>
      <c r="E571">
        <v>0</v>
      </c>
      <c r="F571">
        <v>0</v>
      </c>
      <c r="G571">
        <v>0</v>
      </c>
      <c r="H571">
        <v>0</v>
      </c>
      <c r="I571">
        <v>0</v>
      </c>
      <c r="J571" t="s">
        <v>2496</v>
      </c>
      <c r="K571" t="s">
        <v>2496</v>
      </c>
      <c r="L571" s="20"/>
      <c r="M571" s="20"/>
      <c r="N571" s="20"/>
      <c r="O571" s="20"/>
      <c r="P571" s="20"/>
      <c r="Q571" s="28">
        <f t="shared" si="10"/>
        <v>17.71</v>
      </c>
      <c r="R571" s="18"/>
      <c r="S571" s="18"/>
      <c r="T571" s="18"/>
      <c r="U571" s="18"/>
      <c r="V571" s="18"/>
      <c r="W5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1" s="17">
        <f>SUM(T_MAIN_ROUTGW28[[#This Row],[(Y)
TOTAL Excluding VAT - Y1
((A*J)*Q)+((A*R)*12))]:[(AC)
TOTAL Excluding VAT - Y5
((E*N*Q)+((E*V)*12))]])</f>
        <v>0</v>
      </c>
      <c r="AC571" s="65"/>
    </row>
    <row r="572" spans="1:29" x14ac:dyDescent="0.3">
      <c r="A572" t="s">
        <v>3410</v>
      </c>
      <c r="B572" s="1" t="s">
        <v>3515</v>
      </c>
      <c r="C572" s="115" t="s">
        <v>3516</v>
      </c>
      <c r="D572" s="116" t="s">
        <v>2556</v>
      </c>
      <c r="E572">
        <v>0</v>
      </c>
      <c r="F572">
        <v>0</v>
      </c>
      <c r="G572">
        <v>0</v>
      </c>
      <c r="H572">
        <v>0</v>
      </c>
      <c r="I572">
        <v>0</v>
      </c>
      <c r="J572" t="s">
        <v>2496</v>
      </c>
      <c r="K572" t="s">
        <v>2496</v>
      </c>
      <c r="L572" s="20"/>
      <c r="M572" s="20"/>
      <c r="N572" s="20"/>
      <c r="O572" s="20"/>
      <c r="P572" s="20"/>
      <c r="Q572" s="28">
        <f t="shared" si="10"/>
        <v>17.71</v>
      </c>
      <c r="R572" s="18"/>
      <c r="S572" s="18"/>
      <c r="T572" s="18"/>
      <c r="U572" s="18"/>
      <c r="V572" s="18"/>
      <c r="W5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2" s="17">
        <f>SUM(T_MAIN_ROUTGW28[[#This Row],[(Y)
TOTAL Excluding VAT - Y1
((A*J)*Q)+((A*R)*12))]:[(AC)
TOTAL Excluding VAT - Y5
((E*N*Q)+((E*V)*12))]])</f>
        <v>0</v>
      </c>
      <c r="AC572" s="65"/>
    </row>
    <row r="573" spans="1:29" x14ac:dyDescent="0.3">
      <c r="A573" t="s">
        <v>3410</v>
      </c>
      <c r="B573" s="1" t="s">
        <v>3517</v>
      </c>
      <c r="C573" s="115" t="s">
        <v>3518</v>
      </c>
      <c r="D573" s="116" t="s">
        <v>2679</v>
      </c>
      <c r="E573">
        <v>0</v>
      </c>
      <c r="F573">
        <v>0</v>
      </c>
      <c r="G573">
        <v>0</v>
      </c>
      <c r="H573">
        <v>0</v>
      </c>
      <c r="I573">
        <v>0</v>
      </c>
      <c r="J573" t="s">
        <v>2496</v>
      </c>
      <c r="K573" t="s">
        <v>2496</v>
      </c>
      <c r="L573" s="20"/>
      <c r="M573" s="20"/>
      <c r="N573" s="20"/>
      <c r="O573" s="20"/>
      <c r="P573" s="20"/>
      <c r="Q573" s="28">
        <f t="shared" si="10"/>
        <v>17.71</v>
      </c>
      <c r="R573" s="18"/>
      <c r="S573" s="18"/>
      <c r="T573" s="18"/>
      <c r="U573" s="18"/>
      <c r="V573" s="18"/>
      <c r="W5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3" s="17">
        <f>SUM(T_MAIN_ROUTGW28[[#This Row],[(Y)
TOTAL Excluding VAT - Y1
((A*J)*Q)+((A*R)*12))]:[(AC)
TOTAL Excluding VAT - Y5
((E*N*Q)+((E*V)*12))]])</f>
        <v>0</v>
      </c>
      <c r="AC573" s="65"/>
    </row>
    <row r="574" spans="1:29" x14ac:dyDescent="0.3">
      <c r="A574" t="s">
        <v>3410</v>
      </c>
      <c r="B574" s="1" t="s">
        <v>3519</v>
      </c>
      <c r="C574" s="115" t="s">
        <v>3520</v>
      </c>
      <c r="D574" s="116" t="s">
        <v>3438</v>
      </c>
      <c r="E574">
        <v>0</v>
      </c>
      <c r="F574">
        <v>0</v>
      </c>
      <c r="G574">
        <v>0</v>
      </c>
      <c r="H574">
        <v>0</v>
      </c>
      <c r="I574">
        <v>0</v>
      </c>
      <c r="J574" t="s">
        <v>2496</v>
      </c>
      <c r="K574" t="s">
        <v>2496</v>
      </c>
      <c r="L574" s="20"/>
      <c r="M574" s="20"/>
      <c r="N574" s="20"/>
      <c r="O574" s="20"/>
      <c r="P574" s="20"/>
      <c r="Q574" s="28">
        <f t="shared" si="10"/>
        <v>17.71</v>
      </c>
      <c r="R574" s="18"/>
      <c r="S574" s="18"/>
      <c r="T574" s="18"/>
      <c r="U574" s="18"/>
      <c r="V574" s="18"/>
      <c r="W5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4" s="17">
        <f>SUM(T_MAIN_ROUTGW28[[#This Row],[(Y)
TOTAL Excluding VAT - Y1
((A*J)*Q)+((A*R)*12))]:[(AC)
TOTAL Excluding VAT - Y5
((E*N*Q)+((E*V)*12))]])</f>
        <v>0</v>
      </c>
      <c r="AC574" s="65"/>
    </row>
    <row r="575" spans="1:29" x14ac:dyDescent="0.3">
      <c r="A575" t="s">
        <v>3410</v>
      </c>
      <c r="B575" s="1" t="s">
        <v>3521</v>
      </c>
      <c r="C575" s="115" t="s">
        <v>3522</v>
      </c>
      <c r="D575" s="116" t="s">
        <v>2679</v>
      </c>
      <c r="E575">
        <v>0</v>
      </c>
      <c r="F575">
        <v>0</v>
      </c>
      <c r="G575">
        <v>0</v>
      </c>
      <c r="H575">
        <v>0</v>
      </c>
      <c r="I575">
        <v>0</v>
      </c>
      <c r="J575" t="s">
        <v>2496</v>
      </c>
      <c r="K575" t="s">
        <v>2496</v>
      </c>
      <c r="L575" s="20"/>
      <c r="M575" s="20"/>
      <c r="N575" s="20"/>
      <c r="O575" s="20"/>
      <c r="P575" s="20"/>
      <c r="Q575" s="28">
        <f t="shared" si="10"/>
        <v>17.71</v>
      </c>
      <c r="R575" s="18"/>
      <c r="S575" s="18"/>
      <c r="T575" s="18"/>
      <c r="U575" s="18"/>
      <c r="V575" s="18"/>
      <c r="W5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5" s="17">
        <f>SUM(T_MAIN_ROUTGW28[[#This Row],[(Y)
TOTAL Excluding VAT - Y1
((A*J)*Q)+((A*R)*12))]:[(AC)
TOTAL Excluding VAT - Y5
((E*N*Q)+((E*V)*12))]])</f>
        <v>0</v>
      </c>
      <c r="AC575" s="65"/>
    </row>
    <row r="576" spans="1:29" x14ac:dyDescent="0.3">
      <c r="A576" t="s">
        <v>3410</v>
      </c>
      <c r="B576" s="1" t="s">
        <v>3523</v>
      </c>
      <c r="C576" s="115" t="s">
        <v>3524</v>
      </c>
      <c r="D576" s="116" t="s">
        <v>2556</v>
      </c>
      <c r="E576">
        <v>0</v>
      </c>
      <c r="F576">
        <v>0</v>
      </c>
      <c r="G576">
        <v>0</v>
      </c>
      <c r="H576">
        <v>0</v>
      </c>
      <c r="I576">
        <v>0</v>
      </c>
      <c r="J576" t="s">
        <v>2496</v>
      </c>
      <c r="K576" t="s">
        <v>2496</v>
      </c>
      <c r="L576" s="20"/>
      <c r="M576" s="20"/>
      <c r="N576" s="20"/>
      <c r="O576" s="20"/>
      <c r="P576" s="20"/>
      <c r="Q576" s="28">
        <f t="shared" si="10"/>
        <v>17.71</v>
      </c>
      <c r="R576" s="18"/>
      <c r="S576" s="18"/>
      <c r="T576" s="18"/>
      <c r="U576" s="18"/>
      <c r="V576" s="18"/>
      <c r="W5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6" s="17">
        <f>SUM(T_MAIN_ROUTGW28[[#This Row],[(Y)
TOTAL Excluding VAT - Y1
((A*J)*Q)+((A*R)*12))]:[(AC)
TOTAL Excluding VAT - Y5
((E*N*Q)+((E*V)*12))]])</f>
        <v>0</v>
      </c>
      <c r="AC576" s="65"/>
    </row>
    <row r="577" spans="1:29" x14ac:dyDescent="0.3">
      <c r="A577" t="s">
        <v>3410</v>
      </c>
      <c r="B577" s="1" t="s">
        <v>3525</v>
      </c>
      <c r="C577" s="115" t="s">
        <v>3526</v>
      </c>
      <c r="D577" s="116" t="s">
        <v>2679</v>
      </c>
      <c r="E577">
        <v>0</v>
      </c>
      <c r="F577">
        <v>0</v>
      </c>
      <c r="G577">
        <v>0</v>
      </c>
      <c r="H577">
        <v>0</v>
      </c>
      <c r="I577">
        <v>0</v>
      </c>
      <c r="J577" t="s">
        <v>2496</v>
      </c>
      <c r="K577" t="s">
        <v>2496</v>
      </c>
      <c r="L577" s="20"/>
      <c r="M577" s="20"/>
      <c r="N577" s="20"/>
      <c r="O577" s="20"/>
      <c r="P577" s="20"/>
      <c r="Q577" s="28">
        <f t="shared" si="10"/>
        <v>17.71</v>
      </c>
      <c r="R577" s="18"/>
      <c r="S577" s="18"/>
      <c r="T577" s="18"/>
      <c r="U577" s="18"/>
      <c r="V577" s="18"/>
      <c r="W5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7" s="17">
        <f>SUM(T_MAIN_ROUTGW28[[#This Row],[(Y)
TOTAL Excluding VAT - Y1
((A*J)*Q)+((A*R)*12))]:[(AC)
TOTAL Excluding VAT - Y5
((E*N*Q)+((E*V)*12))]])</f>
        <v>0</v>
      </c>
      <c r="AC577" s="65"/>
    </row>
    <row r="578" spans="1:29" x14ac:dyDescent="0.3">
      <c r="A578" t="s">
        <v>3410</v>
      </c>
      <c r="B578" s="1" t="s">
        <v>3527</v>
      </c>
      <c r="C578" s="115" t="s">
        <v>3528</v>
      </c>
      <c r="D578" s="116" t="s">
        <v>2679</v>
      </c>
      <c r="E578">
        <v>0</v>
      </c>
      <c r="F578">
        <v>0</v>
      </c>
      <c r="G578">
        <v>0</v>
      </c>
      <c r="H578">
        <v>0</v>
      </c>
      <c r="I578">
        <v>0</v>
      </c>
      <c r="J578" t="s">
        <v>2496</v>
      </c>
      <c r="K578" t="s">
        <v>2496</v>
      </c>
      <c r="L578" s="20"/>
      <c r="M578" s="20"/>
      <c r="N578" s="20"/>
      <c r="O578" s="20"/>
      <c r="P578" s="20"/>
      <c r="Q578" s="28">
        <f t="shared" si="10"/>
        <v>17.71</v>
      </c>
      <c r="R578" s="18"/>
      <c r="S578" s="18"/>
      <c r="T578" s="18"/>
      <c r="U578" s="18"/>
      <c r="V578" s="18"/>
      <c r="W5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8" s="17">
        <f>SUM(T_MAIN_ROUTGW28[[#This Row],[(Y)
TOTAL Excluding VAT - Y1
((A*J)*Q)+((A*R)*12))]:[(AC)
TOTAL Excluding VAT - Y5
((E*N*Q)+((E*V)*12))]])</f>
        <v>0</v>
      </c>
      <c r="AC578" s="65"/>
    </row>
    <row r="579" spans="1:29" x14ac:dyDescent="0.3">
      <c r="A579" t="s">
        <v>2530</v>
      </c>
      <c r="B579" s="1" t="s">
        <v>3529</v>
      </c>
      <c r="C579" s="115" t="s">
        <v>3530</v>
      </c>
      <c r="D579" s="116" t="s">
        <v>2556</v>
      </c>
      <c r="E579">
        <v>0</v>
      </c>
      <c r="F579">
        <v>0</v>
      </c>
      <c r="G579">
        <v>0</v>
      </c>
      <c r="H579">
        <v>0</v>
      </c>
      <c r="I579">
        <v>0</v>
      </c>
      <c r="J579" t="s">
        <v>2496</v>
      </c>
      <c r="K579" t="s">
        <v>2496</v>
      </c>
      <c r="L579" s="20"/>
      <c r="M579" s="20"/>
      <c r="N579" s="20"/>
      <c r="O579" s="20"/>
      <c r="P579" s="20"/>
      <c r="Q579" s="28">
        <f t="shared" si="10"/>
        <v>17.71</v>
      </c>
      <c r="R579" s="18"/>
      <c r="S579" s="18"/>
      <c r="T579" s="18"/>
      <c r="U579" s="18"/>
      <c r="V579" s="18"/>
      <c r="W5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79" s="17">
        <f>SUM(T_MAIN_ROUTGW28[[#This Row],[(Y)
TOTAL Excluding VAT - Y1
((A*J)*Q)+((A*R)*12))]:[(AC)
TOTAL Excluding VAT - Y5
((E*N*Q)+((E*V)*12))]])</f>
        <v>0</v>
      </c>
      <c r="AC579" s="65"/>
    </row>
    <row r="580" spans="1:29" x14ac:dyDescent="0.3">
      <c r="A580" t="s">
        <v>3410</v>
      </c>
      <c r="B580" s="1" t="s">
        <v>3531</v>
      </c>
      <c r="C580" s="115" t="s">
        <v>3532</v>
      </c>
      <c r="D580" s="116" t="s">
        <v>2572</v>
      </c>
      <c r="E580">
        <v>0</v>
      </c>
      <c r="F580">
        <v>0</v>
      </c>
      <c r="G580">
        <v>0</v>
      </c>
      <c r="H580">
        <v>0</v>
      </c>
      <c r="I580">
        <v>0</v>
      </c>
      <c r="J580" t="s">
        <v>2496</v>
      </c>
      <c r="K580" t="s">
        <v>2496</v>
      </c>
      <c r="L580" s="20"/>
      <c r="M580" s="20"/>
      <c r="N580" s="20"/>
      <c r="O580" s="20"/>
      <c r="P580" s="20"/>
      <c r="Q580" s="28">
        <f t="shared" si="10"/>
        <v>17.71</v>
      </c>
      <c r="R580" s="18"/>
      <c r="S580" s="18"/>
      <c r="T580" s="18"/>
      <c r="U580" s="18"/>
      <c r="V580" s="18"/>
      <c r="W5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0" s="17">
        <f>SUM(T_MAIN_ROUTGW28[[#This Row],[(Y)
TOTAL Excluding VAT - Y1
((A*J)*Q)+((A*R)*12))]:[(AC)
TOTAL Excluding VAT - Y5
((E*N*Q)+((E*V)*12))]])</f>
        <v>0</v>
      </c>
      <c r="AC580" s="65"/>
    </row>
    <row r="581" spans="1:29" x14ac:dyDescent="0.3">
      <c r="A581" t="s">
        <v>3410</v>
      </c>
      <c r="B581" s="1" t="s">
        <v>3533</v>
      </c>
      <c r="C581" s="115" t="s">
        <v>3534</v>
      </c>
      <c r="D581" s="116" t="s">
        <v>2556</v>
      </c>
      <c r="E581">
        <v>0</v>
      </c>
      <c r="F581">
        <v>0</v>
      </c>
      <c r="G581">
        <v>0</v>
      </c>
      <c r="H581">
        <v>0</v>
      </c>
      <c r="I581">
        <v>0</v>
      </c>
      <c r="J581" t="s">
        <v>2496</v>
      </c>
      <c r="K581" t="s">
        <v>2496</v>
      </c>
      <c r="L581" s="20"/>
      <c r="M581" s="20"/>
      <c r="N581" s="20"/>
      <c r="O581" s="20"/>
      <c r="P581" s="20"/>
      <c r="Q581" s="28">
        <f t="shared" si="10"/>
        <v>17.71</v>
      </c>
      <c r="R581" s="18"/>
      <c r="S581" s="18"/>
      <c r="T581" s="18"/>
      <c r="U581" s="18"/>
      <c r="V581" s="18"/>
      <c r="W5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1" s="17">
        <f>SUM(T_MAIN_ROUTGW28[[#This Row],[(Y)
TOTAL Excluding VAT - Y1
((A*J)*Q)+((A*R)*12))]:[(AC)
TOTAL Excluding VAT - Y5
((E*N*Q)+((E*V)*12))]])</f>
        <v>0</v>
      </c>
      <c r="AC581" s="65"/>
    </row>
    <row r="582" spans="1:29" x14ac:dyDescent="0.3">
      <c r="A582" t="s">
        <v>3410</v>
      </c>
      <c r="B582" s="1" t="s">
        <v>3535</v>
      </c>
      <c r="C582" s="115" t="s">
        <v>3536</v>
      </c>
      <c r="D582" s="116" t="s">
        <v>2556</v>
      </c>
      <c r="E582">
        <v>0</v>
      </c>
      <c r="F582">
        <v>0</v>
      </c>
      <c r="G582">
        <v>0</v>
      </c>
      <c r="H582">
        <v>0</v>
      </c>
      <c r="I582">
        <v>0</v>
      </c>
      <c r="J582" t="s">
        <v>2496</v>
      </c>
      <c r="K582" t="s">
        <v>2496</v>
      </c>
      <c r="L582" s="20"/>
      <c r="M582" s="20"/>
      <c r="N582" s="20"/>
      <c r="O582" s="20"/>
      <c r="P582" s="20"/>
      <c r="Q582" s="28">
        <f t="shared" si="10"/>
        <v>17.71</v>
      </c>
      <c r="R582" s="18"/>
      <c r="S582" s="18"/>
      <c r="T582" s="18"/>
      <c r="U582" s="18"/>
      <c r="V582" s="18"/>
      <c r="W5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2" s="17">
        <f>SUM(T_MAIN_ROUTGW28[[#This Row],[(Y)
TOTAL Excluding VAT - Y1
((A*J)*Q)+((A*R)*12))]:[(AC)
TOTAL Excluding VAT - Y5
((E*N*Q)+((E*V)*12))]])</f>
        <v>0</v>
      </c>
      <c r="AC582" s="65"/>
    </row>
    <row r="583" spans="1:29" x14ac:dyDescent="0.3">
      <c r="A583" t="s">
        <v>3410</v>
      </c>
      <c r="B583" s="1" t="s">
        <v>3537</v>
      </c>
      <c r="C583" s="115" t="s">
        <v>3538</v>
      </c>
      <c r="D583" s="116" t="s">
        <v>3438</v>
      </c>
      <c r="E583">
        <v>0</v>
      </c>
      <c r="F583">
        <v>0</v>
      </c>
      <c r="G583">
        <v>0</v>
      </c>
      <c r="H583">
        <v>0</v>
      </c>
      <c r="I583">
        <v>0</v>
      </c>
      <c r="J583" t="s">
        <v>2496</v>
      </c>
      <c r="K583" t="s">
        <v>2496</v>
      </c>
      <c r="L583" s="20"/>
      <c r="M583" s="20"/>
      <c r="N583" s="20"/>
      <c r="O583" s="20"/>
      <c r="P583" s="20"/>
      <c r="Q583" s="28">
        <f t="shared" si="10"/>
        <v>17.71</v>
      </c>
      <c r="R583" s="18"/>
      <c r="S583" s="18"/>
      <c r="T583" s="18"/>
      <c r="U583" s="18"/>
      <c r="V583" s="18"/>
      <c r="W5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3" s="17">
        <f>SUM(T_MAIN_ROUTGW28[[#This Row],[(Y)
TOTAL Excluding VAT - Y1
((A*J)*Q)+((A*R)*12))]:[(AC)
TOTAL Excluding VAT - Y5
((E*N*Q)+((E*V)*12))]])</f>
        <v>0</v>
      </c>
      <c r="AC583" s="65"/>
    </row>
    <row r="584" spans="1:29" x14ac:dyDescent="0.3">
      <c r="A584" t="s">
        <v>3410</v>
      </c>
      <c r="B584" s="1" t="s">
        <v>3539</v>
      </c>
      <c r="C584" s="115" t="s">
        <v>3540</v>
      </c>
      <c r="D584" s="116" t="s">
        <v>3438</v>
      </c>
      <c r="E584">
        <v>0</v>
      </c>
      <c r="F584">
        <v>0</v>
      </c>
      <c r="G584">
        <v>0</v>
      </c>
      <c r="H584">
        <v>0</v>
      </c>
      <c r="I584">
        <v>0</v>
      </c>
      <c r="J584" t="s">
        <v>2496</v>
      </c>
      <c r="K584" t="s">
        <v>2496</v>
      </c>
      <c r="L584" s="20"/>
      <c r="M584" s="20"/>
      <c r="N584" s="20"/>
      <c r="O584" s="20"/>
      <c r="P584" s="20"/>
      <c r="Q584" s="28">
        <f t="shared" si="10"/>
        <v>17.71</v>
      </c>
      <c r="R584" s="18"/>
      <c r="S584" s="18"/>
      <c r="T584" s="18"/>
      <c r="U584" s="18"/>
      <c r="V584" s="18"/>
      <c r="W5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4" s="17">
        <f>SUM(T_MAIN_ROUTGW28[[#This Row],[(Y)
TOTAL Excluding VAT - Y1
((A*J)*Q)+((A*R)*12))]:[(AC)
TOTAL Excluding VAT - Y5
((E*N*Q)+((E*V)*12))]])</f>
        <v>0</v>
      </c>
      <c r="AC584" s="65"/>
    </row>
    <row r="585" spans="1:29" x14ac:dyDescent="0.3">
      <c r="A585" t="s">
        <v>3410</v>
      </c>
      <c r="B585" s="1" t="s">
        <v>3541</v>
      </c>
      <c r="C585" s="115" t="s">
        <v>3542</v>
      </c>
      <c r="D585" s="116" t="s">
        <v>3419</v>
      </c>
      <c r="E585">
        <v>0</v>
      </c>
      <c r="F585">
        <v>0</v>
      </c>
      <c r="G585">
        <v>0</v>
      </c>
      <c r="H585">
        <v>0</v>
      </c>
      <c r="I585">
        <v>0</v>
      </c>
      <c r="J585" t="s">
        <v>2496</v>
      </c>
      <c r="K585" t="s">
        <v>2496</v>
      </c>
      <c r="L585" s="20"/>
      <c r="M585" s="20"/>
      <c r="N585" s="20"/>
      <c r="O585" s="20"/>
      <c r="P585" s="20"/>
      <c r="Q585" s="28">
        <f t="shared" si="10"/>
        <v>17.71</v>
      </c>
      <c r="R585" s="18"/>
      <c r="S585" s="18"/>
      <c r="T585" s="18"/>
      <c r="U585" s="18"/>
      <c r="V585" s="18"/>
      <c r="W5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5" s="17">
        <f>SUM(T_MAIN_ROUTGW28[[#This Row],[(Y)
TOTAL Excluding VAT - Y1
((A*J)*Q)+((A*R)*12))]:[(AC)
TOTAL Excluding VAT - Y5
((E*N*Q)+((E*V)*12))]])</f>
        <v>0</v>
      </c>
      <c r="AC585" s="65"/>
    </row>
    <row r="586" spans="1:29" x14ac:dyDescent="0.3">
      <c r="A586" t="s">
        <v>3410</v>
      </c>
      <c r="B586" s="1" t="s">
        <v>3543</v>
      </c>
      <c r="C586" s="115" t="s">
        <v>3544</v>
      </c>
      <c r="D586" s="116" t="s">
        <v>2679</v>
      </c>
      <c r="E586">
        <v>0</v>
      </c>
      <c r="F586">
        <v>0</v>
      </c>
      <c r="G586">
        <v>0</v>
      </c>
      <c r="H586">
        <v>0</v>
      </c>
      <c r="I586">
        <v>0</v>
      </c>
      <c r="J586" t="s">
        <v>2496</v>
      </c>
      <c r="K586" t="s">
        <v>2496</v>
      </c>
      <c r="L586" s="20"/>
      <c r="M586" s="20"/>
      <c r="N586" s="20"/>
      <c r="O586" s="20"/>
      <c r="P586" s="20"/>
      <c r="Q586" s="28">
        <f t="shared" si="10"/>
        <v>17.71</v>
      </c>
      <c r="R586" s="18"/>
      <c r="S586" s="18"/>
      <c r="T586" s="18"/>
      <c r="U586" s="18"/>
      <c r="V586" s="18"/>
      <c r="W5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6" s="17">
        <f>SUM(T_MAIN_ROUTGW28[[#This Row],[(Y)
TOTAL Excluding VAT - Y1
((A*J)*Q)+((A*R)*12))]:[(AC)
TOTAL Excluding VAT - Y5
((E*N*Q)+((E*V)*12))]])</f>
        <v>0</v>
      </c>
      <c r="AC586" s="65"/>
    </row>
    <row r="587" spans="1:29" x14ac:dyDescent="0.3">
      <c r="A587" t="s">
        <v>3410</v>
      </c>
      <c r="B587" s="1" t="s">
        <v>3545</v>
      </c>
      <c r="C587" s="115" t="s">
        <v>3546</v>
      </c>
      <c r="D587" s="116" t="s">
        <v>2679</v>
      </c>
      <c r="E587">
        <v>0</v>
      </c>
      <c r="F587">
        <v>0</v>
      </c>
      <c r="G587">
        <v>0</v>
      </c>
      <c r="H587">
        <v>0</v>
      </c>
      <c r="I587">
        <v>0</v>
      </c>
      <c r="J587" t="s">
        <v>2496</v>
      </c>
      <c r="K587" t="s">
        <v>2496</v>
      </c>
      <c r="L587" s="20"/>
      <c r="M587" s="20"/>
      <c r="N587" s="20"/>
      <c r="O587" s="20"/>
      <c r="P587" s="20"/>
      <c r="Q587" s="28">
        <f t="shared" si="10"/>
        <v>17.71</v>
      </c>
      <c r="R587" s="18"/>
      <c r="S587" s="18"/>
      <c r="T587" s="18"/>
      <c r="U587" s="18"/>
      <c r="V587" s="18"/>
      <c r="W5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7" s="17">
        <f>SUM(T_MAIN_ROUTGW28[[#This Row],[(Y)
TOTAL Excluding VAT - Y1
((A*J)*Q)+((A*R)*12))]:[(AC)
TOTAL Excluding VAT - Y5
((E*N*Q)+((E*V)*12))]])</f>
        <v>0</v>
      </c>
      <c r="AC587" s="65"/>
    </row>
    <row r="588" spans="1:29" x14ac:dyDescent="0.3">
      <c r="A588" t="s">
        <v>3410</v>
      </c>
      <c r="B588" s="1" t="s">
        <v>3547</v>
      </c>
      <c r="C588" s="115" t="s">
        <v>3548</v>
      </c>
      <c r="D588" s="116" t="s">
        <v>3419</v>
      </c>
      <c r="E588">
        <v>0</v>
      </c>
      <c r="F588">
        <v>0</v>
      </c>
      <c r="G588">
        <v>0</v>
      </c>
      <c r="H588">
        <v>0</v>
      </c>
      <c r="I588">
        <v>0</v>
      </c>
      <c r="J588" t="s">
        <v>2496</v>
      </c>
      <c r="K588" t="s">
        <v>2496</v>
      </c>
      <c r="L588" s="20"/>
      <c r="M588" s="20"/>
      <c r="N588" s="20"/>
      <c r="O588" s="20"/>
      <c r="P588" s="20"/>
      <c r="Q588" s="28">
        <f t="shared" si="10"/>
        <v>17.71</v>
      </c>
      <c r="R588" s="18"/>
      <c r="S588" s="18"/>
      <c r="T588" s="18"/>
      <c r="U588" s="18"/>
      <c r="V588" s="18"/>
      <c r="W5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8" s="17">
        <f>SUM(T_MAIN_ROUTGW28[[#This Row],[(Y)
TOTAL Excluding VAT - Y1
((A*J)*Q)+((A*R)*12))]:[(AC)
TOTAL Excluding VAT - Y5
((E*N*Q)+((E*V)*12))]])</f>
        <v>0</v>
      </c>
      <c r="AC588" s="65"/>
    </row>
    <row r="589" spans="1:29" x14ac:dyDescent="0.3">
      <c r="A589" t="s">
        <v>3410</v>
      </c>
      <c r="B589" s="1" t="s">
        <v>3549</v>
      </c>
      <c r="C589" s="115" t="s">
        <v>3550</v>
      </c>
      <c r="D589" s="116" t="s">
        <v>2572</v>
      </c>
      <c r="E589">
        <v>0</v>
      </c>
      <c r="F589">
        <v>0</v>
      </c>
      <c r="G589">
        <v>0</v>
      </c>
      <c r="H589">
        <v>0</v>
      </c>
      <c r="I589">
        <v>0</v>
      </c>
      <c r="J589" t="s">
        <v>2496</v>
      </c>
      <c r="K589" t="s">
        <v>2496</v>
      </c>
      <c r="L589" s="20"/>
      <c r="M589" s="20"/>
      <c r="N589" s="20"/>
      <c r="O589" s="20"/>
      <c r="P589" s="20"/>
      <c r="Q589" s="28">
        <f t="shared" si="10"/>
        <v>17.71</v>
      </c>
      <c r="R589" s="18"/>
      <c r="S589" s="18"/>
      <c r="T589" s="18"/>
      <c r="U589" s="18"/>
      <c r="V589" s="18"/>
      <c r="W5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89" s="17">
        <f>SUM(T_MAIN_ROUTGW28[[#This Row],[(Y)
TOTAL Excluding VAT - Y1
((A*J)*Q)+((A*R)*12))]:[(AC)
TOTAL Excluding VAT - Y5
((E*N*Q)+((E*V)*12))]])</f>
        <v>0</v>
      </c>
      <c r="AC589" s="65"/>
    </row>
    <row r="590" spans="1:29" x14ac:dyDescent="0.3">
      <c r="A590" t="s">
        <v>3410</v>
      </c>
      <c r="B590" s="1" t="s">
        <v>3551</v>
      </c>
      <c r="C590" s="115" t="s">
        <v>3552</v>
      </c>
      <c r="D590" s="116" t="s">
        <v>2679</v>
      </c>
      <c r="E590">
        <v>0</v>
      </c>
      <c r="F590">
        <v>0</v>
      </c>
      <c r="G590">
        <v>0</v>
      </c>
      <c r="H590">
        <v>0</v>
      </c>
      <c r="I590">
        <v>0</v>
      </c>
      <c r="J590" t="s">
        <v>2496</v>
      </c>
      <c r="K590" t="s">
        <v>2496</v>
      </c>
      <c r="L590" s="20"/>
      <c r="M590" s="20"/>
      <c r="N590" s="20"/>
      <c r="O590" s="20"/>
      <c r="P590" s="20"/>
      <c r="Q590" s="28">
        <f t="shared" si="10"/>
        <v>17.71</v>
      </c>
      <c r="R590" s="18"/>
      <c r="S590" s="18"/>
      <c r="T590" s="18"/>
      <c r="U590" s="18"/>
      <c r="V590" s="18"/>
      <c r="W5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0" s="17">
        <f>SUM(T_MAIN_ROUTGW28[[#This Row],[(Y)
TOTAL Excluding VAT - Y1
((A*J)*Q)+((A*R)*12))]:[(AC)
TOTAL Excluding VAT - Y5
((E*N*Q)+((E*V)*12))]])</f>
        <v>0</v>
      </c>
      <c r="AC590" s="65"/>
    </row>
    <row r="591" spans="1:29" x14ac:dyDescent="0.3">
      <c r="A591" t="s">
        <v>3410</v>
      </c>
      <c r="B591" s="1" t="s">
        <v>3553</v>
      </c>
      <c r="C591" s="115" t="s">
        <v>3554</v>
      </c>
      <c r="D591" s="116" t="s">
        <v>2572</v>
      </c>
      <c r="E591">
        <v>0</v>
      </c>
      <c r="F591">
        <v>0</v>
      </c>
      <c r="G591">
        <v>0</v>
      </c>
      <c r="H591">
        <v>0</v>
      </c>
      <c r="I591">
        <v>0</v>
      </c>
      <c r="J591" t="s">
        <v>2496</v>
      </c>
      <c r="K591" t="s">
        <v>2496</v>
      </c>
      <c r="L591" s="20"/>
      <c r="M591" s="20"/>
      <c r="N591" s="20"/>
      <c r="O591" s="20"/>
      <c r="P591" s="20"/>
      <c r="Q591" s="28">
        <f t="shared" si="10"/>
        <v>17.71</v>
      </c>
      <c r="R591" s="18"/>
      <c r="S591" s="18"/>
      <c r="T591" s="18"/>
      <c r="U591" s="18"/>
      <c r="V591" s="18"/>
      <c r="W5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1" s="17">
        <f>SUM(T_MAIN_ROUTGW28[[#This Row],[(Y)
TOTAL Excluding VAT - Y1
((A*J)*Q)+((A*R)*12))]:[(AC)
TOTAL Excluding VAT - Y5
((E*N*Q)+((E*V)*12))]])</f>
        <v>0</v>
      </c>
      <c r="AC591" s="65"/>
    </row>
    <row r="592" spans="1:29" x14ac:dyDescent="0.3">
      <c r="A592" t="s">
        <v>3410</v>
      </c>
      <c r="B592" s="1" t="s">
        <v>3555</v>
      </c>
      <c r="C592" s="115" t="s">
        <v>3556</v>
      </c>
      <c r="D592" s="116" t="s">
        <v>2679</v>
      </c>
      <c r="E592">
        <v>0</v>
      </c>
      <c r="F592">
        <v>0</v>
      </c>
      <c r="G592">
        <v>0</v>
      </c>
      <c r="H592">
        <v>0</v>
      </c>
      <c r="I592">
        <v>0</v>
      </c>
      <c r="J592" t="s">
        <v>2496</v>
      </c>
      <c r="K592" t="s">
        <v>2496</v>
      </c>
      <c r="L592" s="20"/>
      <c r="M592" s="20"/>
      <c r="N592" s="20"/>
      <c r="O592" s="20"/>
      <c r="P592" s="20"/>
      <c r="Q592" s="28">
        <f t="shared" si="10"/>
        <v>17.71</v>
      </c>
      <c r="R592" s="18"/>
      <c r="S592" s="18"/>
      <c r="T592" s="18"/>
      <c r="U592" s="18"/>
      <c r="V592" s="18"/>
      <c r="W5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2" s="17">
        <f>SUM(T_MAIN_ROUTGW28[[#This Row],[(Y)
TOTAL Excluding VAT - Y1
((A*J)*Q)+((A*R)*12))]:[(AC)
TOTAL Excluding VAT - Y5
((E*N*Q)+((E*V)*12))]])</f>
        <v>0</v>
      </c>
      <c r="AC592" s="65"/>
    </row>
    <row r="593" spans="1:29" x14ac:dyDescent="0.3">
      <c r="A593" t="s">
        <v>3410</v>
      </c>
      <c r="B593" s="1" t="s">
        <v>3557</v>
      </c>
      <c r="C593" s="115" t="s">
        <v>3558</v>
      </c>
      <c r="D593" s="116" t="s">
        <v>2572</v>
      </c>
      <c r="E593">
        <v>0</v>
      </c>
      <c r="F593">
        <v>0</v>
      </c>
      <c r="G593">
        <v>0</v>
      </c>
      <c r="H593">
        <v>0</v>
      </c>
      <c r="I593">
        <v>0</v>
      </c>
      <c r="J593" t="s">
        <v>2496</v>
      </c>
      <c r="K593" t="s">
        <v>2496</v>
      </c>
      <c r="L593" s="20"/>
      <c r="M593" s="20"/>
      <c r="N593" s="20"/>
      <c r="O593" s="20"/>
      <c r="P593" s="20"/>
      <c r="Q593" s="28">
        <f t="shared" si="10"/>
        <v>17.71</v>
      </c>
      <c r="R593" s="18"/>
      <c r="S593" s="18"/>
      <c r="T593" s="18"/>
      <c r="U593" s="18"/>
      <c r="V593" s="18"/>
      <c r="W5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3" s="17">
        <f>SUM(T_MAIN_ROUTGW28[[#This Row],[(Y)
TOTAL Excluding VAT - Y1
((A*J)*Q)+((A*R)*12))]:[(AC)
TOTAL Excluding VAT - Y5
((E*N*Q)+((E*V)*12))]])</f>
        <v>0</v>
      </c>
      <c r="AC593" s="65"/>
    </row>
    <row r="594" spans="1:29" x14ac:dyDescent="0.3">
      <c r="A594" t="s">
        <v>3410</v>
      </c>
      <c r="B594" s="1" t="s">
        <v>3559</v>
      </c>
      <c r="C594" s="115" t="s">
        <v>3560</v>
      </c>
      <c r="D594" s="116" t="s">
        <v>3438</v>
      </c>
      <c r="E594">
        <v>0</v>
      </c>
      <c r="F594">
        <v>0</v>
      </c>
      <c r="G594">
        <v>0</v>
      </c>
      <c r="H594">
        <v>0</v>
      </c>
      <c r="I594">
        <v>0</v>
      </c>
      <c r="J594" t="s">
        <v>2496</v>
      </c>
      <c r="K594" t="s">
        <v>2496</v>
      </c>
      <c r="L594" s="20"/>
      <c r="M594" s="20"/>
      <c r="N594" s="20"/>
      <c r="O594" s="20"/>
      <c r="P594" s="20"/>
      <c r="Q594" s="28">
        <f t="shared" si="10"/>
        <v>17.71</v>
      </c>
      <c r="R594" s="18"/>
      <c r="S594" s="18"/>
      <c r="T594" s="18"/>
      <c r="U594" s="18"/>
      <c r="V594" s="18"/>
      <c r="W5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4" s="17">
        <f>SUM(T_MAIN_ROUTGW28[[#This Row],[(Y)
TOTAL Excluding VAT - Y1
((A*J)*Q)+((A*R)*12))]:[(AC)
TOTAL Excluding VAT - Y5
((E*N*Q)+((E*V)*12))]])</f>
        <v>0</v>
      </c>
      <c r="AC594" s="65"/>
    </row>
    <row r="595" spans="1:29" x14ac:dyDescent="0.3">
      <c r="A595" t="s">
        <v>3410</v>
      </c>
      <c r="B595" s="1" t="s">
        <v>3561</v>
      </c>
      <c r="C595" s="115" t="s">
        <v>3562</v>
      </c>
      <c r="D595" s="116" t="s">
        <v>2556</v>
      </c>
      <c r="E595">
        <v>0</v>
      </c>
      <c r="F595">
        <v>0</v>
      </c>
      <c r="G595">
        <v>0</v>
      </c>
      <c r="H595">
        <v>0</v>
      </c>
      <c r="I595">
        <v>0</v>
      </c>
      <c r="J595" t="s">
        <v>2496</v>
      </c>
      <c r="K595" t="s">
        <v>2496</v>
      </c>
      <c r="L595" s="20"/>
      <c r="M595" s="20"/>
      <c r="N595" s="20"/>
      <c r="O595" s="20"/>
      <c r="P595" s="20"/>
      <c r="Q595" s="28">
        <f t="shared" si="10"/>
        <v>17.71</v>
      </c>
      <c r="R595" s="18"/>
      <c r="S595" s="18"/>
      <c r="T595" s="18"/>
      <c r="U595" s="18"/>
      <c r="V595" s="18"/>
      <c r="W5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5" s="17">
        <f>SUM(T_MAIN_ROUTGW28[[#This Row],[(Y)
TOTAL Excluding VAT - Y1
((A*J)*Q)+((A*R)*12))]:[(AC)
TOTAL Excluding VAT - Y5
((E*N*Q)+((E*V)*12))]])</f>
        <v>0</v>
      </c>
      <c r="AC595" s="65"/>
    </row>
    <row r="596" spans="1:29" x14ac:dyDescent="0.3">
      <c r="A596" t="s">
        <v>3410</v>
      </c>
      <c r="B596" s="1" t="s">
        <v>3563</v>
      </c>
      <c r="C596" s="115" t="s">
        <v>3564</v>
      </c>
      <c r="D596" s="116" t="s">
        <v>2556</v>
      </c>
      <c r="E596">
        <v>0</v>
      </c>
      <c r="F596">
        <v>0</v>
      </c>
      <c r="G596">
        <v>0</v>
      </c>
      <c r="H596">
        <v>0</v>
      </c>
      <c r="I596">
        <v>0</v>
      </c>
      <c r="J596" t="s">
        <v>2496</v>
      </c>
      <c r="K596" t="s">
        <v>2496</v>
      </c>
      <c r="L596" s="20"/>
      <c r="M596" s="20"/>
      <c r="N596" s="20"/>
      <c r="O596" s="20"/>
      <c r="P596" s="20"/>
      <c r="Q596" s="28">
        <f t="shared" si="10"/>
        <v>17.71</v>
      </c>
      <c r="R596" s="18"/>
      <c r="S596" s="18"/>
      <c r="T596" s="18"/>
      <c r="U596" s="18"/>
      <c r="V596" s="18"/>
      <c r="W5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6" s="17">
        <f>SUM(T_MAIN_ROUTGW28[[#This Row],[(Y)
TOTAL Excluding VAT - Y1
((A*J)*Q)+((A*R)*12))]:[(AC)
TOTAL Excluding VAT - Y5
((E*N*Q)+((E*V)*12))]])</f>
        <v>0</v>
      </c>
      <c r="AC596" s="65"/>
    </row>
    <row r="597" spans="1:29" x14ac:dyDescent="0.3">
      <c r="A597" t="s">
        <v>3410</v>
      </c>
      <c r="B597" s="1" t="s">
        <v>3565</v>
      </c>
      <c r="C597" s="115" t="s">
        <v>3566</v>
      </c>
      <c r="D597" s="116" t="s">
        <v>2556</v>
      </c>
      <c r="E597">
        <v>0</v>
      </c>
      <c r="F597">
        <v>0</v>
      </c>
      <c r="G597">
        <v>0</v>
      </c>
      <c r="H597">
        <v>0</v>
      </c>
      <c r="I597">
        <v>0</v>
      </c>
      <c r="J597" t="s">
        <v>2496</v>
      </c>
      <c r="K597" t="s">
        <v>2496</v>
      </c>
      <c r="L597" s="20"/>
      <c r="M597" s="20"/>
      <c r="N597" s="20"/>
      <c r="O597" s="20"/>
      <c r="P597" s="20"/>
      <c r="Q597" s="28">
        <f t="shared" si="10"/>
        <v>17.71</v>
      </c>
      <c r="R597" s="18"/>
      <c r="S597" s="18"/>
      <c r="T597" s="18"/>
      <c r="U597" s="18"/>
      <c r="V597" s="18"/>
      <c r="W5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7" s="17">
        <f>SUM(T_MAIN_ROUTGW28[[#This Row],[(Y)
TOTAL Excluding VAT - Y1
((A*J)*Q)+((A*R)*12))]:[(AC)
TOTAL Excluding VAT - Y5
((E*N*Q)+((E*V)*12))]])</f>
        <v>0</v>
      </c>
      <c r="AC597" s="65"/>
    </row>
    <row r="598" spans="1:29" x14ac:dyDescent="0.3">
      <c r="A598" t="s">
        <v>3410</v>
      </c>
      <c r="B598" s="1" t="s">
        <v>3567</v>
      </c>
      <c r="C598" s="115" t="s">
        <v>3568</v>
      </c>
      <c r="D598" s="116" t="s">
        <v>2679</v>
      </c>
      <c r="E598">
        <v>0</v>
      </c>
      <c r="F598">
        <v>0</v>
      </c>
      <c r="G598">
        <v>0</v>
      </c>
      <c r="H598">
        <v>0</v>
      </c>
      <c r="I598">
        <v>0</v>
      </c>
      <c r="J598" t="s">
        <v>2496</v>
      </c>
      <c r="K598" t="s">
        <v>2496</v>
      </c>
      <c r="L598" s="20"/>
      <c r="M598" s="20"/>
      <c r="N598" s="20"/>
      <c r="O598" s="20"/>
      <c r="P598" s="20"/>
      <c r="Q598" s="28">
        <f t="shared" si="10"/>
        <v>17.71</v>
      </c>
      <c r="R598" s="18"/>
      <c r="S598" s="18"/>
      <c r="T598" s="18"/>
      <c r="U598" s="18"/>
      <c r="V598" s="18"/>
      <c r="W5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8" s="17">
        <f>SUM(T_MAIN_ROUTGW28[[#This Row],[(Y)
TOTAL Excluding VAT - Y1
((A*J)*Q)+((A*R)*12))]:[(AC)
TOTAL Excluding VAT - Y5
((E*N*Q)+((E*V)*12))]])</f>
        <v>0</v>
      </c>
      <c r="AC598" s="65"/>
    </row>
    <row r="599" spans="1:29" x14ac:dyDescent="0.3">
      <c r="A599" t="s">
        <v>3410</v>
      </c>
      <c r="B599" s="1" t="s">
        <v>3569</v>
      </c>
      <c r="C599" s="115" t="s">
        <v>3570</v>
      </c>
      <c r="D599" s="116" t="s">
        <v>3438</v>
      </c>
      <c r="E599">
        <v>0</v>
      </c>
      <c r="F599">
        <v>0</v>
      </c>
      <c r="G599">
        <v>0</v>
      </c>
      <c r="H599">
        <v>0</v>
      </c>
      <c r="I599">
        <v>0</v>
      </c>
      <c r="J599" t="s">
        <v>2496</v>
      </c>
      <c r="K599" t="s">
        <v>2496</v>
      </c>
      <c r="L599" s="20"/>
      <c r="M599" s="20"/>
      <c r="N599" s="20"/>
      <c r="O599" s="20"/>
      <c r="P599" s="20"/>
      <c r="Q599" s="28">
        <f t="shared" si="10"/>
        <v>17.71</v>
      </c>
      <c r="R599" s="18"/>
      <c r="S599" s="18"/>
      <c r="T599" s="18"/>
      <c r="U599" s="18"/>
      <c r="V599" s="18"/>
      <c r="W5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5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5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5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5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599" s="17">
        <f>SUM(T_MAIN_ROUTGW28[[#This Row],[(Y)
TOTAL Excluding VAT - Y1
((A*J)*Q)+((A*R)*12))]:[(AC)
TOTAL Excluding VAT - Y5
((E*N*Q)+((E*V)*12))]])</f>
        <v>0</v>
      </c>
      <c r="AC599" s="65"/>
    </row>
    <row r="600" spans="1:29" x14ac:dyDescent="0.3">
      <c r="A600" t="s">
        <v>3410</v>
      </c>
      <c r="B600" s="1" t="s">
        <v>3571</v>
      </c>
      <c r="C600" s="115" t="s">
        <v>3572</v>
      </c>
      <c r="D600" s="116" t="s">
        <v>3438</v>
      </c>
      <c r="E600">
        <v>0</v>
      </c>
      <c r="F600">
        <v>0</v>
      </c>
      <c r="G600">
        <v>0</v>
      </c>
      <c r="H600">
        <v>0</v>
      </c>
      <c r="I600">
        <v>0</v>
      </c>
      <c r="J600" t="s">
        <v>2496</v>
      </c>
      <c r="K600" t="s">
        <v>2496</v>
      </c>
      <c r="L600" s="20"/>
      <c r="M600" s="20"/>
      <c r="N600" s="20"/>
      <c r="O600" s="20"/>
      <c r="P600" s="20"/>
      <c r="Q600" s="28">
        <f t="shared" si="10"/>
        <v>17.71</v>
      </c>
      <c r="R600" s="18"/>
      <c r="S600" s="18"/>
      <c r="T600" s="18"/>
      <c r="U600" s="18"/>
      <c r="V600" s="18"/>
      <c r="W6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0" s="17">
        <f>SUM(T_MAIN_ROUTGW28[[#This Row],[(Y)
TOTAL Excluding VAT - Y1
((A*J)*Q)+((A*R)*12))]:[(AC)
TOTAL Excluding VAT - Y5
((E*N*Q)+((E*V)*12))]])</f>
        <v>0</v>
      </c>
      <c r="AC600" s="65"/>
    </row>
    <row r="601" spans="1:29" x14ac:dyDescent="0.3">
      <c r="A601" t="s">
        <v>3410</v>
      </c>
      <c r="B601" s="1" t="s">
        <v>3573</v>
      </c>
      <c r="C601" s="115" t="s">
        <v>3574</v>
      </c>
      <c r="D601" s="116" t="s">
        <v>3419</v>
      </c>
      <c r="E601">
        <v>0</v>
      </c>
      <c r="F601">
        <v>0</v>
      </c>
      <c r="G601">
        <v>0</v>
      </c>
      <c r="H601">
        <v>0</v>
      </c>
      <c r="I601">
        <v>0</v>
      </c>
      <c r="J601" t="s">
        <v>2496</v>
      </c>
      <c r="K601" t="s">
        <v>2496</v>
      </c>
      <c r="L601" s="20"/>
      <c r="M601" s="20"/>
      <c r="N601" s="20"/>
      <c r="O601" s="20"/>
      <c r="P601" s="20"/>
      <c r="Q601" s="28">
        <f t="shared" si="10"/>
        <v>17.71</v>
      </c>
      <c r="R601" s="18"/>
      <c r="S601" s="18"/>
      <c r="T601" s="18"/>
      <c r="U601" s="18"/>
      <c r="V601" s="18"/>
      <c r="W6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1" s="17">
        <f>SUM(T_MAIN_ROUTGW28[[#This Row],[(Y)
TOTAL Excluding VAT - Y1
((A*J)*Q)+((A*R)*12))]:[(AC)
TOTAL Excluding VAT - Y5
((E*N*Q)+((E*V)*12))]])</f>
        <v>0</v>
      </c>
      <c r="AC601" s="65"/>
    </row>
    <row r="602" spans="1:29" x14ac:dyDescent="0.3">
      <c r="A602" t="s">
        <v>3410</v>
      </c>
      <c r="B602" s="1" t="s">
        <v>3575</v>
      </c>
      <c r="C602" s="115" t="s">
        <v>3576</v>
      </c>
      <c r="D602" s="116" t="s">
        <v>2679</v>
      </c>
      <c r="E602">
        <v>0</v>
      </c>
      <c r="F602">
        <v>0</v>
      </c>
      <c r="G602">
        <v>0</v>
      </c>
      <c r="H602">
        <v>0</v>
      </c>
      <c r="I602">
        <v>0</v>
      </c>
      <c r="J602" t="s">
        <v>2496</v>
      </c>
      <c r="K602" t="s">
        <v>2496</v>
      </c>
      <c r="L602" s="20"/>
      <c r="M602" s="20"/>
      <c r="N602" s="20"/>
      <c r="O602" s="20"/>
      <c r="P602" s="20"/>
      <c r="Q602" s="28">
        <f t="shared" si="10"/>
        <v>17.71</v>
      </c>
      <c r="R602" s="18"/>
      <c r="S602" s="18"/>
      <c r="T602" s="18"/>
      <c r="U602" s="18"/>
      <c r="V602" s="18"/>
      <c r="W6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2" s="17">
        <f>SUM(T_MAIN_ROUTGW28[[#This Row],[(Y)
TOTAL Excluding VAT - Y1
((A*J)*Q)+((A*R)*12))]:[(AC)
TOTAL Excluding VAT - Y5
((E*N*Q)+((E*V)*12))]])</f>
        <v>0</v>
      </c>
      <c r="AC602" s="65"/>
    </row>
    <row r="603" spans="1:29" x14ac:dyDescent="0.3">
      <c r="A603" t="s">
        <v>3410</v>
      </c>
      <c r="B603" s="1" t="s">
        <v>3577</v>
      </c>
      <c r="C603" s="115" t="s">
        <v>3578</v>
      </c>
      <c r="D603" s="116" t="s">
        <v>2591</v>
      </c>
      <c r="E603">
        <v>0</v>
      </c>
      <c r="F603">
        <v>0</v>
      </c>
      <c r="G603">
        <v>0</v>
      </c>
      <c r="H603">
        <v>0</v>
      </c>
      <c r="I603">
        <v>0</v>
      </c>
      <c r="J603" t="s">
        <v>2496</v>
      </c>
      <c r="K603" t="s">
        <v>2496</v>
      </c>
      <c r="L603" s="20"/>
      <c r="M603" s="20"/>
      <c r="N603" s="20"/>
      <c r="O603" s="20"/>
      <c r="P603" s="20"/>
      <c r="Q603" s="28">
        <f t="shared" si="10"/>
        <v>17.71</v>
      </c>
      <c r="R603" s="18"/>
      <c r="S603" s="18"/>
      <c r="T603" s="18"/>
      <c r="U603" s="18"/>
      <c r="V603" s="18"/>
      <c r="W6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3" s="17">
        <f>SUM(T_MAIN_ROUTGW28[[#This Row],[(Y)
TOTAL Excluding VAT - Y1
((A*J)*Q)+((A*R)*12))]:[(AC)
TOTAL Excluding VAT - Y5
((E*N*Q)+((E*V)*12))]])</f>
        <v>0</v>
      </c>
      <c r="AC603" s="65"/>
    </row>
    <row r="604" spans="1:29" x14ac:dyDescent="0.3">
      <c r="A604" t="s">
        <v>2530</v>
      </c>
      <c r="B604" s="1" t="s">
        <v>3579</v>
      </c>
      <c r="C604" s="115" t="s">
        <v>3580</v>
      </c>
      <c r="D604" s="116" t="s">
        <v>2556</v>
      </c>
      <c r="E604">
        <v>0</v>
      </c>
      <c r="F604">
        <v>0</v>
      </c>
      <c r="G604">
        <v>0</v>
      </c>
      <c r="H604">
        <v>0</v>
      </c>
      <c r="I604">
        <v>0</v>
      </c>
      <c r="J604" t="s">
        <v>2496</v>
      </c>
      <c r="K604" t="s">
        <v>2496</v>
      </c>
      <c r="L604" s="20"/>
      <c r="M604" s="20"/>
      <c r="N604" s="20"/>
      <c r="O604" s="20"/>
      <c r="P604" s="20"/>
      <c r="Q604" s="28">
        <f t="shared" si="10"/>
        <v>17.71</v>
      </c>
      <c r="R604" s="18"/>
      <c r="S604" s="18"/>
      <c r="T604" s="18"/>
      <c r="U604" s="18"/>
      <c r="V604" s="18"/>
      <c r="W6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4" s="17">
        <f>SUM(T_MAIN_ROUTGW28[[#This Row],[(Y)
TOTAL Excluding VAT - Y1
((A*J)*Q)+((A*R)*12))]:[(AC)
TOTAL Excluding VAT - Y5
((E*N*Q)+((E*V)*12))]])</f>
        <v>0</v>
      </c>
      <c r="AC604" s="65"/>
    </row>
    <row r="605" spans="1:29" x14ac:dyDescent="0.3">
      <c r="A605" t="s">
        <v>3410</v>
      </c>
      <c r="B605" s="1" t="s">
        <v>3581</v>
      </c>
      <c r="C605" s="115" t="s">
        <v>3582</v>
      </c>
      <c r="D605" s="116" t="s">
        <v>2556</v>
      </c>
      <c r="E605">
        <v>0</v>
      </c>
      <c r="F605">
        <v>0</v>
      </c>
      <c r="G605">
        <v>0</v>
      </c>
      <c r="H605">
        <v>0</v>
      </c>
      <c r="I605">
        <v>0</v>
      </c>
      <c r="J605" t="s">
        <v>2496</v>
      </c>
      <c r="K605" t="s">
        <v>2496</v>
      </c>
      <c r="L605" s="20"/>
      <c r="M605" s="20"/>
      <c r="N605" s="20"/>
      <c r="O605" s="20"/>
      <c r="P605" s="20"/>
      <c r="Q605" s="28">
        <f t="shared" si="10"/>
        <v>17.71</v>
      </c>
      <c r="R605" s="18"/>
      <c r="S605" s="18"/>
      <c r="T605" s="18"/>
      <c r="U605" s="18"/>
      <c r="V605" s="18"/>
      <c r="W6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5" s="17">
        <f>SUM(T_MAIN_ROUTGW28[[#This Row],[(Y)
TOTAL Excluding VAT - Y1
((A*J)*Q)+((A*R)*12))]:[(AC)
TOTAL Excluding VAT - Y5
((E*N*Q)+((E*V)*12))]])</f>
        <v>0</v>
      </c>
      <c r="AC605" s="65"/>
    </row>
    <row r="606" spans="1:29" x14ac:dyDescent="0.3">
      <c r="A606" t="s">
        <v>3410</v>
      </c>
      <c r="B606" s="1" t="s">
        <v>3583</v>
      </c>
      <c r="C606" s="115" t="s">
        <v>3584</v>
      </c>
      <c r="D606" s="116" t="s">
        <v>2556</v>
      </c>
      <c r="E606">
        <v>0</v>
      </c>
      <c r="F606">
        <v>0</v>
      </c>
      <c r="G606">
        <v>0</v>
      </c>
      <c r="H606">
        <v>0</v>
      </c>
      <c r="I606">
        <v>0</v>
      </c>
      <c r="J606" t="s">
        <v>2496</v>
      </c>
      <c r="K606" t="s">
        <v>2496</v>
      </c>
      <c r="L606" s="20"/>
      <c r="M606" s="20"/>
      <c r="N606" s="20"/>
      <c r="O606" s="20"/>
      <c r="P606" s="20"/>
      <c r="Q606" s="28">
        <f t="shared" si="10"/>
        <v>17.71</v>
      </c>
      <c r="R606" s="18"/>
      <c r="S606" s="18"/>
      <c r="T606" s="18"/>
      <c r="U606" s="18"/>
      <c r="V606" s="18"/>
      <c r="W6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6" s="17">
        <f>SUM(T_MAIN_ROUTGW28[[#This Row],[(Y)
TOTAL Excluding VAT - Y1
((A*J)*Q)+((A*R)*12))]:[(AC)
TOTAL Excluding VAT - Y5
((E*N*Q)+((E*V)*12))]])</f>
        <v>0</v>
      </c>
      <c r="AC606" s="65"/>
    </row>
    <row r="607" spans="1:29" x14ac:dyDescent="0.3">
      <c r="A607" t="s">
        <v>3410</v>
      </c>
      <c r="B607" s="1" t="s">
        <v>3585</v>
      </c>
      <c r="C607" s="115" t="s">
        <v>3586</v>
      </c>
      <c r="D607" s="116" t="s">
        <v>2556</v>
      </c>
      <c r="E607">
        <v>0</v>
      </c>
      <c r="F607">
        <v>0</v>
      </c>
      <c r="G607">
        <v>0</v>
      </c>
      <c r="H607">
        <v>0</v>
      </c>
      <c r="I607">
        <v>0</v>
      </c>
      <c r="J607" t="s">
        <v>2496</v>
      </c>
      <c r="K607" t="s">
        <v>2496</v>
      </c>
      <c r="L607" s="20"/>
      <c r="M607" s="20"/>
      <c r="N607" s="20"/>
      <c r="O607" s="20"/>
      <c r="P607" s="20"/>
      <c r="Q607" s="28">
        <f t="shared" si="10"/>
        <v>17.71</v>
      </c>
      <c r="R607" s="18"/>
      <c r="S607" s="18"/>
      <c r="T607" s="18"/>
      <c r="U607" s="18"/>
      <c r="V607" s="18"/>
      <c r="W6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7" s="17">
        <f>SUM(T_MAIN_ROUTGW28[[#This Row],[(Y)
TOTAL Excluding VAT - Y1
((A*J)*Q)+((A*R)*12))]:[(AC)
TOTAL Excluding VAT - Y5
((E*N*Q)+((E*V)*12))]])</f>
        <v>0</v>
      </c>
      <c r="AC607" s="65"/>
    </row>
    <row r="608" spans="1:29" x14ac:dyDescent="0.3">
      <c r="A608" t="s">
        <v>3410</v>
      </c>
      <c r="B608" s="1" t="s">
        <v>3587</v>
      </c>
      <c r="C608" s="115" t="s">
        <v>3588</v>
      </c>
      <c r="D608" s="116" t="s">
        <v>3438</v>
      </c>
      <c r="E608">
        <v>0</v>
      </c>
      <c r="F608">
        <v>0</v>
      </c>
      <c r="G608">
        <v>0</v>
      </c>
      <c r="H608">
        <v>0</v>
      </c>
      <c r="I608">
        <v>0</v>
      </c>
      <c r="J608" t="s">
        <v>2496</v>
      </c>
      <c r="K608" t="s">
        <v>2496</v>
      </c>
      <c r="L608" s="20"/>
      <c r="M608" s="20"/>
      <c r="N608" s="20"/>
      <c r="O608" s="20"/>
      <c r="P608" s="20"/>
      <c r="Q608" s="28">
        <f t="shared" si="10"/>
        <v>17.71</v>
      </c>
      <c r="R608" s="18"/>
      <c r="S608" s="18"/>
      <c r="T608" s="18"/>
      <c r="U608" s="18"/>
      <c r="V608" s="18"/>
      <c r="W6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8" s="17">
        <f>SUM(T_MAIN_ROUTGW28[[#This Row],[(Y)
TOTAL Excluding VAT - Y1
((A*J)*Q)+((A*R)*12))]:[(AC)
TOTAL Excluding VAT - Y5
((E*N*Q)+((E*V)*12))]])</f>
        <v>0</v>
      </c>
      <c r="AC608" s="65"/>
    </row>
    <row r="609" spans="1:29" x14ac:dyDescent="0.3">
      <c r="A609" t="s">
        <v>3410</v>
      </c>
      <c r="B609" s="1" t="s">
        <v>3589</v>
      </c>
      <c r="C609" s="115" t="s">
        <v>3590</v>
      </c>
      <c r="D609" s="116" t="s">
        <v>3438</v>
      </c>
      <c r="E609">
        <v>0</v>
      </c>
      <c r="F609">
        <v>0</v>
      </c>
      <c r="G609">
        <v>0</v>
      </c>
      <c r="H609">
        <v>0</v>
      </c>
      <c r="I609">
        <v>0</v>
      </c>
      <c r="J609" t="s">
        <v>2496</v>
      </c>
      <c r="K609" t="s">
        <v>2496</v>
      </c>
      <c r="L609" s="20"/>
      <c r="M609" s="20"/>
      <c r="N609" s="20"/>
      <c r="O609" s="20"/>
      <c r="P609" s="20"/>
      <c r="Q609" s="28">
        <f t="shared" si="10"/>
        <v>17.71</v>
      </c>
      <c r="R609" s="18"/>
      <c r="S609" s="18"/>
      <c r="T609" s="18"/>
      <c r="U609" s="18"/>
      <c r="V609" s="18"/>
      <c r="W6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09" s="17">
        <f>SUM(T_MAIN_ROUTGW28[[#This Row],[(Y)
TOTAL Excluding VAT - Y1
((A*J)*Q)+((A*R)*12))]:[(AC)
TOTAL Excluding VAT - Y5
((E*N*Q)+((E*V)*12))]])</f>
        <v>0</v>
      </c>
      <c r="AC609" s="65"/>
    </row>
    <row r="610" spans="1:29" x14ac:dyDescent="0.3">
      <c r="A610" t="s">
        <v>3410</v>
      </c>
      <c r="B610" s="1" t="s">
        <v>3591</v>
      </c>
      <c r="C610" s="115" t="s">
        <v>3592</v>
      </c>
      <c r="D610" s="116" t="s">
        <v>3438</v>
      </c>
      <c r="E610">
        <v>0</v>
      </c>
      <c r="F610">
        <v>0</v>
      </c>
      <c r="G610">
        <v>0</v>
      </c>
      <c r="H610">
        <v>0</v>
      </c>
      <c r="I610">
        <v>0</v>
      </c>
      <c r="J610" t="s">
        <v>2496</v>
      </c>
      <c r="K610" t="s">
        <v>2496</v>
      </c>
      <c r="L610" s="20"/>
      <c r="M610" s="20"/>
      <c r="N610" s="20"/>
      <c r="O610" s="20"/>
      <c r="P610" s="20"/>
      <c r="Q610" s="28">
        <f t="shared" si="10"/>
        <v>17.71</v>
      </c>
      <c r="R610" s="18"/>
      <c r="S610" s="18"/>
      <c r="T610" s="18"/>
      <c r="U610" s="18"/>
      <c r="V610" s="18"/>
      <c r="W6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0" s="17">
        <f>SUM(T_MAIN_ROUTGW28[[#This Row],[(Y)
TOTAL Excluding VAT - Y1
((A*J)*Q)+((A*R)*12))]:[(AC)
TOTAL Excluding VAT - Y5
((E*N*Q)+((E*V)*12))]])</f>
        <v>0</v>
      </c>
      <c r="AC610" s="65"/>
    </row>
    <row r="611" spans="1:29" x14ac:dyDescent="0.3">
      <c r="A611" t="s">
        <v>3410</v>
      </c>
      <c r="B611" s="1" t="s">
        <v>3593</v>
      </c>
      <c r="C611" s="115" t="s">
        <v>3594</v>
      </c>
      <c r="D611" s="116" t="s">
        <v>3419</v>
      </c>
      <c r="E611">
        <v>0</v>
      </c>
      <c r="F611">
        <v>0</v>
      </c>
      <c r="G611">
        <v>0</v>
      </c>
      <c r="H611">
        <v>0</v>
      </c>
      <c r="I611">
        <v>0</v>
      </c>
      <c r="J611" t="s">
        <v>2496</v>
      </c>
      <c r="K611" t="s">
        <v>2496</v>
      </c>
      <c r="L611" s="20"/>
      <c r="M611" s="20"/>
      <c r="N611" s="20"/>
      <c r="O611" s="20"/>
      <c r="P611" s="20"/>
      <c r="Q611" s="28">
        <f t="shared" si="10"/>
        <v>17.71</v>
      </c>
      <c r="R611" s="18"/>
      <c r="S611" s="18"/>
      <c r="T611" s="18"/>
      <c r="U611" s="18"/>
      <c r="V611" s="18"/>
      <c r="W6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1" s="17">
        <f>SUM(T_MAIN_ROUTGW28[[#This Row],[(Y)
TOTAL Excluding VAT - Y1
((A*J)*Q)+((A*R)*12))]:[(AC)
TOTAL Excluding VAT - Y5
((E*N*Q)+((E*V)*12))]])</f>
        <v>0</v>
      </c>
      <c r="AC611" s="65"/>
    </row>
    <row r="612" spans="1:29" x14ac:dyDescent="0.3">
      <c r="A612" t="s">
        <v>3410</v>
      </c>
      <c r="B612" s="1" t="s">
        <v>3595</v>
      </c>
      <c r="C612" s="115" t="s">
        <v>3596</v>
      </c>
      <c r="D612" s="116" t="s">
        <v>3438</v>
      </c>
      <c r="E612">
        <v>0</v>
      </c>
      <c r="F612">
        <v>0</v>
      </c>
      <c r="G612">
        <v>0</v>
      </c>
      <c r="H612">
        <v>0</v>
      </c>
      <c r="I612">
        <v>0</v>
      </c>
      <c r="J612" t="s">
        <v>2496</v>
      </c>
      <c r="K612" t="s">
        <v>2496</v>
      </c>
      <c r="L612" s="20"/>
      <c r="M612" s="20"/>
      <c r="N612" s="20"/>
      <c r="O612" s="20"/>
      <c r="P612" s="20"/>
      <c r="Q612" s="28">
        <f t="shared" si="10"/>
        <v>17.71</v>
      </c>
      <c r="R612" s="18"/>
      <c r="S612" s="18"/>
      <c r="T612" s="18"/>
      <c r="U612" s="18"/>
      <c r="V612" s="18"/>
      <c r="W6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2" s="17">
        <f>SUM(T_MAIN_ROUTGW28[[#This Row],[(Y)
TOTAL Excluding VAT - Y1
((A*J)*Q)+((A*R)*12))]:[(AC)
TOTAL Excluding VAT - Y5
((E*N*Q)+((E*V)*12))]])</f>
        <v>0</v>
      </c>
      <c r="AC612" s="65"/>
    </row>
    <row r="613" spans="1:29" x14ac:dyDescent="0.3">
      <c r="A613" t="s">
        <v>3410</v>
      </c>
      <c r="B613" s="1" t="s">
        <v>3597</v>
      </c>
      <c r="C613" s="115" t="s">
        <v>3598</v>
      </c>
      <c r="D613" s="116" t="s">
        <v>2556</v>
      </c>
      <c r="E613">
        <v>0</v>
      </c>
      <c r="F613">
        <v>0</v>
      </c>
      <c r="G613">
        <v>0</v>
      </c>
      <c r="H613">
        <v>0</v>
      </c>
      <c r="I613">
        <v>0</v>
      </c>
      <c r="J613" t="s">
        <v>2496</v>
      </c>
      <c r="K613" t="s">
        <v>2496</v>
      </c>
      <c r="L613" s="20"/>
      <c r="M613" s="20"/>
      <c r="N613" s="20"/>
      <c r="O613" s="20"/>
      <c r="P613" s="20"/>
      <c r="Q613" s="28">
        <f t="shared" si="10"/>
        <v>17.71</v>
      </c>
      <c r="R613" s="18"/>
      <c r="S613" s="18"/>
      <c r="T613" s="18"/>
      <c r="U613" s="18"/>
      <c r="V613" s="18"/>
      <c r="W6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3" s="17">
        <f>SUM(T_MAIN_ROUTGW28[[#This Row],[(Y)
TOTAL Excluding VAT - Y1
((A*J)*Q)+((A*R)*12))]:[(AC)
TOTAL Excluding VAT - Y5
((E*N*Q)+((E*V)*12))]])</f>
        <v>0</v>
      </c>
      <c r="AC613" s="65"/>
    </row>
    <row r="614" spans="1:29" x14ac:dyDescent="0.3">
      <c r="A614" t="s">
        <v>3410</v>
      </c>
      <c r="B614" s="1" t="s">
        <v>3599</v>
      </c>
      <c r="C614" s="115" t="s">
        <v>3600</v>
      </c>
      <c r="D614" s="116" t="s">
        <v>3438</v>
      </c>
      <c r="E614">
        <v>0</v>
      </c>
      <c r="F614">
        <v>0</v>
      </c>
      <c r="G614">
        <v>0</v>
      </c>
      <c r="H614">
        <v>0</v>
      </c>
      <c r="I614">
        <v>0</v>
      </c>
      <c r="J614" t="s">
        <v>2496</v>
      </c>
      <c r="K614" t="s">
        <v>2496</v>
      </c>
      <c r="L614" s="20"/>
      <c r="M614" s="20"/>
      <c r="N614" s="20"/>
      <c r="O614" s="20"/>
      <c r="P614" s="20"/>
      <c r="Q614" s="28">
        <f t="shared" si="10"/>
        <v>17.71</v>
      </c>
      <c r="R614" s="18"/>
      <c r="S614" s="18"/>
      <c r="T614" s="18"/>
      <c r="U614" s="18"/>
      <c r="V614" s="18"/>
      <c r="W6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4" s="17">
        <f>SUM(T_MAIN_ROUTGW28[[#This Row],[(Y)
TOTAL Excluding VAT - Y1
((A*J)*Q)+((A*R)*12))]:[(AC)
TOTAL Excluding VAT - Y5
((E*N*Q)+((E*V)*12))]])</f>
        <v>0</v>
      </c>
      <c r="AC614" s="65"/>
    </row>
    <row r="615" spans="1:29" x14ac:dyDescent="0.3">
      <c r="A615" t="s">
        <v>3410</v>
      </c>
      <c r="B615" s="1" t="s">
        <v>3601</v>
      </c>
      <c r="C615" s="115" t="s">
        <v>3602</v>
      </c>
      <c r="D615" s="116" t="s">
        <v>3603</v>
      </c>
      <c r="E615">
        <v>0</v>
      </c>
      <c r="F615">
        <v>0</v>
      </c>
      <c r="G615">
        <v>0</v>
      </c>
      <c r="H615">
        <v>0</v>
      </c>
      <c r="I615">
        <v>0</v>
      </c>
      <c r="J615" t="s">
        <v>2496</v>
      </c>
      <c r="K615" t="s">
        <v>2496</v>
      </c>
      <c r="L615" s="20"/>
      <c r="M615" s="20"/>
      <c r="N615" s="20"/>
      <c r="O615" s="20"/>
      <c r="P615" s="20"/>
      <c r="Q615" s="28">
        <f t="shared" si="10"/>
        <v>17.71</v>
      </c>
      <c r="R615" s="18"/>
      <c r="S615" s="18"/>
      <c r="T615" s="18"/>
      <c r="U615" s="18"/>
      <c r="V615" s="18"/>
      <c r="W6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5" s="17">
        <f>SUM(T_MAIN_ROUTGW28[[#This Row],[(Y)
TOTAL Excluding VAT - Y1
((A*J)*Q)+((A*R)*12))]:[(AC)
TOTAL Excluding VAT - Y5
((E*N*Q)+((E*V)*12))]])</f>
        <v>0</v>
      </c>
      <c r="AC615" s="65"/>
    </row>
    <row r="616" spans="1:29" x14ac:dyDescent="0.3">
      <c r="A616" t="s">
        <v>2530</v>
      </c>
      <c r="B616" s="1" t="s">
        <v>3604</v>
      </c>
      <c r="C616" s="115" t="s">
        <v>3605</v>
      </c>
      <c r="D616" s="116" t="s">
        <v>3406</v>
      </c>
      <c r="E616">
        <v>1</v>
      </c>
      <c r="F616">
        <v>1</v>
      </c>
      <c r="G616">
        <v>1</v>
      </c>
      <c r="H616">
        <v>1</v>
      </c>
      <c r="I616">
        <v>1</v>
      </c>
      <c r="J616" t="s">
        <v>646</v>
      </c>
      <c r="K616" t="s">
        <v>646</v>
      </c>
      <c r="L616" s="20"/>
      <c r="M616" s="20"/>
      <c r="N616" s="20"/>
      <c r="O616" s="20"/>
      <c r="P616" s="20"/>
      <c r="Q616" s="28">
        <f t="shared" ref="Q616:Q672" si="11">Exchange_Rate</f>
        <v>17.71</v>
      </c>
      <c r="R616" s="18"/>
      <c r="S616" s="18"/>
      <c r="T616" s="18"/>
      <c r="U616" s="18"/>
      <c r="V616" s="18"/>
      <c r="W6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6" s="17">
        <f>SUM(T_MAIN_ROUTGW28[[#This Row],[(Y)
TOTAL Excluding VAT - Y1
((A*J)*Q)+((A*R)*12))]:[(AC)
TOTAL Excluding VAT - Y5
((E*N*Q)+((E*V)*12))]])</f>
        <v>0</v>
      </c>
      <c r="AC616" s="65"/>
    </row>
    <row r="617" spans="1:29" x14ac:dyDescent="0.3">
      <c r="A617" t="s">
        <v>2530</v>
      </c>
      <c r="B617" s="1" t="s">
        <v>3604</v>
      </c>
      <c r="C617" s="115" t="s">
        <v>3606</v>
      </c>
      <c r="D617" s="116" t="s">
        <v>3406</v>
      </c>
      <c r="E617">
        <v>1</v>
      </c>
      <c r="F617">
        <v>1</v>
      </c>
      <c r="G617">
        <v>1</v>
      </c>
      <c r="H617">
        <v>1</v>
      </c>
      <c r="I617">
        <v>1</v>
      </c>
      <c r="J617" t="s">
        <v>646</v>
      </c>
      <c r="K617" t="s">
        <v>646</v>
      </c>
      <c r="L617" s="20"/>
      <c r="M617" s="20"/>
      <c r="N617" s="20"/>
      <c r="O617" s="20"/>
      <c r="P617" s="20"/>
      <c r="Q617" s="28">
        <f t="shared" si="11"/>
        <v>17.71</v>
      </c>
      <c r="R617" s="18"/>
      <c r="S617" s="18"/>
      <c r="T617" s="18"/>
      <c r="U617" s="18"/>
      <c r="V617" s="18"/>
      <c r="W6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7" s="17">
        <f>SUM(T_MAIN_ROUTGW28[[#This Row],[(Y)
TOTAL Excluding VAT - Y1
((A*J)*Q)+((A*R)*12))]:[(AC)
TOTAL Excluding VAT - Y5
((E*N*Q)+((E*V)*12))]])</f>
        <v>0</v>
      </c>
      <c r="AC617" s="65"/>
    </row>
    <row r="618" spans="1:29" x14ac:dyDescent="0.3">
      <c r="A618" t="s">
        <v>2530</v>
      </c>
      <c r="B618" s="1" t="s">
        <v>3604</v>
      </c>
      <c r="C618" s="115" t="s">
        <v>3607</v>
      </c>
      <c r="D618" s="116" t="s">
        <v>3409</v>
      </c>
      <c r="E618">
        <v>1</v>
      </c>
      <c r="F618">
        <v>1</v>
      </c>
      <c r="G618">
        <v>1</v>
      </c>
      <c r="H618">
        <v>1</v>
      </c>
      <c r="I618">
        <v>0</v>
      </c>
      <c r="J618" t="s">
        <v>3608</v>
      </c>
      <c r="K618" t="s">
        <v>3608</v>
      </c>
      <c r="L618" s="20"/>
      <c r="M618" s="20"/>
      <c r="N618" s="20"/>
      <c r="O618" s="20"/>
      <c r="P618" s="20"/>
      <c r="Q618" s="28">
        <f t="shared" si="11"/>
        <v>17.71</v>
      </c>
      <c r="R618" s="18"/>
      <c r="S618" s="18"/>
      <c r="T618" s="18"/>
      <c r="U618" s="18"/>
      <c r="V618" s="18"/>
      <c r="W6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8" s="17">
        <f>SUM(T_MAIN_ROUTGW28[[#This Row],[(Y)
TOTAL Excluding VAT - Y1
((A*J)*Q)+((A*R)*12))]:[(AC)
TOTAL Excluding VAT - Y5
((E*N*Q)+((E*V)*12))]])</f>
        <v>0</v>
      </c>
      <c r="AC618" s="65"/>
    </row>
    <row r="619" spans="1:29" x14ac:dyDescent="0.3">
      <c r="A619" t="s">
        <v>2530</v>
      </c>
      <c r="B619" s="1" t="s">
        <v>3609</v>
      </c>
      <c r="C619" s="115" t="s">
        <v>3610</v>
      </c>
      <c r="D619" s="116" t="s">
        <v>3611</v>
      </c>
      <c r="E619">
        <v>1</v>
      </c>
      <c r="F619">
        <v>0</v>
      </c>
      <c r="G619">
        <v>0</v>
      </c>
      <c r="H619">
        <v>0</v>
      </c>
      <c r="I619">
        <v>0</v>
      </c>
      <c r="J619" t="s">
        <v>3414</v>
      </c>
      <c r="K619" t="s">
        <v>2496</v>
      </c>
      <c r="L619" s="20"/>
      <c r="M619" s="20"/>
      <c r="N619" s="20"/>
      <c r="O619" s="20"/>
      <c r="P619" s="20"/>
      <c r="Q619" s="28">
        <f t="shared" si="11"/>
        <v>17.71</v>
      </c>
      <c r="R619" s="18"/>
      <c r="S619" s="18"/>
      <c r="T619" s="18"/>
      <c r="U619" s="18"/>
      <c r="V619" s="18"/>
      <c r="W6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19" s="17">
        <f>SUM(T_MAIN_ROUTGW28[[#This Row],[(Y)
TOTAL Excluding VAT - Y1
((A*J)*Q)+((A*R)*12))]:[(AC)
TOTAL Excluding VAT - Y5
((E*N*Q)+((E*V)*12))]])</f>
        <v>0</v>
      </c>
      <c r="AC619" s="65"/>
    </row>
    <row r="620" spans="1:29" x14ac:dyDescent="0.3">
      <c r="A620" t="s">
        <v>2530</v>
      </c>
      <c r="B620" s="1" t="s">
        <v>3612</v>
      </c>
      <c r="C620" s="115" t="s">
        <v>3613</v>
      </c>
      <c r="D620" s="116" t="s">
        <v>3406</v>
      </c>
      <c r="E620">
        <v>1</v>
      </c>
      <c r="F620">
        <v>1</v>
      </c>
      <c r="G620">
        <v>1</v>
      </c>
      <c r="H620">
        <v>1</v>
      </c>
      <c r="I620">
        <v>1</v>
      </c>
      <c r="J620" t="s">
        <v>646</v>
      </c>
      <c r="K620" t="s">
        <v>646</v>
      </c>
      <c r="L620" s="20"/>
      <c r="M620" s="20"/>
      <c r="N620" s="20"/>
      <c r="O620" s="20"/>
      <c r="P620" s="20"/>
      <c r="Q620" s="28">
        <f t="shared" si="11"/>
        <v>17.71</v>
      </c>
      <c r="R620" s="18"/>
      <c r="S620" s="18"/>
      <c r="T620" s="18"/>
      <c r="U620" s="18"/>
      <c r="V620" s="18"/>
      <c r="W6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0" s="17">
        <f>SUM(T_MAIN_ROUTGW28[[#This Row],[(Y)
TOTAL Excluding VAT - Y1
((A*J)*Q)+((A*R)*12))]:[(AC)
TOTAL Excluding VAT - Y5
((E*N*Q)+((E*V)*12))]])</f>
        <v>0</v>
      </c>
      <c r="AC620" s="65"/>
    </row>
    <row r="621" spans="1:29" x14ac:dyDescent="0.3">
      <c r="A621" t="s">
        <v>2530</v>
      </c>
      <c r="B621" s="1" t="s">
        <v>3612</v>
      </c>
      <c r="C621" s="115" t="s">
        <v>3614</v>
      </c>
      <c r="D621" s="116" t="s">
        <v>3406</v>
      </c>
      <c r="E621">
        <v>1</v>
      </c>
      <c r="F621">
        <v>1</v>
      </c>
      <c r="G621">
        <v>1</v>
      </c>
      <c r="H621">
        <v>1</v>
      </c>
      <c r="I621">
        <v>1</v>
      </c>
      <c r="J621" t="s">
        <v>646</v>
      </c>
      <c r="K621" t="s">
        <v>646</v>
      </c>
      <c r="L621" s="20"/>
      <c r="M621" s="20"/>
      <c r="N621" s="20"/>
      <c r="O621" s="20"/>
      <c r="P621" s="20"/>
      <c r="Q621" s="28">
        <f t="shared" si="11"/>
        <v>17.71</v>
      </c>
      <c r="R621" s="18"/>
      <c r="S621" s="18"/>
      <c r="T621" s="18"/>
      <c r="U621" s="18"/>
      <c r="V621" s="18"/>
      <c r="W6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1" s="17">
        <f>SUM(T_MAIN_ROUTGW28[[#This Row],[(Y)
TOTAL Excluding VAT - Y1
((A*J)*Q)+((A*R)*12))]:[(AC)
TOTAL Excluding VAT - Y5
((E*N*Q)+((E*V)*12))]])</f>
        <v>0</v>
      </c>
      <c r="AC621" s="65"/>
    </row>
    <row r="622" spans="1:29" x14ac:dyDescent="0.3">
      <c r="A622" t="s">
        <v>2530</v>
      </c>
      <c r="B622" s="1" t="s">
        <v>3612</v>
      </c>
      <c r="C622" s="115" t="s">
        <v>3615</v>
      </c>
      <c r="D622" s="116" t="s">
        <v>3616</v>
      </c>
      <c r="E622">
        <v>1</v>
      </c>
      <c r="F622">
        <v>1</v>
      </c>
      <c r="G622">
        <v>1</v>
      </c>
      <c r="H622">
        <v>1</v>
      </c>
      <c r="I622">
        <v>0</v>
      </c>
      <c r="J622" t="s">
        <v>3608</v>
      </c>
      <c r="K622" t="s">
        <v>3608</v>
      </c>
      <c r="L622" s="20"/>
      <c r="M622" s="20"/>
      <c r="N622" s="20"/>
      <c r="O622" s="20"/>
      <c r="P622" s="20"/>
      <c r="Q622" s="28">
        <f t="shared" si="11"/>
        <v>17.71</v>
      </c>
      <c r="R622" s="18"/>
      <c r="S622" s="18"/>
      <c r="T622" s="18"/>
      <c r="U622" s="18"/>
      <c r="V622" s="18"/>
      <c r="W6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2" s="17">
        <f>SUM(T_MAIN_ROUTGW28[[#This Row],[(Y)
TOTAL Excluding VAT - Y1
((A*J)*Q)+((A*R)*12))]:[(AC)
TOTAL Excluding VAT - Y5
((E*N*Q)+((E*V)*12))]])</f>
        <v>0</v>
      </c>
      <c r="AC622" s="65"/>
    </row>
    <row r="623" spans="1:29" x14ac:dyDescent="0.3">
      <c r="A623" t="s">
        <v>2530</v>
      </c>
      <c r="B623" s="1" t="s">
        <v>3617</v>
      </c>
      <c r="C623" s="115" t="s">
        <v>3618</v>
      </c>
      <c r="D623" s="116" t="s">
        <v>3611</v>
      </c>
      <c r="E623">
        <v>1</v>
      </c>
      <c r="F623">
        <v>0</v>
      </c>
      <c r="G623">
        <v>0</v>
      </c>
      <c r="H623">
        <v>0</v>
      </c>
      <c r="I623">
        <v>0</v>
      </c>
      <c r="J623" t="s">
        <v>3414</v>
      </c>
      <c r="K623" t="s">
        <v>2496</v>
      </c>
      <c r="L623" s="20"/>
      <c r="M623" s="20"/>
      <c r="N623" s="20"/>
      <c r="O623" s="20"/>
      <c r="P623" s="20"/>
      <c r="Q623" s="28">
        <f t="shared" si="11"/>
        <v>17.71</v>
      </c>
      <c r="R623" s="18"/>
      <c r="S623" s="18"/>
      <c r="T623" s="18"/>
      <c r="U623" s="18"/>
      <c r="V623" s="18"/>
      <c r="W6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3" s="17">
        <f>SUM(T_MAIN_ROUTGW28[[#This Row],[(Y)
TOTAL Excluding VAT - Y1
((A*J)*Q)+((A*R)*12))]:[(AC)
TOTAL Excluding VAT - Y5
((E*N*Q)+((E*V)*12))]])</f>
        <v>0</v>
      </c>
      <c r="AC623" s="65"/>
    </row>
    <row r="624" spans="1:29" x14ac:dyDescent="0.3">
      <c r="A624" t="s">
        <v>2530</v>
      </c>
      <c r="B624" s="1" t="s">
        <v>3619</v>
      </c>
      <c r="C624" s="115" t="s">
        <v>3620</v>
      </c>
      <c r="D624" s="116" t="s">
        <v>2556</v>
      </c>
      <c r="E624">
        <v>0</v>
      </c>
      <c r="F624">
        <v>0</v>
      </c>
      <c r="G624">
        <v>0</v>
      </c>
      <c r="H624">
        <v>0</v>
      </c>
      <c r="I624">
        <v>0</v>
      </c>
      <c r="J624" t="s">
        <v>2496</v>
      </c>
      <c r="K624" t="s">
        <v>2496</v>
      </c>
      <c r="L624" s="20"/>
      <c r="M624" s="20"/>
      <c r="N624" s="20"/>
      <c r="O624" s="20"/>
      <c r="P624" s="20"/>
      <c r="Q624" s="28">
        <f t="shared" si="11"/>
        <v>17.71</v>
      </c>
      <c r="R624" s="18"/>
      <c r="S624" s="18"/>
      <c r="T624" s="18"/>
      <c r="U624" s="18"/>
      <c r="V624" s="18"/>
      <c r="W6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4" s="17">
        <f>SUM(T_MAIN_ROUTGW28[[#This Row],[(Y)
TOTAL Excluding VAT - Y1
((A*J)*Q)+((A*R)*12))]:[(AC)
TOTAL Excluding VAT - Y5
((E*N*Q)+((E*V)*12))]])</f>
        <v>0</v>
      </c>
      <c r="AC624" s="65"/>
    </row>
    <row r="625" spans="1:29" x14ac:dyDescent="0.3">
      <c r="A625" t="s">
        <v>2530</v>
      </c>
      <c r="B625" s="1" t="s">
        <v>3621</v>
      </c>
      <c r="C625" s="115" t="s">
        <v>3622</v>
      </c>
      <c r="D625" s="116" t="s">
        <v>3623</v>
      </c>
      <c r="E625">
        <v>0</v>
      </c>
      <c r="F625">
        <v>0</v>
      </c>
      <c r="G625">
        <v>0</v>
      </c>
      <c r="H625">
        <v>0</v>
      </c>
      <c r="I625">
        <v>0</v>
      </c>
      <c r="J625" t="s">
        <v>2496</v>
      </c>
      <c r="K625" t="s">
        <v>2496</v>
      </c>
      <c r="L625" s="20"/>
      <c r="M625" s="20"/>
      <c r="N625" s="20"/>
      <c r="O625" s="20"/>
      <c r="P625" s="20"/>
      <c r="Q625" s="28">
        <f t="shared" si="11"/>
        <v>17.71</v>
      </c>
      <c r="R625" s="18"/>
      <c r="S625" s="18"/>
      <c r="T625" s="18"/>
      <c r="U625" s="18"/>
      <c r="V625" s="18"/>
      <c r="W6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5" s="17">
        <f>SUM(T_MAIN_ROUTGW28[[#This Row],[(Y)
TOTAL Excluding VAT - Y1
((A*J)*Q)+((A*R)*12))]:[(AC)
TOTAL Excluding VAT - Y5
((E*N*Q)+((E*V)*12))]])</f>
        <v>0</v>
      </c>
      <c r="AC625" s="65"/>
    </row>
    <row r="626" spans="1:29" x14ac:dyDescent="0.3">
      <c r="A626" t="s">
        <v>2530</v>
      </c>
      <c r="B626" s="1" t="s">
        <v>3624</v>
      </c>
      <c r="C626" s="115" t="s">
        <v>3625</v>
      </c>
      <c r="D626" s="116" t="s">
        <v>2556</v>
      </c>
      <c r="E626">
        <v>0</v>
      </c>
      <c r="F626">
        <v>0</v>
      </c>
      <c r="G626">
        <v>0</v>
      </c>
      <c r="H626">
        <v>0</v>
      </c>
      <c r="I626">
        <v>0</v>
      </c>
      <c r="J626" t="s">
        <v>2496</v>
      </c>
      <c r="K626" t="s">
        <v>2496</v>
      </c>
      <c r="L626" s="20"/>
      <c r="M626" s="20"/>
      <c r="N626" s="20"/>
      <c r="O626" s="20"/>
      <c r="P626" s="20"/>
      <c r="Q626" s="28">
        <f t="shared" si="11"/>
        <v>17.71</v>
      </c>
      <c r="R626" s="18"/>
      <c r="S626" s="18"/>
      <c r="T626" s="18"/>
      <c r="U626" s="18"/>
      <c r="V626" s="18"/>
      <c r="W6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6" s="17">
        <f>SUM(T_MAIN_ROUTGW28[[#This Row],[(Y)
TOTAL Excluding VAT - Y1
((A*J)*Q)+((A*R)*12))]:[(AC)
TOTAL Excluding VAT - Y5
((E*N*Q)+((E*V)*12))]])</f>
        <v>0</v>
      </c>
      <c r="AC626" s="65"/>
    </row>
    <row r="627" spans="1:29" x14ac:dyDescent="0.3">
      <c r="A627" t="s">
        <v>2530</v>
      </c>
      <c r="B627" s="1" t="s">
        <v>3626</v>
      </c>
      <c r="C627" s="115" t="s">
        <v>3627</v>
      </c>
      <c r="D627" s="116" t="s">
        <v>2556</v>
      </c>
      <c r="E627">
        <v>0</v>
      </c>
      <c r="F627">
        <v>0</v>
      </c>
      <c r="G627">
        <v>0</v>
      </c>
      <c r="H627">
        <v>0</v>
      </c>
      <c r="I627">
        <v>0</v>
      </c>
      <c r="J627" t="s">
        <v>2496</v>
      </c>
      <c r="K627" t="s">
        <v>2496</v>
      </c>
      <c r="L627" s="20"/>
      <c r="M627" s="20"/>
      <c r="N627" s="20"/>
      <c r="O627" s="20"/>
      <c r="P627" s="20"/>
      <c r="Q627" s="28">
        <f t="shared" si="11"/>
        <v>17.71</v>
      </c>
      <c r="R627" s="18"/>
      <c r="S627" s="18"/>
      <c r="T627" s="18"/>
      <c r="U627" s="18"/>
      <c r="V627" s="18"/>
      <c r="W6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7" s="17">
        <f>SUM(T_MAIN_ROUTGW28[[#This Row],[(Y)
TOTAL Excluding VAT - Y1
((A*J)*Q)+((A*R)*12))]:[(AC)
TOTAL Excluding VAT - Y5
((E*N*Q)+((E*V)*12))]])</f>
        <v>0</v>
      </c>
      <c r="AC627" s="65"/>
    </row>
    <row r="628" spans="1:29" x14ac:dyDescent="0.3">
      <c r="A628" t="s">
        <v>2530</v>
      </c>
      <c r="B628" s="1" t="s">
        <v>3628</v>
      </c>
      <c r="C628" s="115" t="s">
        <v>3629</v>
      </c>
      <c r="D628" s="116" t="s">
        <v>2556</v>
      </c>
      <c r="E628">
        <v>0</v>
      </c>
      <c r="F628">
        <v>0</v>
      </c>
      <c r="G628">
        <v>0</v>
      </c>
      <c r="H628">
        <v>0</v>
      </c>
      <c r="I628">
        <v>0</v>
      </c>
      <c r="J628" t="s">
        <v>2496</v>
      </c>
      <c r="K628" t="s">
        <v>2496</v>
      </c>
      <c r="L628" s="20"/>
      <c r="M628" s="20"/>
      <c r="N628" s="20"/>
      <c r="O628" s="20"/>
      <c r="P628" s="20"/>
      <c r="Q628" s="28">
        <f t="shared" si="11"/>
        <v>17.71</v>
      </c>
      <c r="R628" s="18"/>
      <c r="S628" s="18"/>
      <c r="T628" s="18"/>
      <c r="U628" s="18"/>
      <c r="V628" s="18"/>
      <c r="W6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8" s="17">
        <f>SUM(T_MAIN_ROUTGW28[[#This Row],[(Y)
TOTAL Excluding VAT - Y1
((A*J)*Q)+((A*R)*12))]:[(AC)
TOTAL Excluding VAT - Y5
((E*N*Q)+((E*V)*12))]])</f>
        <v>0</v>
      </c>
      <c r="AC628" s="65"/>
    </row>
    <row r="629" spans="1:29" x14ac:dyDescent="0.3">
      <c r="A629" t="s">
        <v>2530</v>
      </c>
      <c r="B629" s="1" t="s">
        <v>3630</v>
      </c>
      <c r="C629" s="115" t="s">
        <v>3631</v>
      </c>
      <c r="D629" s="116" t="s">
        <v>3632</v>
      </c>
      <c r="E629">
        <v>0</v>
      </c>
      <c r="F629">
        <v>0</v>
      </c>
      <c r="G629">
        <v>0</v>
      </c>
      <c r="H629">
        <v>0</v>
      </c>
      <c r="I629">
        <v>0</v>
      </c>
      <c r="J629" t="s">
        <v>2496</v>
      </c>
      <c r="K629" t="s">
        <v>2496</v>
      </c>
      <c r="L629" s="20"/>
      <c r="M629" s="20"/>
      <c r="N629" s="20"/>
      <c r="O629" s="20"/>
      <c r="P629" s="20"/>
      <c r="Q629" s="28">
        <f t="shared" si="11"/>
        <v>17.71</v>
      </c>
      <c r="R629" s="18"/>
      <c r="S629" s="18"/>
      <c r="T629" s="18"/>
      <c r="U629" s="18"/>
      <c r="V629" s="18"/>
      <c r="W6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29" s="17">
        <f>SUM(T_MAIN_ROUTGW28[[#This Row],[(Y)
TOTAL Excluding VAT - Y1
((A*J)*Q)+((A*R)*12))]:[(AC)
TOTAL Excluding VAT - Y5
((E*N*Q)+((E*V)*12))]])</f>
        <v>0</v>
      </c>
      <c r="AC629" s="65"/>
    </row>
    <row r="630" spans="1:29" x14ac:dyDescent="0.3">
      <c r="A630" t="s">
        <v>2530</v>
      </c>
      <c r="B630" s="1" t="s">
        <v>3633</v>
      </c>
      <c r="C630" s="115" t="s">
        <v>3634</v>
      </c>
      <c r="D630" s="116" t="s">
        <v>3632</v>
      </c>
      <c r="E630">
        <v>0</v>
      </c>
      <c r="F630">
        <v>0</v>
      </c>
      <c r="G630">
        <v>0</v>
      </c>
      <c r="H630">
        <v>0</v>
      </c>
      <c r="I630">
        <v>0</v>
      </c>
      <c r="J630" t="s">
        <v>2496</v>
      </c>
      <c r="K630" t="s">
        <v>2496</v>
      </c>
      <c r="L630" s="20"/>
      <c r="M630" s="20"/>
      <c r="N630" s="20"/>
      <c r="O630" s="20"/>
      <c r="P630" s="20"/>
      <c r="Q630" s="28">
        <f t="shared" si="11"/>
        <v>17.71</v>
      </c>
      <c r="R630" s="18"/>
      <c r="S630" s="18"/>
      <c r="T630" s="18"/>
      <c r="U630" s="18"/>
      <c r="V630" s="18"/>
      <c r="W6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0" s="17">
        <f>SUM(T_MAIN_ROUTGW28[[#This Row],[(Y)
TOTAL Excluding VAT - Y1
((A*J)*Q)+((A*R)*12))]:[(AC)
TOTAL Excluding VAT - Y5
((E*N*Q)+((E*V)*12))]])</f>
        <v>0</v>
      </c>
      <c r="AC630" s="65"/>
    </row>
    <row r="631" spans="1:29" x14ac:dyDescent="0.3">
      <c r="A631" t="s">
        <v>2530</v>
      </c>
      <c r="B631" s="1" t="s">
        <v>3635</v>
      </c>
      <c r="C631" s="115" t="s">
        <v>3636</v>
      </c>
      <c r="D631" s="116" t="s">
        <v>3632</v>
      </c>
      <c r="E631">
        <v>0</v>
      </c>
      <c r="F631">
        <v>0</v>
      </c>
      <c r="G631">
        <v>0</v>
      </c>
      <c r="H631">
        <v>0</v>
      </c>
      <c r="I631">
        <v>0</v>
      </c>
      <c r="J631" t="s">
        <v>2496</v>
      </c>
      <c r="K631" t="s">
        <v>2496</v>
      </c>
      <c r="L631" s="20"/>
      <c r="M631" s="20"/>
      <c r="N631" s="20"/>
      <c r="O631" s="20"/>
      <c r="P631" s="20"/>
      <c r="Q631" s="28">
        <f t="shared" si="11"/>
        <v>17.71</v>
      </c>
      <c r="R631" s="18"/>
      <c r="S631" s="18"/>
      <c r="T631" s="18"/>
      <c r="U631" s="18"/>
      <c r="V631" s="18"/>
      <c r="W6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1" s="17">
        <f>SUM(T_MAIN_ROUTGW28[[#This Row],[(Y)
TOTAL Excluding VAT - Y1
((A*J)*Q)+((A*R)*12))]:[(AC)
TOTAL Excluding VAT - Y5
((E*N*Q)+((E*V)*12))]])</f>
        <v>0</v>
      </c>
      <c r="AC631" s="65"/>
    </row>
    <row r="632" spans="1:29" x14ac:dyDescent="0.3">
      <c r="A632" t="s">
        <v>2530</v>
      </c>
      <c r="B632" s="1" t="s">
        <v>3637</v>
      </c>
      <c r="C632" s="115" t="s">
        <v>3638</v>
      </c>
      <c r="D632" s="116" t="s">
        <v>3632</v>
      </c>
      <c r="E632">
        <v>0</v>
      </c>
      <c r="F632">
        <v>0</v>
      </c>
      <c r="G632">
        <v>0</v>
      </c>
      <c r="H632">
        <v>0</v>
      </c>
      <c r="I632">
        <v>0</v>
      </c>
      <c r="J632" t="s">
        <v>2496</v>
      </c>
      <c r="K632" t="s">
        <v>2496</v>
      </c>
      <c r="L632" s="20"/>
      <c r="M632" s="20"/>
      <c r="N632" s="20"/>
      <c r="O632" s="20"/>
      <c r="P632" s="20"/>
      <c r="Q632" s="28">
        <f t="shared" si="11"/>
        <v>17.71</v>
      </c>
      <c r="R632" s="18"/>
      <c r="S632" s="18"/>
      <c r="T632" s="18"/>
      <c r="U632" s="18"/>
      <c r="V632" s="18"/>
      <c r="W6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2" s="17">
        <f>SUM(T_MAIN_ROUTGW28[[#This Row],[(Y)
TOTAL Excluding VAT - Y1
((A*J)*Q)+((A*R)*12))]:[(AC)
TOTAL Excluding VAT - Y5
((E*N*Q)+((E*V)*12))]])</f>
        <v>0</v>
      </c>
      <c r="AC632" s="65"/>
    </row>
    <row r="633" spans="1:29" x14ac:dyDescent="0.3">
      <c r="A633" t="s">
        <v>2530</v>
      </c>
      <c r="B633" s="1" t="s">
        <v>3639</v>
      </c>
      <c r="C633" s="115" t="s">
        <v>3640</v>
      </c>
      <c r="D633" s="116" t="s">
        <v>3632</v>
      </c>
      <c r="E633">
        <v>0</v>
      </c>
      <c r="F633">
        <v>0</v>
      </c>
      <c r="G633">
        <v>0</v>
      </c>
      <c r="H633">
        <v>0</v>
      </c>
      <c r="I633">
        <v>0</v>
      </c>
      <c r="J633" t="s">
        <v>2496</v>
      </c>
      <c r="K633" t="s">
        <v>2496</v>
      </c>
      <c r="L633" s="20"/>
      <c r="M633" s="20"/>
      <c r="N633" s="20"/>
      <c r="O633" s="20"/>
      <c r="P633" s="20"/>
      <c r="Q633" s="28">
        <f t="shared" si="11"/>
        <v>17.71</v>
      </c>
      <c r="R633" s="18"/>
      <c r="S633" s="18"/>
      <c r="T633" s="18"/>
      <c r="U633" s="18"/>
      <c r="V633" s="18"/>
      <c r="W6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3" s="17">
        <f>SUM(T_MAIN_ROUTGW28[[#This Row],[(Y)
TOTAL Excluding VAT - Y1
((A*J)*Q)+((A*R)*12))]:[(AC)
TOTAL Excluding VAT - Y5
((E*N*Q)+((E*V)*12))]])</f>
        <v>0</v>
      </c>
      <c r="AC633" s="65"/>
    </row>
    <row r="634" spans="1:29" x14ac:dyDescent="0.3">
      <c r="A634" t="s">
        <v>2530</v>
      </c>
      <c r="B634" s="1" t="s">
        <v>3641</v>
      </c>
      <c r="C634" s="115" t="s">
        <v>3642</v>
      </c>
      <c r="D634" s="116" t="s">
        <v>2567</v>
      </c>
      <c r="E634">
        <v>0</v>
      </c>
      <c r="F634">
        <v>0</v>
      </c>
      <c r="G634">
        <v>0</v>
      </c>
      <c r="H634">
        <v>0</v>
      </c>
      <c r="I634">
        <v>0</v>
      </c>
      <c r="J634" t="s">
        <v>2496</v>
      </c>
      <c r="K634" t="s">
        <v>2496</v>
      </c>
      <c r="L634" s="20"/>
      <c r="M634" s="20"/>
      <c r="N634" s="20"/>
      <c r="O634" s="20"/>
      <c r="P634" s="20"/>
      <c r="Q634" s="28">
        <f t="shared" si="11"/>
        <v>17.71</v>
      </c>
      <c r="R634" s="18"/>
      <c r="S634" s="18"/>
      <c r="T634" s="18"/>
      <c r="U634" s="18"/>
      <c r="V634" s="18"/>
      <c r="W6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4" s="17">
        <f>SUM(T_MAIN_ROUTGW28[[#This Row],[(Y)
TOTAL Excluding VAT - Y1
((A*J)*Q)+((A*R)*12))]:[(AC)
TOTAL Excluding VAT - Y5
((E*N*Q)+((E*V)*12))]])</f>
        <v>0</v>
      </c>
      <c r="AC634" s="65"/>
    </row>
    <row r="635" spans="1:29" x14ac:dyDescent="0.3">
      <c r="A635" t="s">
        <v>2530</v>
      </c>
      <c r="B635" s="1" t="s">
        <v>3643</v>
      </c>
      <c r="C635" s="115" t="s">
        <v>3644</v>
      </c>
      <c r="D635" s="116" t="s">
        <v>3645</v>
      </c>
      <c r="E635">
        <v>0</v>
      </c>
      <c r="F635">
        <v>0</v>
      </c>
      <c r="G635">
        <v>0</v>
      </c>
      <c r="H635">
        <v>0</v>
      </c>
      <c r="I635">
        <v>0</v>
      </c>
      <c r="J635" t="s">
        <v>2496</v>
      </c>
      <c r="K635" t="s">
        <v>2496</v>
      </c>
      <c r="L635" s="20"/>
      <c r="M635" s="20"/>
      <c r="N635" s="20"/>
      <c r="O635" s="20"/>
      <c r="P635" s="20"/>
      <c r="Q635" s="28">
        <f t="shared" si="11"/>
        <v>17.71</v>
      </c>
      <c r="R635" s="18"/>
      <c r="S635" s="18"/>
      <c r="T635" s="18"/>
      <c r="U635" s="18"/>
      <c r="V635" s="18"/>
      <c r="W6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5" s="17">
        <f>SUM(T_MAIN_ROUTGW28[[#This Row],[(Y)
TOTAL Excluding VAT - Y1
((A*J)*Q)+((A*R)*12))]:[(AC)
TOTAL Excluding VAT - Y5
((E*N*Q)+((E*V)*12))]])</f>
        <v>0</v>
      </c>
      <c r="AC635" s="65"/>
    </row>
    <row r="636" spans="1:29" x14ac:dyDescent="0.3">
      <c r="A636" t="s">
        <v>2530</v>
      </c>
      <c r="B636" s="1" t="s">
        <v>3646</v>
      </c>
      <c r="C636" s="115" t="s">
        <v>3647</v>
      </c>
      <c r="D636" s="116" t="s">
        <v>2679</v>
      </c>
      <c r="E636">
        <v>0</v>
      </c>
      <c r="F636">
        <v>0</v>
      </c>
      <c r="G636">
        <v>0</v>
      </c>
      <c r="H636">
        <v>0</v>
      </c>
      <c r="I636">
        <v>0</v>
      </c>
      <c r="J636" t="s">
        <v>3414</v>
      </c>
      <c r="K636" t="s">
        <v>2496</v>
      </c>
      <c r="L636" s="20"/>
      <c r="M636" s="20"/>
      <c r="N636" s="20"/>
      <c r="O636" s="20"/>
      <c r="P636" s="20"/>
      <c r="Q636" s="28">
        <f t="shared" si="11"/>
        <v>17.71</v>
      </c>
      <c r="R636" s="18"/>
      <c r="S636" s="18"/>
      <c r="T636" s="18"/>
      <c r="U636" s="18"/>
      <c r="V636" s="18"/>
      <c r="W6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6" s="17">
        <f>SUM(T_MAIN_ROUTGW28[[#This Row],[(Y)
TOTAL Excluding VAT - Y1
((A*J)*Q)+((A*R)*12))]:[(AC)
TOTAL Excluding VAT - Y5
((E*N*Q)+((E*V)*12))]])</f>
        <v>0</v>
      </c>
      <c r="AC636" s="65"/>
    </row>
    <row r="637" spans="1:29" x14ac:dyDescent="0.3">
      <c r="A637" t="s">
        <v>2530</v>
      </c>
      <c r="B637" s="1" t="s">
        <v>3648</v>
      </c>
      <c r="C637" s="115" t="s">
        <v>3649</v>
      </c>
      <c r="D637" s="116" t="s">
        <v>2679</v>
      </c>
      <c r="E637">
        <v>0</v>
      </c>
      <c r="F637">
        <v>0</v>
      </c>
      <c r="G637">
        <v>0</v>
      </c>
      <c r="H637">
        <v>0</v>
      </c>
      <c r="I637">
        <v>0</v>
      </c>
      <c r="J637" t="s">
        <v>3414</v>
      </c>
      <c r="K637" t="s">
        <v>2496</v>
      </c>
      <c r="L637" s="20"/>
      <c r="M637" s="20"/>
      <c r="N637" s="20"/>
      <c r="O637" s="20"/>
      <c r="P637" s="20"/>
      <c r="Q637" s="28">
        <f t="shared" si="11"/>
        <v>17.71</v>
      </c>
      <c r="R637" s="18"/>
      <c r="S637" s="18"/>
      <c r="T637" s="18"/>
      <c r="U637" s="18"/>
      <c r="V637" s="18"/>
      <c r="W6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7" s="17">
        <f>SUM(T_MAIN_ROUTGW28[[#This Row],[(Y)
TOTAL Excluding VAT - Y1
((A*J)*Q)+((A*R)*12))]:[(AC)
TOTAL Excluding VAT - Y5
((E*N*Q)+((E*V)*12))]])</f>
        <v>0</v>
      </c>
      <c r="AC637" s="65"/>
    </row>
    <row r="638" spans="1:29" x14ac:dyDescent="0.3">
      <c r="A638" t="s">
        <v>2530</v>
      </c>
      <c r="B638" s="1" t="s">
        <v>3650</v>
      </c>
      <c r="C638" s="115" t="s">
        <v>3651</v>
      </c>
      <c r="D638" s="116" t="s">
        <v>2679</v>
      </c>
      <c r="E638">
        <v>0</v>
      </c>
      <c r="F638">
        <v>0</v>
      </c>
      <c r="G638">
        <v>0</v>
      </c>
      <c r="H638">
        <v>0</v>
      </c>
      <c r="I638">
        <v>0</v>
      </c>
      <c r="J638" t="s">
        <v>3414</v>
      </c>
      <c r="K638" t="s">
        <v>2496</v>
      </c>
      <c r="L638" s="20"/>
      <c r="M638" s="20"/>
      <c r="N638" s="20"/>
      <c r="O638" s="20"/>
      <c r="P638" s="20"/>
      <c r="Q638" s="28">
        <f t="shared" si="11"/>
        <v>17.71</v>
      </c>
      <c r="R638" s="18"/>
      <c r="S638" s="18"/>
      <c r="T638" s="18"/>
      <c r="U638" s="18"/>
      <c r="V638" s="18"/>
      <c r="W6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8" s="17">
        <f>SUM(T_MAIN_ROUTGW28[[#This Row],[(Y)
TOTAL Excluding VAT - Y1
((A*J)*Q)+((A*R)*12))]:[(AC)
TOTAL Excluding VAT - Y5
((E*N*Q)+((E*V)*12))]])</f>
        <v>0</v>
      </c>
      <c r="AC638" s="65"/>
    </row>
    <row r="639" spans="1:29" x14ac:dyDescent="0.3">
      <c r="A639" t="s">
        <v>2530</v>
      </c>
      <c r="B639" s="1" t="s">
        <v>3652</v>
      </c>
      <c r="C639" s="115" t="s">
        <v>3653</v>
      </c>
      <c r="D639" s="116" t="s">
        <v>2679</v>
      </c>
      <c r="E639">
        <v>0</v>
      </c>
      <c r="F639">
        <v>0</v>
      </c>
      <c r="G639">
        <v>0</v>
      </c>
      <c r="H639">
        <v>0</v>
      </c>
      <c r="I639">
        <v>0</v>
      </c>
      <c r="J639" t="s">
        <v>3414</v>
      </c>
      <c r="K639" t="s">
        <v>2496</v>
      </c>
      <c r="L639" s="20"/>
      <c r="M639" s="20"/>
      <c r="N639" s="20"/>
      <c r="O639" s="20"/>
      <c r="P639" s="20"/>
      <c r="Q639" s="28">
        <f t="shared" si="11"/>
        <v>17.71</v>
      </c>
      <c r="R639" s="18"/>
      <c r="S639" s="18"/>
      <c r="T639" s="18"/>
      <c r="U639" s="18"/>
      <c r="V639" s="18"/>
      <c r="W6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39" s="17">
        <f>SUM(T_MAIN_ROUTGW28[[#This Row],[(Y)
TOTAL Excluding VAT - Y1
((A*J)*Q)+((A*R)*12))]:[(AC)
TOTAL Excluding VAT - Y5
((E*N*Q)+((E*V)*12))]])</f>
        <v>0</v>
      </c>
      <c r="AC639" s="65"/>
    </row>
    <row r="640" spans="1:29" x14ac:dyDescent="0.3">
      <c r="A640" t="s">
        <v>2530</v>
      </c>
      <c r="B640" s="1" t="s">
        <v>3654</v>
      </c>
      <c r="C640" s="115" t="s">
        <v>3655</v>
      </c>
      <c r="D640" s="116" t="s">
        <v>2556</v>
      </c>
      <c r="E640">
        <v>0</v>
      </c>
      <c r="F640">
        <v>0</v>
      </c>
      <c r="G640">
        <v>0</v>
      </c>
      <c r="H640">
        <v>0</v>
      </c>
      <c r="I640">
        <v>0</v>
      </c>
      <c r="J640" t="s">
        <v>2496</v>
      </c>
      <c r="K640" t="s">
        <v>2496</v>
      </c>
      <c r="L640" s="20"/>
      <c r="M640" s="20"/>
      <c r="N640" s="20"/>
      <c r="O640" s="20"/>
      <c r="P640" s="20"/>
      <c r="Q640" s="28">
        <f t="shared" si="11"/>
        <v>17.71</v>
      </c>
      <c r="R640" s="18"/>
      <c r="S640" s="18"/>
      <c r="T640" s="18"/>
      <c r="U640" s="18"/>
      <c r="V640" s="18"/>
      <c r="W6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0" s="17">
        <f>SUM(T_MAIN_ROUTGW28[[#This Row],[(Y)
TOTAL Excluding VAT - Y1
((A*J)*Q)+((A*R)*12))]:[(AC)
TOTAL Excluding VAT - Y5
((E*N*Q)+((E*V)*12))]])</f>
        <v>0</v>
      </c>
      <c r="AC640" s="65"/>
    </row>
    <row r="641" spans="1:29" x14ac:dyDescent="0.3">
      <c r="A641" t="s">
        <v>2530</v>
      </c>
      <c r="B641" s="1" t="s">
        <v>3656</v>
      </c>
      <c r="C641" s="115" t="s">
        <v>3657</v>
      </c>
      <c r="D641" s="116" t="s">
        <v>2556</v>
      </c>
      <c r="E641">
        <v>0</v>
      </c>
      <c r="F641">
        <v>0</v>
      </c>
      <c r="G641">
        <v>0</v>
      </c>
      <c r="H641">
        <v>0</v>
      </c>
      <c r="I641">
        <v>0</v>
      </c>
      <c r="J641" t="s">
        <v>2496</v>
      </c>
      <c r="K641" t="s">
        <v>2496</v>
      </c>
      <c r="L641" s="20"/>
      <c r="M641" s="20"/>
      <c r="N641" s="20"/>
      <c r="O641" s="20"/>
      <c r="P641" s="20"/>
      <c r="Q641" s="28">
        <f t="shared" si="11"/>
        <v>17.71</v>
      </c>
      <c r="R641" s="18"/>
      <c r="S641" s="18"/>
      <c r="T641" s="18"/>
      <c r="U641" s="18"/>
      <c r="V641" s="18"/>
      <c r="W6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1" s="17">
        <f>SUM(T_MAIN_ROUTGW28[[#This Row],[(Y)
TOTAL Excluding VAT - Y1
((A*J)*Q)+((A*R)*12))]:[(AC)
TOTAL Excluding VAT - Y5
((E*N*Q)+((E*V)*12))]])</f>
        <v>0</v>
      </c>
      <c r="AC641" s="65"/>
    </row>
    <row r="642" spans="1:29" x14ac:dyDescent="0.3">
      <c r="A642" t="s">
        <v>2530</v>
      </c>
      <c r="B642" s="1" t="s">
        <v>3658</v>
      </c>
      <c r="C642" s="115" t="s">
        <v>3659</v>
      </c>
      <c r="D642" s="116" t="s">
        <v>2556</v>
      </c>
      <c r="E642">
        <v>0</v>
      </c>
      <c r="F642">
        <v>0</v>
      </c>
      <c r="G642">
        <v>0</v>
      </c>
      <c r="H642">
        <v>0</v>
      </c>
      <c r="I642">
        <v>0</v>
      </c>
      <c r="J642" t="s">
        <v>2496</v>
      </c>
      <c r="K642" t="s">
        <v>2496</v>
      </c>
      <c r="L642" s="20"/>
      <c r="M642" s="20"/>
      <c r="N642" s="20"/>
      <c r="O642" s="20"/>
      <c r="P642" s="20"/>
      <c r="Q642" s="28">
        <f t="shared" si="11"/>
        <v>17.71</v>
      </c>
      <c r="R642" s="18"/>
      <c r="S642" s="18"/>
      <c r="T642" s="18"/>
      <c r="U642" s="18"/>
      <c r="V642" s="18"/>
      <c r="W6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2" s="17">
        <f>SUM(T_MAIN_ROUTGW28[[#This Row],[(Y)
TOTAL Excluding VAT - Y1
((A*J)*Q)+((A*R)*12))]:[(AC)
TOTAL Excluding VAT - Y5
((E*N*Q)+((E*V)*12))]])</f>
        <v>0</v>
      </c>
      <c r="AC642" s="65"/>
    </row>
    <row r="643" spans="1:29" x14ac:dyDescent="0.3">
      <c r="A643" t="s">
        <v>2530</v>
      </c>
      <c r="B643" s="1" t="s">
        <v>3660</v>
      </c>
      <c r="C643" s="115" t="s">
        <v>3661</v>
      </c>
      <c r="D643" s="116" t="s">
        <v>2556</v>
      </c>
      <c r="E643">
        <v>0</v>
      </c>
      <c r="F643">
        <v>0</v>
      </c>
      <c r="G643">
        <v>0</v>
      </c>
      <c r="H643">
        <v>0</v>
      </c>
      <c r="I643">
        <v>0</v>
      </c>
      <c r="J643" t="s">
        <v>2496</v>
      </c>
      <c r="K643" t="s">
        <v>2496</v>
      </c>
      <c r="L643" s="20"/>
      <c r="M643" s="20"/>
      <c r="N643" s="20"/>
      <c r="O643" s="20"/>
      <c r="P643" s="20"/>
      <c r="Q643" s="28">
        <f t="shared" si="11"/>
        <v>17.71</v>
      </c>
      <c r="R643" s="18"/>
      <c r="S643" s="18"/>
      <c r="T643" s="18"/>
      <c r="U643" s="18"/>
      <c r="V643" s="18"/>
      <c r="W6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3" s="17">
        <f>SUM(T_MAIN_ROUTGW28[[#This Row],[(Y)
TOTAL Excluding VAT - Y1
((A*J)*Q)+((A*R)*12))]:[(AC)
TOTAL Excluding VAT - Y5
((E*N*Q)+((E*V)*12))]])</f>
        <v>0</v>
      </c>
      <c r="AC643" s="65"/>
    </row>
    <row r="644" spans="1:29" x14ac:dyDescent="0.3">
      <c r="A644" t="s">
        <v>2530</v>
      </c>
      <c r="B644" s="1" t="s">
        <v>3662</v>
      </c>
      <c r="C644" s="115" t="s">
        <v>3663</v>
      </c>
      <c r="D644" s="116" t="s">
        <v>2556</v>
      </c>
      <c r="E644">
        <v>0</v>
      </c>
      <c r="F644">
        <v>0</v>
      </c>
      <c r="G644">
        <v>0</v>
      </c>
      <c r="H644">
        <v>0</v>
      </c>
      <c r="I644">
        <v>0</v>
      </c>
      <c r="J644" t="s">
        <v>2496</v>
      </c>
      <c r="K644" t="s">
        <v>2496</v>
      </c>
      <c r="L644" s="20"/>
      <c r="M644" s="20"/>
      <c r="N644" s="20"/>
      <c r="O644" s="20"/>
      <c r="P644" s="20"/>
      <c r="Q644" s="28">
        <f t="shared" si="11"/>
        <v>17.71</v>
      </c>
      <c r="R644" s="18"/>
      <c r="S644" s="18"/>
      <c r="T644" s="18"/>
      <c r="U644" s="18"/>
      <c r="V644" s="18"/>
      <c r="W6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4" s="17">
        <f>SUM(T_MAIN_ROUTGW28[[#This Row],[(Y)
TOTAL Excluding VAT - Y1
((A*J)*Q)+((A*R)*12))]:[(AC)
TOTAL Excluding VAT - Y5
((E*N*Q)+((E*V)*12))]])</f>
        <v>0</v>
      </c>
      <c r="AC644" s="65"/>
    </row>
    <row r="645" spans="1:29" x14ac:dyDescent="0.3">
      <c r="A645" t="s">
        <v>2530</v>
      </c>
      <c r="B645" s="1" t="s">
        <v>3664</v>
      </c>
      <c r="C645" s="115" t="s">
        <v>3665</v>
      </c>
      <c r="D645" s="116" t="s">
        <v>2556</v>
      </c>
      <c r="E645">
        <v>0</v>
      </c>
      <c r="F645">
        <v>0</v>
      </c>
      <c r="G645">
        <v>0</v>
      </c>
      <c r="H645">
        <v>0</v>
      </c>
      <c r="I645">
        <v>0</v>
      </c>
      <c r="J645" t="s">
        <v>2496</v>
      </c>
      <c r="K645" t="s">
        <v>2496</v>
      </c>
      <c r="L645" s="20"/>
      <c r="M645" s="20"/>
      <c r="N645" s="20"/>
      <c r="O645" s="20"/>
      <c r="P645" s="20"/>
      <c r="Q645" s="28">
        <f t="shared" si="11"/>
        <v>17.71</v>
      </c>
      <c r="R645" s="18"/>
      <c r="S645" s="18"/>
      <c r="T645" s="18"/>
      <c r="U645" s="18"/>
      <c r="V645" s="18"/>
      <c r="W6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5" s="17">
        <f>SUM(T_MAIN_ROUTGW28[[#This Row],[(Y)
TOTAL Excluding VAT - Y1
((A*J)*Q)+((A*R)*12))]:[(AC)
TOTAL Excluding VAT - Y5
((E*N*Q)+((E*V)*12))]])</f>
        <v>0</v>
      </c>
      <c r="AC645" s="65"/>
    </row>
    <row r="646" spans="1:29" x14ac:dyDescent="0.3">
      <c r="A646" t="s">
        <v>2530</v>
      </c>
      <c r="B646" s="1" t="s">
        <v>3666</v>
      </c>
      <c r="C646" s="115" t="s">
        <v>3667</v>
      </c>
      <c r="D646" s="116" t="s">
        <v>2556</v>
      </c>
      <c r="E646">
        <v>0</v>
      </c>
      <c r="F646">
        <v>0</v>
      </c>
      <c r="G646">
        <v>0</v>
      </c>
      <c r="H646">
        <v>0</v>
      </c>
      <c r="I646">
        <v>0</v>
      </c>
      <c r="J646" t="s">
        <v>2496</v>
      </c>
      <c r="K646" t="s">
        <v>2496</v>
      </c>
      <c r="L646" s="20"/>
      <c r="M646" s="20"/>
      <c r="N646" s="20"/>
      <c r="O646" s="20"/>
      <c r="P646" s="20"/>
      <c r="Q646" s="28">
        <f t="shared" si="11"/>
        <v>17.71</v>
      </c>
      <c r="R646" s="18"/>
      <c r="S646" s="18"/>
      <c r="T646" s="18"/>
      <c r="U646" s="18"/>
      <c r="V646" s="18"/>
      <c r="W6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6" s="17">
        <f>SUM(T_MAIN_ROUTGW28[[#This Row],[(Y)
TOTAL Excluding VAT - Y1
((A*J)*Q)+((A*R)*12))]:[(AC)
TOTAL Excluding VAT - Y5
((E*N*Q)+((E*V)*12))]])</f>
        <v>0</v>
      </c>
      <c r="AC646" s="65"/>
    </row>
    <row r="647" spans="1:29" x14ac:dyDescent="0.3">
      <c r="A647" t="s">
        <v>2530</v>
      </c>
      <c r="B647" s="1" t="s">
        <v>3668</v>
      </c>
      <c r="C647" s="115" t="s">
        <v>3669</v>
      </c>
      <c r="D647" s="116" t="s">
        <v>2556</v>
      </c>
      <c r="E647">
        <v>0</v>
      </c>
      <c r="F647">
        <v>0</v>
      </c>
      <c r="G647">
        <v>0</v>
      </c>
      <c r="H647">
        <v>0</v>
      </c>
      <c r="I647">
        <v>0</v>
      </c>
      <c r="J647" t="s">
        <v>2496</v>
      </c>
      <c r="K647" t="s">
        <v>2496</v>
      </c>
      <c r="L647" s="20"/>
      <c r="M647" s="20"/>
      <c r="N647" s="20"/>
      <c r="O647" s="20"/>
      <c r="P647" s="20"/>
      <c r="Q647" s="28">
        <f t="shared" si="11"/>
        <v>17.71</v>
      </c>
      <c r="R647" s="18"/>
      <c r="S647" s="18"/>
      <c r="T647" s="18"/>
      <c r="U647" s="18"/>
      <c r="V647" s="18"/>
      <c r="W6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7" s="17">
        <f>SUM(T_MAIN_ROUTGW28[[#This Row],[(Y)
TOTAL Excluding VAT - Y1
((A*J)*Q)+((A*R)*12))]:[(AC)
TOTAL Excluding VAT - Y5
((E*N*Q)+((E*V)*12))]])</f>
        <v>0</v>
      </c>
      <c r="AC647" s="65"/>
    </row>
    <row r="648" spans="1:29" x14ac:dyDescent="0.3">
      <c r="A648" t="s">
        <v>2530</v>
      </c>
      <c r="B648" s="1" t="s">
        <v>3670</v>
      </c>
      <c r="C648" s="115" t="s">
        <v>3671</v>
      </c>
      <c r="D648" s="116" t="s">
        <v>2556</v>
      </c>
      <c r="E648">
        <v>0</v>
      </c>
      <c r="F648">
        <v>0</v>
      </c>
      <c r="G648">
        <v>0</v>
      </c>
      <c r="H648">
        <v>0</v>
      </c>
      <c r="I648">
        <v>0</v>
      </c>
      <c r="J648" t="s">
        <v>2496</v>
      </c>
      <c r="K648" t="s">
        <v>2496</v>
      </c>
      <c r="L648" s="20"/>
      <c r="M648" s="20"/>
      <c r="N648" s="20"/>
      <c r="O648" s="20"/>
      <c r="P648" s="20"/>
      <c r="Q648" s="28">
        <f t="shared" si="11"/>
        <v>17.71</v>
      </c>
      <c r="R648" s="18"/>
      <c r="S648" s="18"/>
      <c r="T648" s="18"/>
      <c r="U648" s="18"/>
      <c r="V648" s="18"/>
      <c r="W6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8" s="17">
        <f>SUM(T_MAIN_ROUTGW28[[#This Row],[(Y)
TOTAL Excluding VAT - Y1
((A*J)*Q)+((A*R)*12))]:[(AC)
TOTAL Excluding VAT - Y5
((E*N*Q)+((E*V)*12))]])</f>
        <v>0</v>
      </c>
      <c r="AC648" s="65"/>
    </row>
    <row r="649" spans="1:29" x14ac:dyDescent="0.3">
      <c r="A649" t="s">
        <v>2530</v>
      </c>
      <c r="B649" s="1" t="s">
        <v>3672</v>
      </c>
      <c r="C649" s="115" t="s">
        <v>3673</v>
      </c>
      <c r="D649" s="116" t="s">
        <v>2556</v>
      </c>
      <c r="E649">
        <v>0</v>
      </c>
      <c r="F649">
        <v>0</v>
      </c>
      <c r="G649">
        <v>0</v>
      </c>
      <c r="H649">
        <v>0</v>
      </c>
      <c r="I649">
        <v>0</v>
      </c>
      <c r="J649" t="s">
        <v>2496</v>
      </c>
      <c r="K649" t="s">
        <v>2496</v>
      </c>
      <c r="L649" s="20"/>
      <c r="M649" s="20"/>
      <c r="N649" s="20"/>
      <c r="O649" s="20"/>
      <c r="P649" s="20"/>
      <c r="Q649" s="28">
        <f t="shared" si="11"/>
        <v>17.71</v>
      </c>
      <c r="R649" s="18"/>
      <c r="S649" s="18"/>
      <c r="T649" s="18"/>
      <c r="U649" s="18"/>
      <c r="V649" s="18"/>
      <c r="W6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49" s="17">
        <f>SUM(T_MAIN_ROUTGW28[[#This Row],[(Y)
TOTAL Excluding VAT - Y1
((A*J)*Q)+((A*R)*12))]:[(AC)
TOTAL Excluding VAT - Y5
((E*N*Q)+((E*V)*12))]])</f>
        <v>0</v>
      </c>
      <c r="AC649" s="65"/>
    </row>
    <row r="650" spans="1:29" x14ac:dyDescent="0.3">
      <c r="A650" t="s">
        <v>2530</v>
      </c>
      <c r="B650" s="1" t="s">
        <v>3674</v>
      </c>
      <c r="C650" s="115" t="s">
        <v>3675</v>
      </c>
      <c r="D650" s="116" t="s">
        <v>2556</v>
      </c>
      <c r="E650">
        <v>0</v>
      </c>
      <c r="F650">
        <v>0</v>
      </c>
      <c r="G650">
        <v>0</v>
      </c>
      <c r="H650">
        <v>0</v>
      </c>
      <c r="I650">
        <v>0</v>
      </c>
      <c r="J650" t="s">
        <v>2496</v>
      </c>
      <c r="K650" t="s">
        <v>2496</v>
      </c>
      <c r="L650" s="20"/>
      <c r="M650" s="20"/>
      <c r="N650" s="20"/>
      <c r="O650" s="20"/>
      <c r="P650" s="20"/>
      <c r="Q650" s="28">
        <f t="shared" si="11"/>
        <v>17.71</v>
      </c>
      <c r="R650" s="18"/>
      <c r="S650" s="18"/>
      <c r="T650" s="18"/>
      <c r="U650" s="18"/>
      <c r="V650" s="18"/>
      <c r="W6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0" s="17">
        <f>SUM(T_MAIN_ROUTGW28[[#This Row],[(Y)
TOTAL Excluding VAT - Y1
((A*J)*Q)+((A*R)*12))]:[(AC)
TOTAL Excluding VAT - Y5
((E*N*Q)+((E*V)*12))]])</f>
        <v>0</v>
      </c>
      <c r="AC650" s="65"/>
    </row>
    <row r="651" spans="1:29" x14ac:dyDescent="0.3">
      <c r="A651" t="s">
        <v>2530</v>
      </c>
      <c r="B651" s="1" t="s">
        <v>3676</v>
      </c>
      <c r="C651" s="115" t="s">
        <v>3677</v>
      </c>
      <c r="D651" s="116" t="s">
        <v>2556</v>
      </c>
      <c r="E651">
        <v>0</v>
      </c>
      <c r="F651">
        <v>0</v>
      </c>
      <c r="G651">
        <v>0</v>
      </c>
      <c r="H651">
        <v>0</v>
      </c>
      <c r="I651">
        <v>0</v>
      </c>
      <c r="J651" t="s">
        <v>2496</v>
      </c>
      <c r="K651" t="s">
        <v>2496</v>
      </c>
      <c r="L651" s="20"/>
      <c r="M651" s="20"/>
      <c r="N651" s="20"/>
      <c r="O651" s="20"/>
      <c r="P651" s="20"/>
      <c r="Q651" s="28">
        <f t="shared" si="11"/>
        <v>17.71</v>
      </c>
      <c r="R651" s="18"/>
      <c r="S651" s="18"/>
      <c r="T651" s="18"/>
      <c r="U651" s="18"/>
      <c r="V651" s="18"/>
      <c r="W6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1" s="17">
        <f>SUM(T_MAIN_ROUTGW28[[#This Row],[(Y)
TOTAL Excluding VAT - Y1
((A*J)*Q)+((A*R)*12))]:[(AC)
TOTAL Excluding VAT - Y5
((E*N*Q)+((E*V)*12))]])</f>
        <v>0</v>
      </c>
      <c r="AC651" s="65"/>
    </row>
    <row r="652" spans="1:29" x14ac:dyDescent="0.3">
      <c r="A652" t="s">
        <v>2530</v>
      </c>
      <c r="B652" s="1" t="s">
        <v>3678</v>
      </c>
      <c r="C652" s="115" t="s">
        <v>3679</v>
      </c>
      <c r="D652" s="116" t="s">
        <v>2556</v>
      </c>
      <c r="E652">
        <v>0</v>
      </c>
      <c r="F652">
        <v>0</v>
      </c>
      <c r="G652">
        <v>0</v>
      </c>
      <c r="H652">
        <v>0</v>
      </c>
      <c r="I652">
        <v>0</v>
      </c>
      <c r="J652" t="s">
        <v>2496</v>
      </c>
      <c r="K652" t="s">
        <v>2496</v>
      </c>
      <c r="L652" s="20"/>
      <c r="M652" s="20"/>
      <c r="N652" s="20"/>
      <c r="O652" s="20"/>
      <c r="P652" s="20"/>
      <c r="Q652" s="28">
        <f t="shared" si="11"/>
        <v>17.71</v>
      </c>
      <c r="R652" s="18"/>
      <c r="S652" s="18"/>
      <c r="T652" s="18"/>
      <c r="U652" s="18"/>
      <c r="V652" s="18"/>
      <c r="W6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2" s="17">
        <f>SUM(T_MAIN_ROUTGW28[[#This Row],[(Y)
TOTAL Excluding VAT - Y1
((A*J)*Q)+((A*R)*12))]:[(AC)
TOTAL Excluding VAT - Y5
((E*N*Q)+((E*V)*12))]])</f>
        <v>0</v>
      </c>
      <c r="AC652" s="65"/>
    </row>
    <row r="653" spans="1:29" x14ac:dyDescent="0.3">
      <c r="A653" t="s">
        <v>2530</v>
      </c>
      <c r="B653" s="1" t="s">
        <v>3680</v>
      </c>
      <c r="C653" s="115" t="s">
        <v>3681</v>
      </c>
      <c r="D653" s="116" t="s">
        <v>2591</v>
      </c>
      <c r="E653">
        <v>0</v>
      </c>
      <c r="F653">
        <v>0</v>
      </c>
      <c r="G653">
        <v>0</v>
      </c>
      <c r="H653">
        <v>0</v>
      </c>
      <c r="I653">
        <v>0</v>
      </c>
      <c r="J653" t="s">
        <v>2496</v>
      </c>
      <c r="K653" t="s">
        <v>2496</v>
      </c>
      <c r="L653" s="20"/>
      <c r="M653" s="20"/>
      <c r="N653" s="20"/>
      <c r="O653" s="20"/>
      <c r="P653" s="20"/>
      <c r="Q653" s="28">
        <f t="shared" si="11"/>
        <v>17.71</v>
      </c>
      <c r="R653" s="18"/>
      <c r="S653" s="18"/>
      <c r="T653" s="18"/>
      <c r="U653" s="18"/>
      <c r="V653" s="18"/>
      <c r="W6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3" s="17">
        <f>SUM(T_MAIN_ROUTGW28[[#This Row],[(Y)
TOTAL Excluding VAT - Y1
((A*J)*Q)+((A*R)*12))]:[(AC)
TOTAL Excluding VAT - Y5
((E*N*Q)+((E*V)*12))]])</f>
        <v>0</v>
      </c>
      <c r="AC653" s="65"/>
    </row>
    <row r="654" spans="1:29" x14ac:dyDescent="0.3">
      <c r="A654" t="s">
        <v>2530</v>
      </c>
      <c r="B654" s="1" t="s">
        <v>3682</v>
      </c>
      <c r="C654" s="115" t="s">
        <v>3683</v>
      </c>
      <c r="D654" s="116" t="s">
        <v>3684</v>
      </c>
      <c r="E654">
        <v>0</v>
      </c>
      <c r="F654">
        <v>0</v>
      </c>
      <c r="G654">
        <v>0</v>
      </c>
      <c r="H654">
        <v>0</v>
      </c>
      <c r="I654">
        <v>0</v>
      </c>
      <c r="J654" t="s">
        <v>3414</v>
      </c>
      <c r="K654" t="s">
        <v>2496</v>
      </c>
      <c r="L654" s="20"/>
      <c r="M654" s="20"/>
      <c r="N654" s="20"/>
      <c r="O654" s="20"/>
      <c r="P654" s="20"/>
      <c r="Q654" s="28">
        <f t="shared" si="11"/>
        <v>17.71</v>
      </c>
      <c r="R654" s="18"/>
      <c r="S654" s="18"/>
      <c r="T654" s="18"/>
      <c r="U654" s="18"/>
      <c r="V654" s="18"/>
      <c r="W6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4" s="17">
        <f>SUM(T_MAIN_ROUTGW28[[#This Row],[(Y)
TOTAL Excluding VAT - Y1
((A*J)*Q)+((A*R)*12))]:[(AC)
TOTAL Excluding VAT - Y5
((E*N*Q)+((E*V)*12))]])</f>
        <v>0</v>
      </c>
      <c r="AC654" s="65"/>
    </row>
    <row r="655" spans="1:29" x14ac:dyDescent="0.3">
      <c r="A655" t="s">
        <v>2530</v>
      </c>
      <c r="B655" s="1" t="s">
        <v>3685</v>
      </c>
      <c r="C655" s="115" t="s">
        <v>3686</v>
      </c>
      <c r="D655" s="116" t="s">
        <v>2567</v>
      </c>
      <c r="E655">
        <v>0</v>
      </c>
      <c r="F655">
        <v>0</v>
      </c>
      <c r="G655">
        <v>0</v>
      </c>
      <c r="H655">
        <v>0</v>
      </c>
      <c r="I655">
        <v>0</v>
      </c>
      <c r="J655" t="s">
        <v>2496</v>
      </c>
      <c r="K655" t="s">
        <v>2496</v>
      </c>
      <c r="L655" s="20"/>
      <c r="M655" s="20"/>
      <c r="N655" s="20"/>
      <c r="O655" s="20"/>
      <c r="P655" s="20"/>
      <c r="Q655" s="28">
        <f t="shared" si="11"/>
        <v>17.71</v>
      </c>
      <c r="R655" s="18"/>
      <c r="S655" s="18"/>
      <c r="T655" s="18"/>
      <c r="U655" s="18"/>
      <c r="V655" s="18"/>
      <c r="W6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5" s="17">
        <f>SUM(T_MAIN_ROUTGW28[[#This Row],[(Y)
TOTAL Excluding VAT - Y1
((A*J)*Q)+((A*R)*12))]:[(AC)
TOTAL Excluding VAT - Y5
((E*N*Q)+((E*V)*12))]])</f>
        <v>0</v>
      </c>
      <c r="AC655" s="65"/>
    </row>
    <row r="656" spans="1:29" x14ac:dyDescent="0.3">
      <c r="A656" t="s">
        <v>2530</v>
      </c>
      <c r="B656" s="1" t="s">
        <v>3687</v>
      </c>
      <c r="C656" s="115" t="s">
        <v>3688</v>
      </c>
      <c r="D656" s="116" t="s">
        <v>2556</v>
      </c>
      <c r="E656">
        <v>0</v>
      </c>
      <c r="F656">
        <v>0</v>
      </c>
      <c r="G656">
        <v>0</v>
      </c>
      <c r="H656">
        <v>0</v>
      </c>
      <c r="I656">
        <v>0</v>
      </c>
      <c r="J656" t="s">
        <v>2496</v>
      </c>
      <c r="K656" t="s">
        <v>2496</v>
      </c>
      <c r="L656" s="20"/>
      <c r="M656" s="20"/>
      <c r="N656" s="20"/>
      <c r="O656" s="20"/>
      <c r="P656" s="20"/>
      <c r="Q656" s="28">
        <f t="shared" si="11"/>
        <v>17.71</v>
      </c>
      <c r="R656" s="18"/>
      <c r="S656" s="18"/>
      <c r="T656" s="18"/>
      <c r="U656" s="18"/>
      <c r="V656" s="18"/>
      <c r="W6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6" s="17">
        <f>SUM(T_MAIN_ROUTGW28[[#This Row],[(Y)
TOTAL Excluding VAT - Y1
((A*J)*Q)+((A*R)*12))]:[(AC)
TOTAL Excluding VAT - Y5
((E*N*Q)+((E*V)*12))]])</f>
        <v>0</v>
      </c>
      <c r="AC656" s="65"/>
    </row>
    <row r="657" spans="1:29" x14ac:dyDescent="0.3">
      <c r="A657" t="s">
        <v>2530</v>
      </c>
      <c r="B657" s="1" t="s">
        <v>3689</v>
      </c>
      <c r="C657" s="115" t="s">
        <v>3690</v>
      </c>
      <c r="D657" s="116" t="s">
        <v>3691</v>
      </c>
      <c r="E657">
        <v>0</v>
      </c>
      <c r="F657">
        <v>0</v>
      </c>
      <c r="G657">
        <v>0</v>
      </c>
      <c r="H657">
        <v>0</v>
      </c>
      <c r="I657">
        <v>0</v>
      </c>
      <c r="J657" t="s">
        <v>2496</v>
      </c>
      <c r="K657" t="s">
        <v>2496</v>
      </c>
      <c r="L657" s="20"/>
      <c r="M657" s="20"/>
      <c r="N657" s="20"/>
      <c r="O657" s="20"/>
      <c r="P657" s="20"/>
      <c r="Q657" s="28">
        <f t="shared" si="11"/>
        <v>17.71</v>
      </c>
      <c r="R657" s="18"/>
      <c r="S657" s="18"/>
      <c r="T657" s="18"/>
      <c r="U657" s="18"/>
      <c r="V657" s="18"/>
      <c r="W6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7" s="17">
        <f>SUM(T_MAIN_ROUTGW28[[#This Row],[(Y)
TOTAL Excluding VAT - Y1
((A*J)*Q)+((A*R)*12))]:[(AC)
TOTAL Excluding VAT - Y5
((E*N*Q)+((E*V)*12))]])</f>
        <v>0</v>
      </c>
      <c r="AC657" s="65"/>
    </row>
    <row r="658" spans="1:29" x14ac:dyDescent="0.3">
      <c r="A658" t="s">
        <v>2530</v>
      </c>
      <c r="B658" s="1" t="s">
        <v>3692</v>
      </c>
      <c r="C658" s="115" t="s">
        <v>3693</v>
      </c>
      <c r="D658" s="116" t="s">
        <v>2679</v>
      </c>
      <c r="E658">
        <v>0</v>
      </c>
      <c r="F658">
        <v>0</v>
      </c>
      <c r="G658">
        <v>0</v>
      </c>
      <c r="H658">
        <v>0</v>
      </c>
      <c r="I658">
        <v>0</v>
      </c>
      <c r="J658" t="s">
        <v>2496</v>
      </c>
      <c r="K658" t="s">
        <v>2496</v>
      </c>
      <c r="L658" s="20"/>
      <c r="M658" s="20"/>
      <c r="N658" s="20"/>
      <c r="O658" s="20"/>
      <c r="P658" s="20"/>
      <c r="Q658" s="28">
        <f t="shared" si="11"/>
        <v>17.71</v>
      </c>
      <c r="R658" s="18"/>
      <c r="S658" s="18"/>
      <c r="T658" s="18"/>
      <c r="U658" s="18"/>
      <c r="V658" s="18"/>
      <c r="W6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8" s="17">
        <f>SUM(T_MAIN_ROUTGW28[[#This Row],[(Y)
TOTAL Excluding VAT - Y1
((A*J)*Q)+((A*R)*12))]:[(AC)
TOTAL Excluding VAT - Y5
((E*N*Q)+((E*V)*12))]])</f>
        <v>0</v>
      </c>
      <c r="AC658" s="65"/>
    </row>
    <row r="659" spans="1:29" x14ac:dyDescent="0.3">
      <c r="A659" t="s">
        <v>2530</v>
      </c>
      <c r="B659" s="1" t="s">
        <v>3694</v>
      </c>
      <c r="C659" s="115" t="s">
        <v>3695</v>
      </c>
      <c r="D659" s="116" t="s">
        <v>2556</v>
      </c>
      <c r="E659">
        <v>0</v>
      </c>
      <c r="F659">
        <v>0</v>
      </c>
      <c r="G659">
        <v>0</v>
      </c>
      <c r="H659">
        <v>0</v>
      </c>
      <c r="I659">
        <v>0</v>
      </c>
      <c r="J659" t="s">
        <v>2496</v>
      </c>
      <c r="K659" t="s">
        <v>2496</v>
      </c>
      <c r="L659" s="20"/>
      <c r="M659" s="20"/>
      <c r="N659" s="20"/>
      <c r="O659" s="20"/>
      <c r="P659" s="20"/>
      <c r="Q659" s="28">
        <f t="shared" si="11"/>
        <v>17.71</v>
      </c>
      <c r="R659" s="18"/>
      <c r="S659" s="18"/>
      <c r="T659" s="18"/>
      <c r="U659" s="18"/>
      <c r="V659" s="18"/>
      <c r="W6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59" s="17">
        <f>SUM(T_MAIN_ROUTGW28[[#This Row],[(Y)
TOTAL Excluding VAT - Y1
((A*J)*Q)+((A*R)*12))]:[(AC)
TOTAL Excluding VAT - Y5
((E*N*Q)+((E*V)*12))]])</f>
        <v>0</v>
      </c>
      <c r="AC659" s="65"/>
    </row>
    <row r="660" spans="1:29" x14ac:dyDescent="0.3">
      <c r="A660" t="s">
        <v>2530</v>
      </c>
      <c r="B660" s="1" t="s">
        <v>3696</v>
      </c>
      <c r="C660" s="115" t="s">
        <v>3696</v>
      </c>
      <c r="D660" s="116" t="s">
        <v>2556</v>
      </c>
      <c r="E660">
        <v>0</v>
      </c>
      <c r="F660">
        <v>0</v>
      </c>
      <c r="G660">
        <v>0</v>
      </c>
      <c r="H660">
        <v>0</v>
      </c>
      <c r="I660">
        <v>0</v>
      </c>
      <c r="J660" t="s">
        <v>2496</v>
      </c>
      <c r="K660" t="s">
        <v>2496</v>
      </c>
      <c r="L660" s="20"/>
      <c r="M660" s="20"/>
      <c r="N660" s="20"/>
      <c r="O660" s="20"/>
      <c r="P660" s="20"/>
      <c r="Q660" s="28">
        <f t="shared" si="11"/>
        <v>17.71</v>
      </c>
      <c r="R660" s="18"/>
      <c r="S660" s="18"/>
      <c r="T660" s="18"/>
      <c r="U660" s="18"/>
      <c r="V660" s="18"/>
      <c r="W6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0" s="17">
        <f>SUM(T_MAIN_ROUTGW28[[#This Row],[(Y)
TOTAL Excluding VAT - Y1
((A*J)*Q)+((A*R)*12))]:[(AC)
TOTAL Excluding VAT - Y5
((E*N*Q)+((E*V)*12))]])</f>
        <v>0</v>
      </c>
      <c r="AC660" s="65"/>
    </row>
    <row r="661" spans="1:29" x14ac:dyDescent="0.3">
      <c r="A661" t="s">
        <v>2530</v>
      </c>
      <c r="B661" s="1" t="s">
        <v>3697</v>
      </c>
      <c r="C661" s="115" t="s">
        <v>3698</v>
      </c>
      <c r="D661" s="116" t="s">
        <v>3691</v>
      </c>
      <c r="E661">
        <v>0</v>
      </c>
      <c r="F661">
        <v>0</v>
      </c>
      <c r="G661">
        <v>0</v>
      </c>
      <c r="H661">
        <v>0</v>
      </c>
      <c r="I661">
        <v>0</v>
      </c>
      <c r="J661" t="s">
        <v>2496</v>
      </c>
      <c r="K661" t="s">
        <v>2496</v>
      </c>
      <c r="L661" s="20"/>
      <c r="M661" s="20"/>
      <c r="N661" s="20"/>
      <c r="O661" s="20"/>
      <c r="P661" s="20"/>
      <c r="Q661" s="28">
        <f t="shared" si="11"/>
        <v>17.71</v>
      </c>
      <c r="R661" s="18"/>
      <c r="S661" s="18"/>
      <c r="T661" s="18"/>
      <c r="U661" s="18"/>
      <c r="V661" s="18"/>
      <c r="W6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1" s="17">
        <f>SUM(T_MAIN_ROUTGW28[[#This Row],[(Y)
TOTAL Excluding VAT - Y1
((A*J)*Q)+((A*R)*12))]:[(AC)
TOTAL Excluding VAT - Y5
((E*N*Q)+((E*V)*12))]])</f>
        <v>0</v>
      </c>
      <c r="AC661" s="65"/>
    </row>
    <row r="662" spans="1:29" x14ac:dyDescent="0.3">
      <c r="A662" t="s">
        <v>2530</v>
      </c>
      <c r="B662" s="1" t="s">
        <v>3699</v>
      </c>
      <c r="C662" s="115" t="s">
        <v>3700</v>
      </c>
      <c r="D662" s="116" t="s">
        <v>2556</v>
      </c>
      <c r="E662">
        <v>0</v>
      </c>
      <c r="F662">
        <v>0</v>
      </c>
      <c r="G662">
        <v>0</v>
      </c>
      <c r="H662">
        <v>0</v>
      </c>
      <c r="I662">
        <v>0</v>
      </c>
      <c r="J662" t="s">
        <v>2496</v>
      </c>
      <c r="K662" t="s">
        <v>2496</v>
      </c>
      <c r="L662" s="20"/>
      <c r="M662" s="20"/>
      <c r="N662" s="20"/>
      <c r="O662" s="20"/>
      <c r="P662" s="20"/>
      <c r="Q662" s="28">
        <f t="shared" si="11"/>
        <v>17.71</v>
      </c>
      <c r="R662" s="18"/>
      <c r="S662" s="18"/>
      <c r="T662" s="18"/>
      <c r="U662" s="18"/>
      <c r="V662" s="18"/>
      <c r="W6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2" s="17">
        <f>SUM(T_MAIN_ROUTGW28[[#This Row],[(Y)
TOTAL Excluding VAT - Y1
((A*J)*Q)+((A*R)*12))]:[(AC)
TOTAL Excluding VAT - Y5
((E*N*Q)+((E*V)*12))]])</f>
        <v>0</v>
      </c>
      <c r="AC662" s="65"/>
    </row>
    <row r="663" spans="1:29" x14ac:dyDescent="0.3">
      <c r="A663" t="s">
        <v>2530</v>
      </c>
      <c r="B663" s="1" t="s">
        <v>3701</v>
      </c>
      <c r="C663" s="115" t="s">
        <v>3702</v>
      </c>
      <c r="D663" s="116" t="s">
        <v>3691</v>
      </c>
      <c r="E663">
        <v>0</v>
      </c>
      <c r="F663">
        <v>0</v>
      </c>
      <c r="G663">
        <v>0</v>
      </c>
      <c r="H663">
        <v>0</v>
      </c>
      <c r="I663">
        <v>0</v>
      </c>
      <c r="J663" t="s">
        <v>2496</v>
      </c>
      <c r="K663" t="s">
        <v>2496</v>
      </c>
      <c r="L663" s="20"/>
      <c r="M663" s="20"/>
      <c r="N663" s="20"/>
      <c r="O663" s="20"/>
      <c r="P663" s="20"/>
      <c r="Q663" s="28">
        <f t="shared" si="11"/>
        <v>17.71</v>
      </c>
      <c r="R663" s="18"/>
      <c r="S663" s="18"/>
      <c r="T663" s="18"/>
      <c r="U663" s="18"/>
      <c r="V663" s="18"/>
      <c r="W6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3" s="17">
        <f>SUM(T_MAIN_ROUTGW28[[#This Row],[(Y)
TOTAL Excluding VAT - Y1
((A*J)*Q)+((A*R)*12))]:[(AC)
TOTAL Excluding VAT - Y5
((E*N*Q)+((E*V)*12))]])</f>
        <v>0</v>
      </c>
      <c r="AC663" s="65"/>
    </row>
    <row r="664" spans="1:29" x14ac:dyDescent="0.3">
      <c r="A664" t="s">
        <v>2530</v>
      </c>
      <c r="B664" s="1" t="s">
        <v>3703</v>
      </c>
      <c r="C664" s="115" t="s">
        <v>3704</v>
      </c>
      <c r="D664" s="116" t="s">
        <v>2572</v>
      </c>
      <c r="E664">
        <v>0</v>
      </c>
      <c r="F664">
        <v>0</v>
      </c>
      <c r="G664">
        <v>0</v>
      </c>
      <c r="H664">
        <v>0</v>
      </c>
      <c r="I664">
        <v>0</v>
      </c>
      <c r="J664" t="s">
        <v>2496</v>
      </c>
      <c r="K664" t="s">
        <v>2496</v>
      </c>
      <c r="L664" s="20"/>
      <c r="M664" s="20"/>
      <c r="N664" s="20"/>
      <c r="O664" s="20"/>
      <c r="P664" s="20"/>
      <c r="Q664" s="28">
        <f t="shared" si="11"/>
        <v>17.71</v>
      </c>
      <c r="R664" s="18"/>
      <c r="S664" s="18"/>
      <c r="T664" s="18"/>
      <c r="U664" s="18"/>
      <c r="V664" s="18"/>
      <c r="W6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4" s="17">
        <f>SUM(T_MAIN_ROUTGW28[[#This Row],[(Y)
TOTAL Excluding VAT - Y1
((A*J)*Q)+((A*R)*12))]:[(AC)
TOTAL Excluding VAT - Y5
((E*N*Q)+((E*V)*12))]])</f>
        <v>0</v>
      </c>
      <c r="AC664" s="65"/>
    </row>
    <row r="665" spans="1:29" x14ac:dyDescent="0.3">
      <c r="A665" t="s">
        <v>2530</v>
      </c>
      <c r="B665" s="1" t="s">
        <v>3705</v>
      </c>
      <c r="C665" s="115" t="s">
        <v>3706</v>
      </c>
      <c r="D665" s="116" t="s">
        <v>3632</v>
      </c>
      <c r="E665">
        <v>0</v>
      </c>
      <c r="F665">
        <v>0</v>
      </c>
      <c r="G665">
        <v>0</v>
      </c>
      <c r="H665">
        <v>0</v>
      </c>
      <c r="I665">
        <v>0</v>
      </c>
      <c r="J665" t="s">
        <v>2496</v>
      </c>
      <c r="K665" t="s">
        <v>2496</v>
      </c>
      <c r="L665" s="20"/>
      <c r="M665" s="20"/>
      <c r="N665" s="20"/>
      <c r="O665" s="20"/>
      <c r="P665" s="20"/>
      <c r="Q665" s="28">
        <f t="shared" si="11"/>
        <v>17.71</v>
      </c>
      <c r="R665" s="18"/>
      <c r="S665" s="18"/>
      <c r="T665" s="18"/>
      <c r="U665" s="18"/>
      <c r="V665" s="18"/>
      <c r="W6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5" s="17">
        <f>SUM(T_MAIN_ROUTGW28[[#This Row],[(Y)
TOTAL Excluding VAT - Y1
((A*J)*Q)+((A*R)*12))]:[(AC)
TOTAL Excluding VAT - Y5
((E*N*Q)+((E*V)*12))]])</f>
        <v>0</v>
      </c>
      <c r="AC665" s="65"/>
    </row>
    <row r="666" spans="1:29" x14ac:dyDescent="0.3">
      <c r="A666" t="s">
        <v>2530</v>
      </c>
      <c r="B666" s="1" t="s">
        <v>3707</v>
      </c>
      <c r="C666" s="115" t="s">
        <v>3708</v>
      </c>
      <c r="D666" s="116" t="s">
        <v>3645</v>
      </c>
      <c r="E666">
        <v>0</v>
      </c>
      <c r="F666">
        <v>0</v>
      </c>
      <c r="G666">
        <v>0</v>
      </c>
      <c r="H666">
        <v>0</v>
      </c>
      <c r="I666">
        <v>0</v>
      </c>
      <c r="J666" t="s">
        <v>2496</v>
      </c>
      <c r="K666" t="s">
        <v>2496</v>
      </c>
      <c r="L666" s="20"/>
      <c r="M666" s="20"/>
      <c r="N666" s="20"/>
      <c r="O666" s="20"/>
      <c r="P666" s="20"/>
      <c r="Q666" s="28">
        <f t="shared" si="11"/>
        <v>17.71</v>
      </c>
      <c r="R666" s="18"/>
      <c r="S666" s="18"/>
      <c r="T666" s="18"/>
      <c r="U666" s="18"/>
      <c r="V666" s="18"/>
      <c r="W6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6" s="17">
        <f>SUM(T_MAIN_ROUTGW28[[#This Row],[(Y)
TOTAL Excluding VAT - Y1
((A*J)*Q)+((A*R)*12))]:[(AC)
TOTAL Excluding VAT - Y5
((E*N*Q)+((E*V)*12))]])</f>
        <v>0</v>
      </c>
      <c r="AC666" s="65"/>
    </row>
    <row r="667" spans="1:29" x14ac:dyDescent="0.3">
      <c r="A667" t="s">
        <v>2530</v>
      </c>
      <c r="B667" s="1" t="s">
        <v>3709</v>
      </c>
      <c r="C667" s="115" t="s">
        <v>3710</v>
      </c>
      <c r="D667" s="116" t="s">
        <v>2556</v>
      </c>
      <c r="E667">
        <v>0</v>
      </c>
      <c r="F667">
        <v>0</v>
      </c>
      <c r="G667">
        <v>0</v>
      </c>
      <c r="H667">
        <v>0</v>
      </c>
      <c r="I667">
        <v>0</v>
      </c>
      <c r="J667" t="s">
        <v>2496</v>
      </c>
      <c r="K667" t="s">
        <v>2496</v>
      </c>
      <c r="L667" s="20"/>
      <c r="M667" s="20"/>
      <c r="N667" s="20"/>
      <c r="O667" s="20"/>
      <c r="P667" s="20"/>
      <c r="Q667" s="28">
        <f t="shared" si="11"/>
        <v>17.71</v>
      </c>
      <c r="R667" s="18"/>
      <c r="S667" s="18"/>
      <c r="T667" s="18"/>
      <c r="U667" s="18"/>
      <c r="V667" s="18"/>
      <c r="W6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7" s="17">
        <f>SUM(T_MAIN_ROUTGW28[[#This Row],[(Y)
TOTAL Excluding VAT - Y1
((A*J)*Q)+((A*R)*12))]:[(AC)
TOTAL Excluding VAT - Y5
((E*N*Q)+((E*V)*12))]])</f>
        <v>0</v>
      </c>
      <c r="AC667" s="65"/>
    </row>
    <row r="668" spans="1:29" x14ac:dyDescent="0.3">
      <c r="A668" t="s">
        <v>2530</v>
      </c>
      <c r="B668" s="1" t="s">
        <v>3711</v>
      </c>
      <c r="C668" s="115" t="s">
        <v>3712</v>
      </c>
      <c r="D668" s="116" t="s">
        <v>2556</v>
      </c>
      <c r="E668">
        <v>0</v>
      </c>
      <c r="F668">
        <v>0</v>
      </c>
      <c r="G668">
        <v>0</v>
      </c>
      <c r="H668">
        <v>0</v>
      </c>
      <c r="I668">
        <v>0</v>
      </c>
      <c r="J668" t="s">
        <v>2496</v>
      </c>
      <c r="K668" t="s">
        <v>2496</v>
      </c>
      <c r="L668" s="20"/>
      <c r="M668" s="20"/>
      <c r="N668" s="20"/>
      <c r="O668" s="20"/>
      <c r="P668" s="20"/>
      <c r="Q668" s="28">
        <f t="shared" si="11"/>
        <v>17.71</v>
      </c>
      <c r="R668" s="18"/>
      <c r="S668" s="18"/>
      <c r="T668" s="18"/>
      <c r="U668" s="18"/>
      <c r="V668" s="18"/>
      <c r="W6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8" s="17">
        <f>SUM(T_MAIN_ROUTGW28[[#This Row],[(Y)
TOTAL Excluding VAT - Y1
((A*J)*Q)+((A*R)*12))]:[(AC)
TOTAL Excluding VAT - Y5
((E*N*Q)+((E*V)*12))]])</f>
        <v>0</v>
      </c>
      <c r="AC668" s="65"/>
    </row>
    <row r="669" spans="1:29" x14ac:dyDescent="0.3">
      <c r="A669" t="s">
        <v>2530</v>
      </c>
      <c r="B669" s="1" t="s">
        <v>3713</v>
      </c>
      <c r="C669" s="115" t="s">
        <v>3714</v>
      </c>
      <c r="D669" s="116" t="s">
        <v>2556</v>
      </c>
      <c r="E669">
        <v>0</v>
      </c>
      <c r="F669">
        <v>0</v>
      </c>
      <c r="G669">
        <v>0</v>
      </c>
      <c r="H669">
        <v>0</v>
      </c>
      <c r="I669">
        <v>0</v>
      </c>
      <c r="J669" t="s">
        <v>2496</v>
      </c>
      <c r="K669" t="s">
        <v>2496</v>
      </c>
      <c r="L669" s="20"/>
      <c r="M669" s="20"/>
      <c r="N669" s="20"/>
      <c r="O669" s="20"/>
      <c r="P669" s="20"/>
      <c r="Q669" s="28">
        <f t="shared" si="11"/>
        <v>17.71</v>
      </c>
      <c r="R669" s="18"/>
      <c r="S669" s="18"/>
      <c r="T669" s="18"/>
      <c r="U669" s="18"/>
      <c r="V669" s="18"/>
      <c r="W6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69" s="17">
        <f>SUM(T_MAIN_ROUTGW28[[#This Row],[(Y)
TOTAL Excluding VAT - Y1
((A*J)*Q)+((A*R)*12))]:[(AC)
TOTAL Excluding VAT - Y5
((E*N*Q)+((E*V)*12))]])</f>
        <v>0</v>
      </c>
      <c r="AC669" s="65"/>
    </row>
    <row r="670" spans="1:29" x14ac:dyDescent="0.3">
      <c r="A670" t="s">
        <v>2530</v>
      </c>
      <c r="B670" s="1" t="s">
        <v>3715</v>
      </c>
      <c r="C670" s="115" t="s">
        <v>3716</v>
      </c>
      <c r="D670" s="116" t="s">
        <v>2556</v>
      </c>
      <c r="E670">
        <v>0</v>
      </c>
      <c r="F670">
        <v>0</v>
      </c>
      <c r="G670">
        <v>0</v>
      </c>
      <c r="H670">
        <v>0</v>
      </c>
      <c r="I670">
        <v>0</v>
      </c>
      <c r="J670" t="s">
        <v>2496</v>
      </c>
      <c r="K670" t="s">
        <v>2496</v>
      </c>
      <c r="L670" s="20"/>
      <c r="M670" s="20"/>
      <c r="N670" s="20"/>
      <c r="O670" s="20"/>
      <c r="P670" s="20"/>
      <c r="Q670" s="28">
        <f t="shared" si="11"/>
        <v>17.71</v>
      </c>
      <c r="R670" s="18"/>
      <c r="S670" s="18"/>
      <c r="T670" s="18"/>
      <c r="U670" s="18"/>
      <c r="V670" s="18"/>
      <c r="W6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0" s="17">
        <f>SUM(T_MAIN_ROUTGW28[[#This Row],[(Y)
TOTAL Excluding VAT - Y1
((A*J)*Q)+((A*R)*12))]:[(AC)
TOTAL Excluding VAT - Y5
((E*N*Q)+((E*V)*12))]])</f>
        <v>0</v>
      </c>
      <c r="AC670" s="65"/>
    </row>
    <row r="671" spans="1:29" x14ac:dyDescent="0.3">
      <c r="A671" t="s">
        <v>2530</v>
      </c>
      <c r="B671" s="1" t="s">
        <v>3717</v>
      </c>
      <c r="C671" s="115" t="s">
        <v>3718</v>
      </c>
      <c r="D671" s="116" t="s">
        <v>2556</v>
      </c>
      <c r="E671">
        <v>0</v>
      </c>
      <c r="F671">
        <v>0</v>
      </c>
      <c r="G671">
        <v>0</v>
      </c>
      <c r="H671">
        <v>0</v>
      </c>
      <c r="I671">
        <v>0</v>
      </c>
      <c r="J671" t="s">
        <v>2496</v>
      </c>
      <c r="K671" t="s">
        <v>2496</v>
      </c>
      <c r="L671" s="20"/>
      <c r="M671" s="20"/>
      <c r="N671" s="20"/>
      <c r="O671" s="20"/>
      <c r="P671" s="20"/>
      <c r="Q671" s="28">
        <f t="shared" si="11"/>
        <v>17.71</v>
      </c>
      <c r="R671" s="18"/>
      <c r="S671" s="18"/>
      <c r="T671" s="18"/>
      <c r="U671" s="18"/>
      <c r="V671" s="18"/>
      <c r="W6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1" s="17">
        <f>SUM(T_MAIN_ROUTGW28[[#This Row],[(Y)
TOTAL Excluding VAT - Y1
((A*J)*Q)+((A*R)*12))]:[(AC)
TOTAL Excluding VAT - Y5
((E*N*Q)+((E*V)*12))]])</f>
        <v>0</v>
      </c>
      <c r="AC671" s="65"/>
    </row>
    <row r="672" spans="1:29" x14ac:dyDescent="0.3">
      <c r="A672" t="s">
        <v>2530</v>
      </c>
      <c r="B672" s="1" t="s">
        <v>3719</v>
      </c>
      <c r="C672" s="115" t="s">
        <v>3720</v>
      </c>
      <c r="D672" s="116" t="s">
        <v>2572</v>
      </c>
      <c r="E672">
        <v>0</v>
      </c>
      <c r="F672">
        <v>0</v>
      </c>
      <c r="G672">
        <v>0</v>
      </c>
      <c r="H672">
        <v>0</v>
      </c>
      <c r="I672">
        <v>0</v>
      </c>
      <c r="J672" t="s">
        <v>2496</v>
      </c>
      <c r="K672" t="s">
        <v>2496</v>
      </c>
      <c r="L672" s="20"/>
      <c r="M672" s="20"/>
      <c r="N672" s="20"/>
      <c r="O672" s="20"/>
      <c r="P672" s="20"/>
      <c r="Q672" s="28">
        <f t="shared" si="11"/>
        <v>17.71</v>
      </c>
      <c r="R672" s="18"/>
      <c r="S672" s="18"/>
      <c r="T672" s="18"/>
      <c r="U672" s="18"/>
      <c r="V672" s="18"/>
      <c r="W6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2" s="17">
        <f>SUM(T_MAIN_ROUTGW28[[#This Row],[(Y)
TOTAL Excluding VAT - Y1
((A*J)*Q)+((A*R)*12))]:[(AC)
TOTAL Excluding VAT - Y5
((E*N*Q)+((E*V)*12))]])</f>
        <v>0</v>
      </c>
      <c r="AC672" s="65"/>
    </row>
    <row r="673" spans="1:29" x14ac:dyDescent="0.3">
      <c r="A673" t="s">
        <v>2530</v>
      </c>
      <c r="B673" s="1" t="s">
        <v>3721</v>
      </c>
      <c r="C673" s="115" t="s">
        <v>3722</v>
      </c>
      <c r="D673" s="116" t="s">
        <v>3632</v>
      </c>
      <c r="E673">
        <v>0</v>
      </c>
      <c r="F673">
        <v>0</v>
      </c>
      <c r="G673">
        <v>0</v>
      </c>
      <c r="H673">
        <v>0</v>
      </c>
      <c r="I673">
        <v>0</v>
      </c>
      <c r="J673" t="s">
        <v>2496</v>
      </c>
      <c r="K673" t="s">
        <v>2496</v>
      </c>
      <c r="L673" s="20"/>
      <c r="M673" s="20"/>
      <c r="N673" s="20"/>
      <c r="O673" s="20"/>
      <c r="P673" s="20"/>
      <c r="Q673" s="28">
        <f t="shared" ref="Q673:Q736" si="12">Exchange_Rate</f>
        <v>17.71</v>
      </c>
      <c r="R673" s="18"/>
      <c r="S673" s="18"/>
      <c r="T673" s="18"/>
      <c r="U673" s="18"/>
      <c r="V673" s="18"/>
      <c r="W6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3" s="17">
        <f>SUM(T_MAIN_ROUTGW28[[#This Row],[(Y)
TOTAL Excluding VAT - Y1
((A*J)*Q)+((A*R)*12))]:[(AC)
TOTAL Excluding VAT - Y5
((E*N*Q)+((E*V)*12))]])</f>
        <v>0</v>
      </c>
      <c r="AC673" s="65"/>
    </row>
    <row r="674" spans="1:29" x14ac:dyDescent="0.3">
      <c r="A674" t="s">
        <v>2530</v>
      </c>
      <c r="B674" s="1" t="s">
        <v>3723</v>
      </c>
      <c r="C674" s="115" t="s">
        <v>3724</v>
      </c>
      <c r="D674" s="116" t="s">
        <v>3632</v>
      </c>
      <c r="E674">
        <v>0</v>
      </c>
      <c r="F674">
        <v>0</v>
      </c>
      <c r="G674">
        <v>0</v>
      </c>
      <c r="H674">
        <v>0</v>
      </c>
      <c r="I674">
        <v>0</v>
      </c>
      <c r="J674" t="s">
        <v>2496</v>
      </c>
      <c r="K674" t="s">
        <v>2496</v>
      </c>
      <c r="L674" s="20"/>
      <c r="M674" s="20"/>
      <c r="N674" s="20"/>
      <c r="O674" s="20"/>
      <c r="P674" s="20"/>
      <c r="Q674" s="28">
        <f t="shared" si="12"/>
        <v>17.71</v>
      </c>
      <c r="R674" s="18"/>
      <c r="S674" s="18"/>
      <c r="T674" s="18"/>
      <c r="U674" s="18"/>
      <c r="V674" s="18"/>
      <c r="W6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4" s="17">
        <f>SUM(T_MAIN_ROUTGW28[[#This Row],[(Y)
TOTAL Excluding VAT - Y1
((A*J)*Q)+((A*R)*12))]:[(AC)
TOTAL Excluding VAT - Y5
((E*N*Q)+((E*V)*12))]])</f>
        <v>0</v>
      </c>
      <c r="AC674" s="65"/>
    </row>
    <row r="675" spans="1:29" x14ac:dyDescent="0.3">
      <c r="A675" t="s">
        <v>2530</v>
      </c>
      <c r="B675" s="1" t="s">
        <v>3725</v>
      </c>
      <c r="C675" s="115" t="s">
        <v>3726</v>
      </c>
      <c r="D675" s="116" t="s">
        <v>2556</v>
      </c>
      <c r="E675">
        <v>0</v>
      </c>
      <c r="F675">
        <v>0</v>
      </c>
      <c r="G675">
        <v>0</v>
      </c>
      <c r="H675">
        <v>0</v>
      </c>
      <c r="I675">
        <v>0</v>
      </c>
      <c r="J675" t="s">
        <v>2496</v>
      </c>
      <c r="K675" t="s">
        <v>2496</v>
      </c>
      <c r="L675" s="20"/>
      <c r="M675" s="20"/>
      <c r="N675" s="20"/>
      <c r="O675" s="20"/>
      <c r="P675" s="20"/>
      <c r="Q675" s="28">
        <f t="shared" si="12"/>
        <v>17.71</v>
      </c>
      <c r="R675" s="18"/>
      <c r="S675" s="18"/>
      <c r="T675" s="18"/>
      <c r="U675" s="18"/>
      <c r="V675" s="18"/>
      <c r="W6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5" s="17">
        <f>SUM(T_MAIN_ROUTGW28[[#This Row],[(Y)
TOTAL Excluding VAT - Y1
((A*J)*Q)+((A*R)*12))]:[(AC)
TOTAL Excluding VAT - Y5
((E*N*Q)+((E*V)*12))]])</f>
        <v>0</v>
      </c>
      <c r="AC675" s="65"/>
    </row>
    <row r="676" spans="1:29" x14ac:dyDescent="0.3">
      <c r="A676" t="s">
        <v>2530</v>
      </c>
      <c r="B676" s="1" t="s">
        <v>3727</v>
      </c>
      <c r="C676" s="115" t="s">
        <v>3728</v>
      </c>
      <c r="D676" s="116" t="s">
        <v>2556</v>
      </c>
      <c r="E676">
        <v>0</v>
      </c>
      <c r="F676">
        <v>0</v>
      </c>
      <c r="G676">
        <v>0</v>
      </c>
      <c r="H676">
        <v>0</v>
      </c>
      <c r="I676">
        <v>0</v>
      </c>
      <c r="J676" t="s">
        <v>2496</v>
      </c>
      <c r="K676" t="s">
        <v>2496</v>
      </c>
      <c r="L676" s="20"/>
      <c r="M676" s="20"/>
      <c r="N676" s="20"/>
      <c r="O676" s="20"/>
      <c r="P676" s="20"/>
      <c r="Q676" s="28">
        <f t="shared" si="12"/>
        <v>17.71</v>
      </c>
      <c r="R676" s="18"/>
      <c r="S676" s="18"/>
      <c r="T676" s="18"/>
      <c r="U676" s="18"/>
      <c r="V676" s="18"/>
      <c r="W6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6" s="17">
        <f>SUM(T_MAIN_ROUTGW28[[#This Row],[(Y)
TOTAL Excluding VAT - Y1
((A*J)*Q)+((A*R)*12))]:[(AC)
TOTAL Excluding VAT - Y5
((E*N*Q)+((E*V)*12))]])</f>
        <v>0</v>
      </c>
      <c r="AC676" s="65"/>
    </row>
    <row r="677" spans="1:29" x14ac:dyDescent="0.3">
      <c r="A677" t="s">
        <v>2530</v>
      </c>
      <c r="B677" s="1" t="s">
        <v>3729</v>
      </c>
      <c r="C677" s="115" t="s">
        <v>3730</v>
      </c>
      <c r="D677" s="116" t="s">
        <v>2556</v>
      </c>
      <c r="E677">
        <v>0</v>
      </c>
      <c r="F677">
        <v>0</v>
      </c>
      <c r="G677">
        <v>0</v>
      </c>
      <c r="H677">
        <v>0</v>
      </c>
      <c r="I677">
        <v>0</v>
      </c>
      <c r="J677" t="s">
        <v>2496</v>
      </c>
      <c r="K677" t="s">
        <v>2496</v>
      </c>
      <c r="L677" s="20"/>
      <c r="M677" s="20"/>
      <c r="N677" s="20"/>
      <c r="O677" s="20"/>
      <c r="P677" s="20"/>
      <c r="Q677" s="28">
        <f t="shared" si="12"/>
        <v>17.71</v>
      </c>
      <c r="R677" s="18"/>
      <c r="S677" s="18"/>
      <c r="T677" s="18"/>
      <c r="U677" s="18"/>
      <c r="V677" s="18"/>
      <c r="W6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7" s="17">
        <f>SUM(T_MAIN_ROUTGW28[[#This Row],[(Y)
TOTAL Excluding VAT - Y1
((A*J)*Q)+((A*R)*12))]:[(AC)
TOTAL Excluding VAT - Y5
((E*N*Q)+((E*V)*12))]])</f>
        <v>0</v>
      </c>
      <c r="AC677" s="65"/>
    </row>
    <row r="678" spans="1:29" x14ac:dyDescent="0.3">
      <c r="A678" t="s">
        <v>2530</v>
      </c>
      <c r="B678" s="1" t="s">
        <v>3731</v>
      </c>
      <c r="C678" s="115" t="s">
        <v>3732</v>
      </c>
      <c r="D678" s="116" t="s">
        <v>2556</v>
      </c>
      <c r="E678">
        <v>0</v>
      </c>
      <c r="F678">
        <v>0</v>
      </c>
      <c r="G678">
        <v>0</v>
      </c>
      <c r="H678">
        <v>0</v>
      </c>
      <c r="I678">
        <v>0</v>
      </c>
      <c r="J678" t="s">
        <v>2496</v>
      </c>
      <c r="K678" t="s">
        <v>2496</v>
      </c>
      <c r="L678" s="20"/>
      <c r="M678" s="20"/>
      <c r="N678" s="20"/>
      <c r="O678" s="20"/>
      <c r="P678" s="20"/>
      <c r="Q678" s="28">
        <f t="shared" si="12"/>
        <v>17.71</v>
      </c>
      <c r="R678" s="18"/>
      <c r="S678" s="18"/>
      <c r="T678" s="18"/>
      <c r="U678" s="18"/>
      <c r="V678" s="18"/>
      <c r="W6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8" s="17">
        <f>SUM(T_MAIN_ROUTGW28[[#This Row],[(Y)
TOTAL Excluding VAT - Y1
((A*J)*Q)+((A*R)*12))]:[(AC)
TOTAL Excluding VAT - Y5
((E*N*Q)+((E*V)*12))]])</f>
        <v>0</v>
      </c>
      <c r="AC678" s="65"/>
    </row>
    <row r="679" spans="1:29" x14ac:dyDescent="0.3">
      <c r="A679" t="s">
        <v>2530</v>
      </c>
      <c r="B679" s="1" t="s">
        <v>3733</v>
      </c>
      <c r="C679" s="115" t="s">
        <v>3734</v>
      </c>
      <c r="D679" s="116" t="s">
        <v>3735</v>
      </c>
      <c r="E679">
        <v>0</v>
      </c>
      <c r="F679">
        <v>0</v>
      </c>
      <c r="G679">
        <v>0</v>
      </c>
      <c r="H679">
        <v>0</v>
      </c>
      <c r="I679">
        <v>0</v>
      </c>
      <c r="J679" t="s">
        <v>2496</v>
      </c>
      <c r="K679" t="s">
        <v>2496</v>
      </c>
      <c r="L679" s="20"/>
      <c r="M679" s="20"/>
      <c r="N679" s="20"/>
      <c r="O679" s="20"/>
      <c r="P679" s="20"/>
      <c r="Q679" s="28">
        <f t="shared" si="12"/>
        <v>17.71</v>
      </c>
      <c r="R679" s="18"/>
      <c r="S679" s="18"/>
      <c r="T679" s="18"/>
      <c r="U679" s="18"/>
      <c r="V679" s="18"/>
      <c r="W6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79" s="17">
        <f>SUM(T_MAIN_ROUTGW28[[#This Row],[(Y)
TOTAL Excluding VAT - Y1
((A*J)*Q)+((A*R)*12))]:[(AC)
TOTAL Excluding VAT - Y5
((E*N*Q)+((E*V)*12))]])</f>
        <v>0</v>
      </c>
      <c r="AC679" s="65"/>
    </row>
    <row r="680" spans="1:29" x14ac:dyDescent="0.3">
      <c r="A680" t="s">
        <v>2530</v>
      </c>
      <c r="B680" s="1" t="s">
        <v>3736</v>
      </c>
      <c r="C680" s="115" t="s">
        <v>3737</v>
      </c>
      <c r="D680" s="116" t="s">
        <v>3738</v>
      </c>
      <c r="E680">
        <v>0</v>
      </c>
      <c r="F680">
        <v>0</v>
      </c>
      <c r="G680">
        <v>0</v>
      </c>
      <c r="H680">
        <v>0</v>
      </c>
      <c r="I680">
        <v>0</v>
      </c>
      <c r="J680" t="s">
        <v>2496</v>
      </c>
      <c r="K680" t="s">
        <v>2496</v>
      </c>
      <c r="L680" s="20"/>
      <c r="M680" s="20"/>
      <c r="N680" s="20"/>
      <c r="O680" s="20"/>
      <c r="P680" s="20"/>
      <c r="Q680" s="28">
        <f t="shared" si="12"/>
        <v>17.71</v>
      </c>
      <c r="R680" s="18"/>
      <c r="S680" s="18"/>
      <c r="T680" s="18"/>
      <c r="U680" s="18"/>
      <c r="V680" s="18"/>
      <c r="W6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0" s="17">
        <f>SUM(T_MAIN_ROUTGW28[[#This Row],[(Y)
TOTAL Excluding VAT - Y1
((A*J)*Q)+((A*R)*12))]:[(AC)
TOTAL Excluding VAT - Y5
((E*N*Q)+((E*V)*12))]])</f>
        <v>0</v>
      </c>
      <c r="AC680" s="65"/>
    </row>
    <row r="681" spans="1:29" x14ac:dyDescent="0.3">
      <c r="A681" t="s">
        <v>2530</v>
      </c>
      <c r="B681" s="1" t="s">
        <v>3739</v>
      </c>
      <c r="C681" s="115" t="s">
        <v>3740</v>
      </c>
      <c r="D681" s="116" t="s">
        <v>2762</v>
      </c>
      <c r="E681">
        <v>0</v>
      </c>
      <c r="F681">
        <v>0</v>
      </c>
      <c r="G681">
        <v>0</v>
      </c>
      <c r="H681">
        <v>0</v>
      </c>
      <c r="I681">
        <v>0</v>
      </c>
      <c r="J681" t="s">
        <v>2496</v>
      </c>
      <c r="K681" t="s">
        <v>2496</v>
      </c>
      <c r="L681" s="20"/>
      <c r="M681" s="20"/>
      <c r="N681" s="20"/>
      <c r="O681" s="20"/>
      <c r="P681" s="20"/>
      <c r="Q681" s="28">
        <f t="shared" si="12"/>
        <v>17.71</v>
      </c>
      <c r="R681" s="18"/>
      <c r="S681" s="18"/>
      <c r="T681" s="18"/>
      <c r="U681" s="18"/>
      <c r="V681" s="18"/>
      <c r="W6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1" s="17">
        <f>SUM(T_MAIN_ROUTGW28[[#This Row],[(Y)
TOTAL Excluding VAT - Y1
((A*J)*Q)+((A*R)*12))]:[(AC)
TOTAL Excluding VAT - Y5
((E*N*Q)+((E*V)*12))]])</f>
        <v>0</v>
      </c>
      <c r="AC681" s="65"/>
    </row>
    <row r="682" spans="1:29" x14ac:dyDescent="0.3">
      <c r="A682" t="s">
        <v>2530</v>
      </c>
      <c r="B682" s="1" t="s">
        <v>3741</v>
      </c>
      <c r="C682" s="115" t="s">
        <v>3742</v>
      </c>
      <c r="D682" s="116" t="s">
        <v>2591</v>
      </c>
      <c r="E682">
        <v>0</v>
      </c>
      <c r="F682">
        <v>0</v>
      </c>
      <c r="G682">
        <v>0</v>
      </c>
      <c r="H682">
        <v>0</v>
      </c>
      <c r="I682">
        <v>0</v>
      </c>
      <c r="J682" t="s">
        <v>2496</v>
      </c>
      <c r="K682" t="s">
        <v>2496</v>
      </c>
      <c r="L682" s="20"/>
      <c r="M682" s="20"/>
      <c r="N682" s="20"/>
      <c r="O682" s="20"/>
      <c r="P682" s="20"/>
      <c r="Q682" s="28">
        <f t="shared" si="12"/>
        <v>17.71</v>
      </c>
      <c r="R682" s="18"/>
      <c r="S682" s="18"/>
      <c r="T682" s="18"/>
      <c r="U682" s="18"/>
      <c r="V682" s="18"/>
      <c r="W6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2" s="17">
        <f>SUM(T_MAIN_ROUTGW28[[#This Row],[(Y)
TOTAL Excluding VAT - Y1
((A*J)*Q)+((A*R)*12))]:[(AC)
TOTAL Excluding VAT - Y5
((E*N*Q)+((E*V)*12))]])</f>
        <v>0</v>
      </c>
      <c r="AC682" s="65"/>
    </row>
    <row r="683" spans="1:29" x14ac:dyDescent="0.3">
      <c r="A683" t="s">
        <v>2530</v>
      </c>
      <c r="B683" s="1" t="s">
        <v>3743</v>
      </c>
      <c r="C683" s="115" t="s">
        <v>3744</v>
      </c>
      <c r="D683" s="116" t="s">
        <v>2591</v>
      </c>
      <c r="E683">
        <v>0</v>
      </c>
      <c r="F683">
        <v>0</v>
      </c>
      <c r="G683">
        <v>0</v>
      </c>
      <c r="H683">
        <v>0</v>
      </c>
      <c r="I683">
        <v>0</v>
      </c>
      <c r="J683" t="s">
        <v>2496</v>
      </c>
      <c r="K683" t="s">
        <v>2496</v>
      </c>
      <c r="L683" s="20"/>
      <c r="M683" s="20"/>
      <c r="N683" s="20"/>
      <c r="O683" s="20"/>
      <c r="P683" s="20"/>
      <c r="Q683" s="28">
        <f t="shared" si="12"/>
        <v>17.71</v>
      </c>
      <c r="R683" s="18"/>
      <c r="S683" s="18"/>
      <c r="T683" s="18"/>
      <c r="U683" s="18"/>
      <c r="V683" s="18"/>
      <c r="W6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3" s="17">
        <f>SUM(T_MAIN_ROUTGW28[[#This Row],[(Y)
TOTAL Excluding VAT - Y1
((A*J)*Q)+((A*R)*12))]:[(AC)
TOTAL Excluding VAT - Y5
((E*N*Q)+((E*V)*12))]])</f>
        <v>0</v>
      </c>
      <c r="AC683" s="65"/>
    </row>
    <row r="684" spans="1:29" x14ac:dyDescent="0.3">
      <c r="A684" t="s">
        <v>2530</v>
      </c>
      <c r="B684" s="1" t="s">
        <v>3745</v>
      </c>
      <c r="C684" s="115" t="s">
        <v>3746</v>
      </c>
      <c r="D684" s="116" t="s">
        <v>3632</v>
      </c>
      <c r="E684">
        <v>0</v>
      </c>
      <c r="F684">
        <v>0</v>
      </c>
      <c r="G684">
        <v>0</v>
      </c>
      <c r="H684">
        <v>0</v>
      </c>
      <c r="I684">
        <v>0</v>
      </c>
      <c r="J684" t="s">
        <v>2496</v>
      </c>
      <c r="K684" t="s">
        <v>2496</v>
      </c>
      <c r="L684" s="20"/>
      <c r="M684" s="20"/>
      <c r="N684" s="20"/>
      <c r="O684" s="20"/>
      <c r="P684" s="20"/>
      <c r="Q684" s="28">
        <f t="shared" si="12"/>
        <v>17.71</v>
      </c>
      <c r="R684" s="18"/>
      <c r="S684" s="18"/>
      <c r="T684" s="18"/>
      <c r="U684" s="18"/>
      <c r="V684" s="18"/>
      <c r="W6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4" s="17">
        <f>SUM(T_MAIN_ROUTGW28[[#This Row],[(Y)
TOTAL Excluding VAT - Y1
((A*J)*Q)+((A*R)*12))]:[(AC)
TOTAL Excluding VAT - Y5
((E*N*Q)+((E*V)*12))]])</f>
        <v>0</v>
      </c>
      <c r="AC684" s="65"/>
    </row>
    <row r="685" spans="1:29" x14ac:dyDescent="0.3">
      <c r="A685" t="s">
        <v>2530</v>
      </c>
      <c r="B685" s="1" t="s">
        <v>3747</v>
      </c>
      <c r="C685" s="115" t="s">
        <v>3748</v>
      </c>
      <c r="D685" s="116" t="s">
        <v>2572</v>
      </c>
      <c r="E685">
        <v>0</v>
      </c>
      <c r="F685">
        <v>0</v>
      </c>
      <c r="G685">
        <v>0</v>
      </c>
      <c r="H685">
        <v>0</v>
      </c>
      <c r="I685">
        <v>0</v>
      </c>
      <c r="J685" t="s">
        <v>2496</v>
      </c>
      <c r="K685" t="s">
        <v>2496</v>
      </c>
      <c r="L685" s="20"/>
      <c r="M685" s="20"/>
      <c r="N685" s="20"/>
      <c r="O685" s="20"/>
      <c r="P685" s="20"/>
      <c r="Q685" s="28">
        <f t="shared" si="12"/>
        <v>17.71</v>
      </c>
      <c r="R685" s="18"/>
      <c r="S685" s="18"/>
      <c r="T685" s="18"/>
      <c r="U685" s="18"/>
      <c r="V685" s="18"/>
      <c r="W6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5" s="17">
        <f>SUM(T_MAIN_ROUTGW28[[#This Row],[(Y)
TOTAL Excluding VAT - Y1
((A*J)*Q)+((A*R)*12))]:[(AC)
TOTAL Excluding VAT - Y5
((E*N*Q)+((E*V)*12))]])</f>
        <v>0</v>
      </c>
      <c r="AC685" s="65"/>
    </row>
    <row r="686" spans="1:29" x14ac:dyDescent="0.3">
      <c r="A686" t="s">
        <v>2530</v>
      </c>
      <c r="B686" s="1" t="s">
        <v>3749</v>
      </c>
      <c r="C686" s="115" t="s">
        <v>3750</v>
      </c>
      <c r="D686" s="116" t="s">
        <v>2572</v>
      </c>
      <c r="E686">
        <v>0</v>
      </c>
      <c r="F686">
        <v>0</v>
      </c>
      <c r="G686">
        <v>0</v>
      </c>
      <c r="H686">
        <v>0</v>
      </c>
      <c r="I686">
        <v>0</v>
      </c>
      <c r="J686" t="s">
        <v>2496</v>
      </c>
      <c r="K686" t="s">
        <v>2496</v>
      </c>
      <c r="L686" s="20"/>
      <c r="M686" s="20"/>
      <c r="N686" s="20"/>
      <c r="O686" s="20"/>
      <c r="P686" s="20"/>
      <c r="Q686" s="28">
        <f t="shared" si="12"/>
        <v>17.71</v>
      </c>
      <c r="R686" s="18"/>
      <c r="S686" s="18"/>
      <c r="T686" s="18"/>
      <c r="U686" s="18"/>
      <c r="V686" s="18"/>
      <c r="W6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6" s="17">
        <f>SUM(T_MAIN_ROUTGW28[[#This Row],[(Y)
TOTAL Excluding VAT - Y1
((A*J)*Q)+((A*R)*12))]:[(AC)
TOTAL Excluding VAT - Y5
((E*N*Q)+((E*V)*12))]])</f>
        <v>0</v>
      </c>
      <c r="AC686" s="65"/>
    </row>
    <row r="687" spans="1:29" x14ac:dyDescent="0.3">
      <c r="A687" t="s">
        <v>2530</v>
      </c>
      <c r="B687" s="1" t="s">
        <v>3751</v>
      </c>
      <c r="C687" s="115" t="s">
        <v>3752</v>
      </c>
      <c r="D687" s="116" t="s">
        <v>2572</v>
      </c>
      <c r="E687">
        <v>0</v>
      </c>
      <c r="F687">
        <v>0</v>
      </c>
      <c r="G687">
        <v>0</v>
      </c>
      <c r="H687">
        <v>0</v>
      </c>
      <c r="I687">
        <v>0</v>
      </c>
      <c r="J687" t="s">
        <v>2496</v>
      </c>
      <c r="K687" t="s">
        <v>2496</v>
      </c>
      <c r="L687" s="20"/>
      <c r="M687" s="20"/>
      <c r="N687" s="20"/>
      <c r="O687" s="20"/>
      <c r="P687" s="20"/>
      <c r="Q687" s="28">
        <f t="shared" si="12"/>
        <v>17.71</v>
      </c>
      <c r="R687" s="18"/>
      <c r="S687" s="18"/>
      <c r="T687" s="18"/>
      <c r="U687" s="18"/>
      <c r="V687" s="18"/>
      <c r="W6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7" s="17">
        <f>SUM(T_MAIN_ROUTGW28[[#This Row],[(Y)
TOTAL Excluding VAT - Y1
((A*J)*Q)+((A*R)*12))]:[(AC)
TOTAL Excluding VAT - Y5
((E*N*Q)+((E*V)*12))]])</f>
        <v>0</v>
      </c>
      <c r="AC687" s="65"/>
    </row>
    <row r="688" spans="1:29" x14ac:dyDescent="0.3">
      <c r="A688" t="s">
        <v>2530</v>
      </c>
      <c r="B688" s="1" t="s">
        <v>3753</v>
      </c>
      <c r="C688" s="115" t="s">
        <v>3754</v>
      </c>
      <c r="D688" s="116" t="s">
        <v>2679</v>
      </c>
      <c r="E688">
        <v>0</v>
      </c>
      <c r="F688">
        <v>0</v>
      </c>
      <c r="G688">
        <v>0</v>
      </c>
      <c r="H688">
        <v>0</v>
      </c>
      <c r="I688">
        <v>0</v>
      </c>
      <c r="J688" t="s">
        <v>2496</v>
      </c>
      <c r="K688" t="s">
        <v>2496</v>
      </c>
      <c r="L688" s="20"/>
      <c r="M688" s="20"/>
      <c r="N688" s="20"/>
      <c r="O688" s="20"/>
      <c r="P688" s="20"/>
      <c r="Q688" s="28">
        <f t="shared" si="12"/>
        <v>17.71</v>
      </c>
      <c r="R688" s="18"/>
      <c r="S688" s="18"/>
      <c r="T688" s="18"/>
      <c r="U688" s="18"/>
      <c r="V688" s="18"/>
      <c r="W6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8" s="17">
        <f>SUM(T_MAIN_ROUTGW28[[#This Row],[(Y)
TOTAL Excluding VAT - Y1
((A*J)*Q)+((A*R)*12))]:[(AC)
TOTAL Excluding VAT - Y5
((E*N*Q)+((E*V)*12))]])</f>
        <v>0</v>
      </c>
      <c r="AC688" s="65"/>
    </row>
    <row r="689" spans="1:29" x14ac:dyDescent="0.3">
      <c r="A689" t="s">
        <v>2530</v>
      </c>
      <c r="B689" s="1" t="s">
        <v>3755</v>
      </c>
      <c r="C689" s="115" t="s">
        <v>3756</v>
      </c>
      <c r="D689" s="116" t="s">
        <v>2679</v>
      </c>
      <c r="E689">
        <v>0</v>
      </c>
      <c r="F689">
        <v>0</v>
      </c>
      <c r="G689">
        <v>0</v>
      </c>
      <c r="H689">
        <v>0</v>
      </c>
      <c r="I689">
        <v>0</v>
      </c>
      <c r="J689" t="s">
        <v>2496</v>
      </c>
      <c r="K689" t="s">
        <v>2496</v>
      </c>
      <c r="L689" s="20"/>
      <c r="M689" s="20"/>
      <c r="N689" s="20"/>
      <c r="O689" s="20"/>
      <c r="P689" s="20"/>
      <c r="Q689" s="28">
        <f t="shared" si="12"/>
        <v>17.71</v>
      </c>
      <c r="R689" s="18"/>
      <c r="S689" s="18"/>
      <c r="T689" s="18"/>
      <c r="U689" s="18"/>
      <c r="V689" s="18"/>
      <c r="W6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89" s="17">
        <f>SUM(T_MAIN_ROUTGW28[[#This Row],[(Y)
TOTAL Excluding VAT - Y1
((A*J)*Q)+((A*R)*12))]:[(AC)
TOTAL Excluding VAT - Y5
((E*N*Q)+((E*V)*12))]])</f>
        <v>0</v>
      </c>
      <c r="AC689" s="65"/>
    </row>
    <row r="690" spans="1:29" x14ac:dyDescent="0.3">
      <c r="A690" t="s">
        <v>2530</v>
      </c>
      <c r="B690" s="1" t="s">
        <v>3757</v>
      </c>
      <c r="C690" s="115" t="s">
        <v>3758</v>
      </c>
      <c r="D690" s="116" t="s">
        <v>2556</v>
      </c>
      <c r="E690">
        <v>0</v>
      </c>
      <c r="F690">
        <v>0</v>
      </c>
      <c r="G690">
        <v>0</v>
      </c>
      <c r="H690">
        <v>0</v>
      </c>
      <c r="I690">
        <v>0</v>
      </c>
      <c r="J690" t="s">
        <v>2496</v>
      </c>
      <c r="K690" t="s">
        <v>2496</v>
      </c>
      <c r="L690" s="20"/>
      <c r="M690" s="20"/>
      <c r="N690" s="20"/>
      <c r="O690" s="20"/>
      <c r="P690" s="20"/>
      <c r="Q690" s="28">
        <f t="shared" si="12"/>
        <v>17.71</v>
      </c>
      <c r="R690" s="18"/>
      <c r="S690" s="18"/>
      <c r="T690" s="18"/>
      <c r="U690" s="18"/>
      <c r="V690" s="18"/>
      <c r="W6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0" s="17">
        <f>SUM(T_MAIN_ROUTGW28[[#This Row],[(Y)
TOTAL Excluding VAT - Y1
((A*J)*Q)+((A*R)*12))]:[(AC)
TOTAL Excluding VAT - Y5
((E*N*Q)+((E*V)*12))]])</f>
        <v>0</v>
      </c>
      <c r="AC690" s="65"/>
    </row>
    <row r="691" spans="1:29" x14ac:dyDescent="0.3">
      <c r="A691" t="s">
        <v>2530</v>
      </c>
      <c r="B691" s="1" t="s">
        <v>3759</v>
      </c>
      <c r="C691" s="115" t="s">
        <v>3760</v>
      </c>
      <c r="D691" s="116" t="s">
        <v>2556</v>
      </c>
      <c r="E691">
        <v>0</v>
      </c>
      <c r="F691">
        <v>0</v>
      </c>
      <c r="G691">
        <v>0</v>
      </c>
      <c r="H691">
        <v>0</v>
      </c>
      <c r="I691">
        <v>0</v>
      </c>
      <c r="J691" t="s">
        <v>2496</v>
      </c>
      <c r="K691" t="s">
        <v>2496</v>
      </c>
      <c r="L691" s="20"/>
      <c r="M691" s="20"/>
      <c r="N691" s="20"/>
      <c r="O691" s="20"/>
      <c r="P691" s="20"/>
      <c r="Q691" s="28">
        <f t="shared" si="12"/>
        <v>17.71</v>
      </c>
      <c r="R691" s="18"/>
      <c r="S691" s="18"/>
      <c r="T691" s="18"/>
      <c r="U691" s="18"/>
      <c r="V691" s="18"/>
      <c r="W6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1" s="17">
        <f>SUM(T_MAIN_ROUTGW28[[#This Row],[(Y)
TOTAL Excluding VAT - Y1
((A*J)*Q)+((A*R)*12))]:[(AC)
TOTAL Excluding VAT - Y5
((E*N*Q)+((E*V)*12))]])</f>
        <v>0</v>
      </c>
      <c r="AC691" s="65"/>
    </row>
    <row r="692" spans="1:29" x14ac:dyDescent="0.3">
      <c r="A692" t="s">
        <v>2530</v>
      </c>
      <c r="B692" s="1" t="s">
        <v>3761</v>
      </c>
      <c r="C692" s="115" t="s">
        <v>3762</v>
      </c>
      <c r="D692" s="116" t="s">
        <v>2556</v>
      </c>
      <c r="E692">
        <v>0</v>
      </c>
      <c r="F692">
        <v>0</v>
      </c>
      <c r="G692">
        <v>0</v>
      </c>
      <c r="H692">
        <v>0</v>
      </c>
      <c r="I692">
        <v>0</v>
      </c>
      <c r="J692" t="s">
        <v>2496</v>
      </c>
      <c r="K692" t="s">
        <v>2496</v>
      </c>
      <c r="L692" s="20"/>
      <c r="M692" s="20"/>
      <c r="N692" s="20"/>
      <c r="O692" s="20"/>
      <c r="P692" s="20"/>
      <c r="Q692" s="28">
        <f t="shared" si="12"/>
        <v>17.71</v>
      </c>
      <c r="R692" s="18"/>
      <c r="S692" s="18"/>
      <c r="T692" s="18"/>
      <c r="U692" s="18"/>
      <c r="V692" s="18"/>
      <c r="W6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2" s="17">
        <f>SUM(T_MAIN_ROUTGW28[[#This Row],[(Y)
TOTAL Excluding VAT - Y1
((A*J)*Q)+((A*R)*12))]:[(AC)
TOTAL Excluding VAT - Y5
((E*N*Q)+((E*V)*12))]])</f>
        <v>0</v>
      </c>
      <c r="AC692" s="65"/>
    </row>
    <row r="693" spans="1:29" x14ac:dyDescent="0.3">
      <c r="A693" t="s">
        <v>2530</v>
      </c>
      <c r="B693" s="1" t="s">
        <v>3763</v>
      </c>
      <c r="C693" s="115" t="s">
        <v>3764</v>
      </c>
      <c r="D693" s="116" t="s">
        <v>2556</v>
      </c>
      <c r="E693">
        <v>0</v>
      </c>
      <c r="F693">
        <v>0</v>
      </c>
      <c r="G693">
        <v>0</v>
      </c>
      <c r="H693">
        <v>0</v>
      </c>
      <c r="I693">
        <v>0</v>
      </c>
      <c r="J693" t="s">
        <v>2496</v>
      </c>
      <c r="K693" t="s">
        <v>2496</v>
      </c>
      <c r="L693" s="20"/>
      <c r="M693" s="20"/>
      <c r="N693" s="20"/>
      <c r="O693" s="20"/>
      <c r="P693" s="20"/>
      <c r="Q693" s="28">
        <f t="shared" si="12"/>
        <v>17.71</v>
      </c>
      <c r="R693" s="18"/>
      <c r="S693" s="18"/>
      <c r="T693" s="18"/>
      <c r="U693" s="18"/>
      <c r="V693" s="18"/>
      <c r="W6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3" s="17">
        <f>SUM(T_MAIN_ROUTGW28[[#This Row],[(Y)
TOTAL Excluding VAT - Y1
((A*J)*Q)+((A*R)*12))]:[(AC)
TOTAL Excluding VAT - Y5
((E*N*Q)+((E*V)*12))]])</f>
        <v>0</v>
      </c>
      <c r="AC693" s="65"/>
    </row>
    <row r="694" spans="1:29" x14ac:dyDescent="0.3">
      <c r="A694" t="s">
        <v>2530</v>
      </c>
      <c r="B694" s="1" t="s">
        <v>3765</v>
      </c>
      <c r="C694" s="115" t="s">
        <v>3766</v>
      </c>
      <c r="D694" s="116" t="s">
        <v>2556</v>
      </c>
      <c r="E694">
        <v>0</v>
      </c>
      <c r="F694">
        <v>0</v>
      </c>
      <c r="G694">
        <v>0</v>
      </c>
      <c r="H694">
        <v>0</v>
      </c>
      <c r="I694">
        <v>0</v>
      </c>
      <c r="J694" t="s">
        <v>2496</v>
      </c>
      <c r="K694" t="s">
        <v>2496</v>
      </c>
      <c r="L694" s="20"/>
      <c r="M694" s="20"/>
      <c r="N694" s="20"/>
      <c r="O694" s="20"/>
      <c r="P694" s="20"/>
      <c r="Q694" s="28">
        <f t="shared" si="12"/>
        <v>17.71</v>
      </c>
      <c r="R694" s="18"/>
      <c r="S694" s="18"/>
      <c r="T694" s="18"/>
      <c r="U694" s="18"/>
      <c r="V694" s="18"/>
      <c r="W6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4" s="17">
        <f>SUM(T_MAIN_ROUTGW28[[#This Row],[(Y)
TOTAL Excluding VAT - Y1
((A*J)*Q)+((A*R)*12))]:[(AC)
TOTAL Excluding VAT - Y5
((E*N*Q)+((E*V)*12))]])</f>
        <v>0</v>
      </c>
      <c r="AC694" s="65"/>
    </row>
    <row r="695" spans="1:29" x14ac:dyDescent="0.3">
      <c r="A695" t="s">
        <v>2530</v>
      </c>
      <c r="B695" s="1" t="s">
        <v>3767</v>
      </c>
      <c r="C695" s="115" t="s">
        <v>3768</v>
      </c>
      <c r="D695" s="116" t="s">
        <v>2556</v>
      </c>
      <c r="E695">
        <v>0</v>
      </c>
      <c r="F695">
        <v>0</v>
      </c>
      <c r="G695">
        <v>0</v>
      </c>
      <c r="H695">
        <v>0</v>
      </c>
      <c r="I695">
        <v>0</v>
      </c>
      <c r="J695" t="s">
        <v>2496</v>
      </c>
      <c r="K695" t="s">
        <v>2496</v>
      </c>
      <c r="L695" s="20"/>
      <c r="M695" s="20"/>
      <c r="N695" s="20"/>
      <c r="O695" s="20"/>
      <c r="P695" s="20"/>
      <c r="Q695" s="28">
        <f t="shared" si="12"/>
        <v>17.71</v>
      </c>
      <c r="R695" s="18"/>
      <c r="S695" s="18"/>
      <c r="T695" s="18"/>
      <c r="U695" s="18"/>
      <c r="V695" s="18"/>
      <c r="W6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5" s="17">
        <f>SUM(T_MAIN_ROUTGW28[[#This Row],[(Y)
TOTAL Excluding VAT - Y1
((A*J)*Q)+((A*R)*12))]:[(AC)
TOTAL Excluding VAT - Y5
((E*N*Q)+((E*V)*12))]])</f>
        <v>0</v>
      </c>
      <c r="AC695" s="65"/>
    </row>
    <row r="696" spans="1:29" x14ac:dyDescent="0.3">
      <c r="A696" t="s">
        <v>2530</v>
      </c>
      <c r="B696" s="1" t="s">
        <v>3769</v>
      </c>
      <c r="C696" s="115" t="s">
        <v>3770</v>
      </c>
      <c r="D696" s="116" t="s">
        <v>2556</v>
      </c>
      <c r="E696">
        <v>0</v>
      </c>
      <c r="F696">
        <v>0</v>
      </c>
      <c r="G696">
        <v>0</v>
      </c>
      <c r="H696">
        <v>0</v>
      </c>
      <c r="I696">
        <v>0</v>
      </c>
      <c r="J696" t="s">
        <v>2496</v>
      </c>
      <c r="K696" t="s">
        <v>2496</v>
      </c>
      <c r="L696" s="20"/>
      <c r="M696" s="20"/>
      <c r="N696" s="20"/>
      <c r="O696" s="20"/>
      <c r="P696" s="20"/>
      <c r="Q696" s="28">
        <f t="shared" si="12"/>
        <v>17.71</v>
      </c>
      <c r="R696" s="18"/>
      <c r="S696" s="18"/>
      <c r="T696" s="18"/>
      <c r="U696" s="18"/>
      <c r="V696" s="18"/>
      <c r="W6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6" s="17">
        <f>SUM(T_MAIN_ROUTGW28[[#This Row],[(Y)
TOTAL Excluding VAT - Y1
((A*J)*Q)+((A*R)*12))]:[(AC)
TOTAL Excluding VAT - Y5
((E*N*Q)+((E*V)*12))]])</f>
        <v>0</v>
      </c>
      <c r="AC696" s="65"/>
    </row>
    <row r="697" spans="1:29" x14ac:dyDescent="0.3">
      <c r="A697" t="s">
        <v>2530</v>
      </c>
      <c r="B697" s="1" t="s">
        <v>3771</v>
      </c>
      <c r="C697" s="115" t="s">
        <v>3772</v>
      </c>
      <c r="D697" s="116" t="s">
        <v>2556</v>
      </c>
      <c r="E697">
        <v>0</v>
      </c>
      <c r="F697">
        <v>0</v>
      </c>
      <c r="G697">
        <v>0</v>
      </c>
      <c r="H697">
        <v>0</v>
      </c>
      <c r="I697">
        <v>0</v>
      </c>
      <c r="J697" t="s">
        <v>2496</v>
      </c>
      <c r="K697" t="s">
        <v>2496</v>
      </c>
      <c r="L697" s="20"/>
      <c r="M697" s="20"/>
      <c r="N697" s="20"/>
      <c r="O697" s="20"/>
      <c r="P697" s="20"/>
      <c r="Q697" s="28">
        <f t="shared" si="12"/>
        <v>17.71</v>
      </c>
      <c r="R697" s="18"/>
      <c r="S697" s="18"/>
      <c r="T697" s="18"/>
      <c r="U697" s="18"/>
      <c r="V697" s="18"/>
      <c r="W6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7" s="17">
        <f>SUM(T_MAIN_ROUTGW28[[#This Row],[(Y)
TOTAL Excluding VAT - Y1
((A*J)*Q)+((A*R)*12))]:[(AC)
TOTAL Excluding VAT - Y5
((E*N*Q)+((E*V)*12))]])</f>
        <v>0</v>
      </c>
      <c r="AC697" s="65"/>
    </row>
    <row r="698" spans="1:29" x14ac:dyDescent="0.3">
      <c r="A698" t="s">
        <v>2530</v>
      </c>
      <c r="B698" s="1" t="s">
        <v>3773</v>
      </c>
      <c r="C698" s="115" t="s">
        <v>3774</v>
      </c>
      <c r="D698" s="116" t="s">
        <v>2556</v>
      </c>
      <c r="E698">
        <v>0</v>
      </c>
      <c r="F698">
        <v>0</v>
      </c>
      <c r="G698">
        <v>0</v>
      </c>
      <c r="H698">
        <v>0</v>
      </c>
      <c r="I698">
        <v>0</v>
      </c>
      <c r="J698" t="s">
        <v>2496</v>
      </c>
      <c r="K698" t="s">
        <v>2496</v>
      </c>
      <c r="L698" s="20"/>
      <c r="M698" s="20"/>
      <c r="N698" s="20"/>
      <c r="O698" s="20"/>
      <c r="P698" s="20"/>
      <c r="Q698" s="28">
        <f t="shared" si="12"/>
        <v>17.71</v>
      </c>
      <c r="R698" s="18"/>
      <c r="S698" s="18"/>
      <c r="T698" s="18"/>
      <c r="U698" s="18"/>
      <c r="V698" s="18"/>
      <c r="W6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8" s="17">
        <f>SUM(T_MAIN_ROUTGW28[[#This Row],[(Y)
TOTAL Excluding VAT - Y1
((A*J)*Q)+((A*R)*12))]:[(AC)
TOTAL Excluding VAT - Y5
((E*N*Q)+((E*V)*12))]])</f>
        <v>0</v>
      </c>
      <c r="AC698" s="65"/>
    </row>
    <row r="699" spans="1:29" x14ac:dyDescent="0.3">
      <c r="A699" t="s">
        <v>2530</v>
      </c>
      <c r="B699" s="1" t="s">
        <v>3775</v>
      </c>
      <c r="C699" s="115" t="s">
        <v>3776</v>
      </c>
      <c r="D699" s="116" t="s">
        <v>2556</v>
      </c>
      <c r="E699">
        <v>0</v>
      </c>
      <c r="F699">
        <v>0</v>
      </c>
      <c r="G699">
        <v>0</v>
      </c>
      <c r="H699">
        <v>0</v>
      </c>
      <c r="I699">
        <v>0</v>
      </c>
      <c r="J699" t="s">
        <v>2496</v>
      </c>
      <c r="K699" t="s">
        <v>2496</v>
      </c>
      <c r="L699" s="20"/>
      <c r="M699" s="20"/>
      <c r="N699" s="20"/>
      <c r="O699" s="20"/>
      <c r="P699" s="20"/>
      <c r="Q699" s="28">
        <f t="shared" si="12"/>
        <v>17.71</v>
      </c>
      <c r="R699" s="18"/>
      <c r="S699" s="18"/>
      <c r="T699" s="18"/>
      <c r="U699" s="18"/>
      <c r="V699" s="18"/>
      <c r="W6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6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6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6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6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699" s="17">
        <f>SUM(T_MAIN_ROUTGW28[[#This Row],[(Y)
TOTAL Excluding VAT - Y1
((A*J)*Q)+((A*R)*12))]:[(AC)
TOTAL Excluding VAT - Y5
((E*N*Q)+((E*V)*12))]])</f>
        <v>0</v>
      </c>
      <c r="AC699" s="65"/>
    </row>
    <row r="700" spans="1:29" x14ac:dyDescent="0.3">
      <c r="A700" t="s">
        <v>2530</v>
      </c>
      <c r="B700" s="1" t="s">
        <v>3777</v>
      </c>
      <c r="C700" s="115" t="s">
        <v>3778</v>
      </c>
      <c r="D700" s="116" t="s">
        <v>3632</v>
      </c>
      <c r="E700">
        <v>0</v>
      </c>
      <c r="F700">
        <v>0</v>
      </c>
      <c r="G700">
        <v>0</v>
      </c>
      <c r="H700">
        <v>0</v>
      </c>
      <c r="I700">
        <v>0</v>
      </c>
      <c r="J700" t="s">
        <v>2496</v>
      </c>
      <c r="K700" t="s">
        <v>2496</v>
      </c>
      <c r="L700" s="20"/>
      <c r="M700" s="20"/>
      <c r="N700" s="20"/>
      <c r="O700" s="20"/>
      <c r="P700" s="20"/>
      <c r="Q700" s="28">
        <f t="shared" si="12"/>
        <v>17.71</v>
      </c>
      <c r="R700" s="18"/>
      <c r="S700" s="18"/>
      <c r="T700" s="18"/>
      <c r="U700" s="18"/>
      <c r="V700" s="18"/>
      <c r="W7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0" s="17">
        <f>SUM(T_MAIN_ROUTGW28[[#This Row],[(Y)
TOTAL Excluding VAT - Y1
((A*J)*Q)+((A*R)*12))]:[(AC)
TOTAL Excluding VAT - Y5
((E*N*Q)+((E*V)*12))]])</f>
        <v>0</v>
      </c>
      <c r="AC700" s="65"/>
    </row>
    <row r="701" spans="1:29" x14ac:dyDescent="0.3">
      <c r="A701" t="s">
        <v>2530</v>
      </c>
      <c r="B701" s="1" t="s">
        <v>3779</v>
      </c>
      <c r="C701" s="115" t="s">
        <v>3780</v>
      </c>
      <c r="D701" s="116" t="s">
        <v>3781</v>
      </c>
      <c r="E701">
        <v>0</v>
      </c>
      <c r="F701">
        <v>0</v>
      </c>
      <c r="G701">
        <v>0</v>
      </c>
      <c r="H701">
        <v>0</v>
      </c>
      <c r="I701">
        <v>0</v>
      </c>
      <c r="J701" t="s">
        <v>2496</v>
      </c>
      <c r="K701" t="s">
        <v>2496</v>
      </c>
      <c r="L701" s="20"/>
      <c r="M701" s="20"/>
      <c r="N701" s="20"/>
      <c r="O701" s="20"/>
      <c r="P701" s="20"/>
      <c r="Q701" s="28">
        <f t="shared" si="12"/>
        <v>17.71</v>
      </c>
      <c r="R701" s="18"/>
      <c r="S701" s="18"/>
      <c r="T701" s="18"/>
      <c r="U701" s="18"/>
      <c r="V701" s="18"/>
      <c r="W7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1" s="17">
        <f>SUM(T_MAIN_ROUTGW28[[#This Row],[(Y)
TOTAL Excluding VAT - Y1
((A*J)*Q)+((A*R)*12))]:[(AC)
TOTAL Excluding VAT - Y5
((E*N*Q)+((E*V)*12))]])</f>
        <v>0</v>
      </c>
      <c r="AC701" s="65"/>
    </row>
    <row r="702" spans="1:29" x14ac:dyDescent="0.3">
      <c r="A702" t="s">
        <v>2530</v>
      </c>
      <c r="B702" s="1" t="s">
        <v>3782</v>
      </c>
      <c r="C702" s="115" t="s">
        <v>3783</v>
      </c>
      <c r="D702" s="116" t="s">
        <v>2556</v>
      </c>
      <c r="E702">
        <v>0</v>
      </c>
      <c r="F702">
        <v>0</v>
      </c>
      <c r="G702">
        <v>0</v>
      </c>
      <c r="H702">
        <v>0</v>
      </c>
      <c r="I702">
        <v>0</v>
      </c>
      <c r="J702" t="s">
        <v>2496</v>
      </c>
      <c r="K702" t="s">
        <v>2496</v>
      </c>
      <c r="L702" s="20"/>
      <c r="M702" s="20"/>
      <c r="N702" s="20"/>
      <c r="O702" s="20"/>
      <c r="P702" s="20"/>
      <c r="Q702" s="28">
        <f t="shared" si="12"/>
        <v>17.71</v>
      </c>
      <c r="R702" s="18"/>
      <c r="S702" s="18"/>
      <c r="T702" s="18"/>
      <c r="U702" s="18"/>
      <c r="V702" s="18"/>
      <c r="W7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2" s="17">
        <f>SUM(T_MAIN_ROUTGW28[[#This Row],[(Y)
TOTAL Excluding VAT - Y1
((A*J)*Q)+((A*R)*12))]:[(AC)
TOTAL Excluding VAT - Y5
((E*N*Q)+((E*V)*12))]])</f>
        <v>0</v>
      </c>
      <c r="AC702" s="65"/>
    </row>
    <row r="703" spans="1:29" x14ac:dyDescent="0.3">
      <c r="A703" t="s">
        <v>2530</v>
      </c>
      <c r="B703" s="1" t="s">
        <v>3784</v>
      </c>
      <c r="C703" s="115" t="s">
        <v>3785</v>
      </c>
      <c r="D703" s="116" t="s">
        <v>2679</v>
      </c>
      <c r="E703">
        <v>0</v>
      </c>
      <c r="F703">
        <v>0</v>
      </c>
      <c r="G703">
        <v>0</v>
      </c>
      <c r="H703">
        <v>0</v>
      </c>
      <c r="I703">
        <v>0</v>
      </c>
      <c r="J703" t="s">
        <v>2496</v>
      </c>
      <c r="K703" t="s">
        <v>2496</v>
      </c>
      <c r="L703" s="20"/>
      <c r="M703" s="20"/>
      <c r="N703" s="20"/>
      <c r="O703" s="20"/>
      <c r="P703" s="20"/>
      <c r="Q703" s="28">
        <f t="shared" si="12"/>
        <v>17.71</v>
      </c>
      <c r="R703" s="18"/>
      <c r="S703" s="18"/>
      <c r="T703" s="18"/>
      <c r="U703" s="18"/>
      <c r="V703" s="18"/>
      <c r="W7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3" s="17">
        <f>SUM(T_MAIN_ROUTGW28[[#This Row],[(Y)
TOTAL Excluding VAT - Y1
((A*J)*Q)+((A*R)*12))]:[(AC)
TOTAL Excluding VAT - Y5
((E*N*Q)+((E*V)*12))]])</f>
        <v>0</v>
      </c>
      <c r="AC703" s="65"/>
    </row>
    <row r="704" spans="1:29" x14ac:dyDescent="0.3">
      <c r="A704" t="s">
        <v>2530</v>
      </c>
      <c r="B704" s="1" t="s">
        <v>3786</v>
      </c>
      <c r="C704" s="115" t="s">
        <v>3787</v>
      </c>
      <c r="D704" s="116" t="s">
        <v>2556</v>
      </c>
      <c r="E704">
        <v>0</v>
      </c>
      <c r="F704">
        <v>0</v>
      </c>
      <c r="G704">
        <v>0</v>
      </c>
      <c r="H704">
        <v>0</v>
      </c>
      <c r="I704">
        <v>0</v>
      </c>
      <c r="J704" t="s">
        <v>2496</v>
      </c>
      <c r="K704" t="s">
        <v>2496</v>
      </c>
      <c r="L704" s="20"/>
      <c r="M704" s="20"/>
      <c r="N704" s="20"/>
      <c r="O704" s="20"/>
      <c r="P704" s="20"/>
      <c r="Q704" s="28">
        <f t="shared" si="12"/>
        <v>17.71</v>
      </c>
      <c r="R704" s="18"/>
      <c r="S704" s="18"/>
      <c r="T704" s="18"/>
      <c r="U704" s="18"/>
      <c r="V704" s="18"/>
      <c r="W7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4" s="17">
        <f>SUM(T_MAIN_ROUTGW28[[#This Row],[(Y)
TOTAL Excluding VAT - Y1
((A*J)*Q)+((A*R)*12))]:[(AC)
TOTAL Excluding VAT - Y5
((E*N*Q)+((E*V)*12))]])</f>
        <v>0</v>
      </c>
      <c r="AC704" s="65"/>
    </row>
    <row r="705" spans="1:29" x14ac:dyDescent="0.3">
      <c r="A705" t="s">
        <v>2530</v>
      </c>
      <c r="B705" s="1" t="s">
        <v>3788</v>
      </c>
      <c r="C705" s="115" t="s">
        <v>3789</v>
      </c>
      <c r="D705" s="116" t="s">
        <v>2556</v>
      </c>
      <c r="E705">
        <v>0</v>
      </c>
      <c r="F705">
        <v>0</v>
      </c>
      <c r="G705">
        <v>0</v>
      </c>
      <c r="H705">
        <v>0</v>
      </c>
      <c r="I705">
        <v>0</v>
      </c>
      <c r="J705" t="s">
        <v>2496</v>
      </c>
      <c r="K705" t="s">
        <v>2496</v>
      </c>
      <c r="L705" s="20"/>
      <c r="M705" s="20"/>
      <c r="N705" s="20"/>
      <c r="O705" s="20"/>
      <c r="P705" s="20"/>
      <c r="Q705" s="28">
        <f t="shared" si="12"/>
        <v>17.71</v>
      </c>
      <c r="R705" s="18"/>
      <c r="S705" s="18"/>
      <c r="T705" s="18"/>
      <c r="U705" s="18"/>
      <c r="V705" s="18"/>
      <c r="W7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5" s="17">
        <f>SUM(T_MAIN_ROUTGW28[[#This Row],[(Y)
TOTAL Excluding VAT - Y1
((A*J)*Q)+((A*R)*12))]:[(AC)
TOTAL Excluding VAT - Y5
((E*N*Q)+((E*V)*12))]])</f>
        <v>0</v>
      </c>
      <c r="AC705" s="65"/>
    </row>
    <row r="706" spans="1:29" x14ac:dyDescent="0.3">
      <c r="A706" t="s">
        <v>2530</v>
      </c>
      <c r="B706" s="1" t="s">
        <v>3790</v>
      </c>
      <c r="C706" s="115" t="s">
        <v>3791</v>
      </c>
      <c r="D706" s="116" t="s">
        <v>2556</v>
      </c>
      <c r="E706">
        <v>0</v>
      </c>
      <c r="F706">
        <v>0</v>
      </c>
      <c r="G706">
        <v>0</v>
      </c>
      <c r="H706">
        <v>0</v>
      </c>
      <c r="I706">
        <v>0</v>
      </c>
      <c r="J706" t="s">
        <v>2496</v>
      </c>
      <c r="K706" t="s">
        <v>2496</v>
      </c>
      <c r="L706" s="20"/>
      <c r="M706" s="20"/>
      <c r="N706" s="20"/>
      <c r="O706" s="20"/>
      <c r="P706" s="20"/>
      <c r="Q706" s="28">
        <f t="shared" si="12"/>
        <v>17.71</v>
      </c>
      <c r="R706" s="18"/>
      <c r="S706" s="18"/>
      <c r="T706" s="18"/>
      <c r="U706" s="18"/>
      <c r="V706" s="18"/>
      <c r="W7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6" s="17">
        <f>SUM(T_MAIN_ROUTGW28[[#This Row],[(Y)
TOTAL Excluding VAT - Y1
((A*J)*Q)+((A*R)*12))]:[(AC)
TOTAL Excluding VAT - Y5
((E*N*Q)+((E*V)*12))]])</f>
        <v>0</v>
      </c>
      <c r="AC706" s="65"/>
    </row>
    <row r="707" spans="1:29" x14ac:dyDescent="0.3">
      <c r="A707" t="s">
        <v>2530</v>
      </c>
      <c r="B707" s="1" t="s">
        <v>3792</v>
      </c>
      <c r="C707" s="115" t="s">
        <v>3793</v>
      </c>
      <c r="D707" s="116" t="s">
        <v>2556</v>
      </c>
      <c r="E707">
        <v>0</v>
      </c>
      <c r="F707">
        <v>0</v>
      </c>
      <c r="G707">
        <v>0</v>
      </c>
      <c r="H707">
        <v>0</v>
      </c>
      <c r="I707">
        <v>0</v>
      </c>
      <c r="J707" t="s">
        <v>2496</v>
      </c>
      <c r="K707" t="s">
        <v>2496</v>
      </c>
      <c r="L707" s="20"/>
      <c r="M707" s="20"/>
      <c r="N707" s="20"/>
      <c r="O707" s="20"/>
      <c r="P707" s="20"/>
      <c r="Q707" s="28">
        <f t="shared" si="12"/>
        <v>17.71</v>
      </c>
      <c r="R707" s="18"/>
      <c r="S707" s="18"/>
      <c r="T707" s="18"/>
      <c r="U707" s="18"/>
      <c r="V707" s="18"/>
      <c r="W7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7" s="17">
        <f>SUM(T_MAIN_ROUTGW28[[#This Row],[(Y)
TOTAL Excluding VAT - Y1
((A*J)*Q)+((A*R)*12))]:[(AC)
TOTAL Excluding VAT - Y5
((E*N*Q)+((E*V)*12))]])</f>
        <v>0</v>
      </c>
      <c r="AC707" s="65"/>
    </row>
    <row r="708" spans="1:29" x14ac:dyDescent="0.3">
      <c r="A708" t="s">
        <v>2530</v>
      </c>
      <c r="B708" s="1" t="s">
        <v>3794</v>
      </c>
      <c r="C708" s="115" t="s">
        <v>3795</v>
      </c>
      <c r="D708" s="116" t="s">
        <v>2556</v>
      </c>
      <c r="E708">
        <v>0</v>
      </c>
      <c r="F708">
        <v>0</v>
      </c>
      <c r="G708">
        <v>0</v>
      </c>
      <c r="H708">
        <v>0</v>
      </c>
      <c r="I708">
        <v>0</v>
      </c>
      <c r="J708" t="s">
        <v>2496</v>
      </c>
      <c r="K708" t="s">
        <v>2496</v>
      </c>
      <c r="L708" s="20"/>
      <c r="M708" s="20"/>
      <c r="N708" s="20"/>
      <c r="O708" s="20"/>
      <c r="P708" s="20"/>
      <c r="Q708" s="28">
        <f t="shared" si="12"/>
        <v>17.71</v>
      </c>
      <c r="R708" s="18"/>
      <c r="S708" s="18"/>
      <c r="T708" s="18"/>
      <c r="U708" s="18"/>
      <c r="V708" s="18"/>
      <c r="W7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8" s="17">
        <f>SUM(T_MAIN_ROUTGW28[[#This Row],[(Y)
TOTAL Excluding VAT - Y1
((A*J)*Q)+((A*R)*12))]:[(AC)
TOTAL Excluding VAT - Y5
((E*N*Q)+((E*V)*12))]])</f>
        <v>0</v>
      </c>
      <c r="AC708" s="65"/>
    </row>
    <row r="709" spans="1:29" x14ac:dyDescent="0.3">
      <c r="A709" t="s">
        <v>2530</v>
      </c>
      <c r="B709" s="1" t="s">
        <v>3796</v>
      </c>
      <c r="C709" s="115" t="s">
        <v>3797</v>
      </c>
      <c r="D709" s="116" t="s">
        <v>2591</v>
      </c>
      <c r="E709">
        <v>0</v>
      </c>
      <c r="F709">
        <v>0</v>
      </c>
      <c r="G709">
        <v>0</v>
      </c>
      <c r="H709">
        <v>0</v>
      </c>
      <c r="I709">
        <v>0</v>
      </c>
      <c r="J709" t="s">
        <v>2496</v>
      </c>
      <c r="K709" t="s">
        <v>2496</v>
      </c>
      <c r="L709" s="20"/>
      <c r="M709" s="20"/>
      <c r="N709" s="20"/>
      <c r="O709" s="20"/>
      <c r="P709" s="20"/>
      <c r="Q709" s="28">
        <f t="shared" si="12"/>
        <v>17.71</v>
      </c>
      <c r="R709" s="18"/>
      <c r="S709" s="18"/>
      <c r="T709" s="18"/>
      <c r="U709" s="18"/>
      <c r="V709" s="18"/>
      <c r="W7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09" s="17">
        <f>SUM(T_MAIN_ROUTGW28[[#This Row],[(Y)
TOTAL Excluding VAT - Y1
((A*J)*Q)+((A*R)*12))]:[(AC)
TOTAL Excluding VAT - Y5
((E*N*Q)+((E*V)*12))]])</f>
        <v>0</v>
      </c>
      <c r="AC709" s="65"/>
    </row>
    <row r="710" spans="1:29" x14ac:dyDescent="0.3">
      <c r="A710" t="s">
        <v>2530</v>
      </c>
      <c r="B710" s="1" t="s">
        <v>3798</v>
      </c>
      <c r="C710" s="115" t="s">
        <v>3799</v>
      </c>
      <c r="D710" s="116" t="s">
        <v>2679</v>
      </c>
      <c r="E710">
        <v>0</v>
      </c>
      <c r="F710">
        <v>0</v>
      </c>
      <c r="G710">
        <v>0</v>
      </c>
      <c r="H710">
        <v>0</v>
      </c>
      <c r="I710">
        <v>0</v>
      </c>
      <c r="J710" t="s">
        <v>2496</v>
      </c>
      <c r="K710" t="s">
        <v>2496</v>
      </c>
      <c r="L710" s="20"/>
      <c r="M710" s="20"/>
      <c r="N710" s="20"/>
      <c r="O710" s="20"/>
      <c r="P710" s="20"/>
      <c r="Q710" s="28">
        <f t="shared" si="12"/>
        <v>17.71</v>
      </c>
      <c r="R710" s="18"/>
      <c r="S710" s="18"/>
      <c r="T710" s="18"/>
      <c r="U710" s="18"/>
      <c r="V710" s="18"/>
      <c r="W7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0" s="17">
        <f>SUM(T_MAIN_ROUTGW28[[#This Row],[(Y)
TOTAL Excluding VAT - Y1
((A*J)*Q)+((A*R)*12))]:[(AC)
TOTAL Excluding VAT - Y5
((E*N*Q)+((E*V)*12))]])</f>
        <v>0</v>
      </c>
      <c r="AC710" s="65"/>
    </row>
    <row r="711" spans="1:29" x14ac:dyDescent="0.3">
      <c r="A711" t="s">
        <v>2530</v>
      </c>
      <c r="B711" s="1" t="s">
        <v>3800</v>
      </c>
      <c r="C711" s="115" t="s">
        <v>3801</v>
      </c>
      <c r="D711" s="116" t="s">
        <v>2556</v>
      </c>
      <c r="E711">
        <v>0</v>
      </c>
      <c r="F711">
        <v>0</v>
      </c>
      <c r="G711">
        <v>0</v>
      </c>
      <c r="H711">
        <v>0</v>
      </c>
      <c r="I711">
        <v>0</v>
      </c>
      <c r="J711" t="s">
        <v>2496</v>
      </c>
      <c r="K711" t="s">
        <v>2496</v>
      </c>
      <c r="L711" s="20"/>
      <c r="M711" s="20"/>
      <c r="N711" s="20"/>
      <c r="O711" s="20"/>
      <c r="P711" s="20"/>
      <c r="Q711" s="28">
        <f t="shared" si="12"/>
        <v>17.71</v>
      </c>
      <c r="R711" s="18"/>
      <c r="S711" s="18"/>
      <c r="T711" s="18"/>
      <c r="U711" s="18"/>
      <c r="V711" s="18"/>
      <c r="W7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1" s="17">
        <f>SUM(T_MAIN_ROUTGW28[[#This Row],[(Y)
TOTAL Excluding VAT - Y1
((A*J)*Q)+((A*R)*12))]:[(AC)
TOTAL Excluding VAT - Y5
((E*N*Q)+((E*V)*12))]])</f>
        <v>0</v>
      </c>
      <c r="AC711" s="65"/>
    </row>
    <row r="712" spans="1:29" x14ac:dyDescent="0.3">
      <c r="A712" t="s">
        <v>2530</v>
      </c>
      <c r="B712" s="1" t="s">
        <v>3802</v>
      </c>
      <c r="C712" s="115" t="s">
        <v>3803</v>
      </c>
      <c r="D712" s="116" t="s">
        <v>2572</v>
      </c>
      <c r="E712">
        <v>0</v>
      </c>
      <c r="F712">
        <v>0</v>
      </c>
      <c r="G712">
        <v>0</v>
      </c>
      <c r="H712">
        <v>0</v>
      </c>
      <c r="I712">
        <v>0</v>
      </c>
      <c r="J712" t="s">
        <v>2496</v>
      </c>
      <c r="K712" t="s">
        <v>2496</v>
      </c>
      <c r="L712" s="20"/>
      <c r="M712" s="20"/>
      <c r="N712" s="20"/>
      <c r="O712" s="20"/>
      <c r="P712" s="20"/>
      <c r="Q712" s="28">
        <f t="shared" si="12"/>
        <v>17.71</v>
      </c>
      <c r="R712" s="18"/>
      <c r="S712" s="18"/>
      <c r="T712" s="18"/>
      <c r="U712" s="18"/>
      <c r="V712" s="18"/>
      <c r="W7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2" s="17">
        <f>SUM(T_MAIN_ROUTGW28[[#This Row],[(Y)
TOTAL Excluding VAT - Y1
((A*J)*Q)+((A*R)*12))]:[(AC)
TOTAL Excluding VAT - Y5
((E*N*Q)+((E*V)*12))]])</f>
        <v>0</v>
      </c>
      <c r="AC712" s="65"/>
    </row>
    <row r="713" spans="1:29" x14ac:dyDescent="0.3">
      <c r="A713" t="s">
        <v>2530</v>
      </c>
      <c r="B713" s="1" t="s">
        <v>3804</v>
      </c>
      <c r="C713" s="115" t="s">
        <v>3805</v>
      </c>
      <c r="D713" s="116" t="s">
        <v>2572</v>
      </c>
      <c r="E713">
        <v>0</v>
      </c>
      <c r="F713">
        <v>0</v>
      </c>
      <c r="G713">
        <v>0</v>
      </c>
      <c r="H713">
        <v>0</v>
      </c>
      <c r="I713">
        <v>0</v>
      </c>
      <c r="J713" t="s">
        <v>2496</v>
      </c>
      <c r="K713" t="s">
        <v>2496</v>
      </c>
      <c r="L713" s="20"/>
      <c r="M713" s="20"/>
      <c r="N713" s="20"/>
      <c r="O713" s="20"/>
      <c r="P713" s="20"/>
      <c r="Q713" s="28">
        <f t="shared" si="12"/>
        <v>17.71</v>
      </c>
      <c r="R713" s="18"/>
      <c r="S713" s="18"/>
      <c r="T713" s="18"/>
      <c r="U713" s="18"/>
      <c r="V713" s="18"/>
      <c r="W7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3" s="17">
        <f>SUM(T_MAIN_ROUTGW28[[#This Row],[(Y)
TOTAL Excluding VAT - Y1
((A*J)*Q)+((A*R)*12))]:[(AC)
TOTAL Excluding VAT - Y5
((E*N*Q)+((E*V)*12))]])</f>
        <v>0</v>
      </c>
      <c r="AC713" s="65"/>
    </row>
    <row r="714" spans="1:29" x14ac:dyDescent="0.3">
      <c r="A714" t="s">
        <v>2530</v>
      </c>
      <c r="B714" s="1" t="s">
        <v>3806</v>
      </c>
      <c r="C714" s="115" t="s">
        <v>3807</v>
      </c>
      <c r="D714" s="116" t="s">
        <v>2556</v>
      </c>
      <c r="E714">
        <v>0</v>
      </c>
      <c r="F714">
        <v>0</v>
      </c>
      <c r="G714">
        <v>0</v>
      </c>
      <c r="H714">
        <v>0</v>
      </c>
      <c r="I714">
        <v>0</v>
      </c>
      <c r="J714" t="s">
        <v>2496</v>
      </c>
      <c r="K714" t="s">
        <v>2496</v>
      </c>
      <c r="L714" s="20"/>
      <c r="M714" s="20"/>
      <c r="N714" s="20"/>
      <c r="O714" s="20"/>
      <c r="P714" s="20"/>
      <c r="Q714" s="28">
        <f t="shared" si="12"/>
        <v>17.71</v>
      </c>
      <c r="R714" s="18"/>
      <c r="S714" s="18"/>
      <c r="T714" s="18"/>
      <c r="U714" s="18"/>
      <c r="V714" s="18"/>
      <c r="W7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4" s="17">
        <f>SUM(T_MAIN_ROUTGW28[[#This Row],[(Y)
TOTAL Excluding VAT - Y1
((A*J)*Q)+((A*R)*12))]:[(AC)
TOTAL Excluding VAT - Y5
((E*N*Q)+((E*V)*12))]])</f>
        <v>0</v>
      </c>
      <c r="AC714" s="65"/>
    </row>
    <row r="715" spans="1:29" x14ac:dyDescent="0.3">
      <c r="A715" t="s">
        <v>2530</v>
      </c>
      <c r="B715" s="1" t="s">
        <v>3808</v>
      </c>
      <c r="C715" s="115" t="s">
        <v>3809</v>
      </c>
      <c r="D715" s="116" t="s">
        <v>2556</v>
      </c>
      <c r="E715">
        <v>0</v>
      </c>
      <c r="F715">
        <v>0</v>
      </c>
      <c r="G715">
        <v>0</v>
      </c>
      <c r="H715">
        <v>0</v>
      </c>
      <c r="I715">
        <v>0</v>
      </c>
      <c r="J715" t="s">
        <v>2496</v>
      </c>
      <c r="K715" t="s">
        <v>2496</v>
      </c>
      <c r="L715" s="20"/>
      <c r="M715" s="20"/>
      <c r="N715" s="20"/>
      <c r="O715" s="20"/>
      <c r="P715" s="20"/>
      <c r="Q715" s="28">
        <f t="shared" si="12"/>
        <v>17.71</v>
      </c>
      <c r="R715" s="18"/>
      <c r="S715" s="18"/>
      <c r="T715" s="18"/>
      <c r="U715" s="18"/>
      <c r="V715" s="18"/>
      <c r="W7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5" s="17">
        <f>SUM(T_MAIN_ROUTGW28[[#This Row],[(Y)
TOTAL Excluding VAT - Y1
((A*J)*Q)+((A*R)*12))]:[(AC)
TOTAL Excluding VAT - Y5
((E*N*Q)+((E*V)*12))]])</f>
        <v>0</v>
      </c>
      <c r="AC715" s="65"/>
    </row>
    <row r="716" spans="1:29" x14ac:dyDescent="0.3">
      <c r="A716" t="s">
        <v>2530</v>
      </c>
      <c r="B716" s="1" t="s">
        <v>3810</v>
      </c>
      <c r="C716" s="115" t="s">
        <v>3740</v>
      </c>
      <c r="D716" s="116" t="s">
        <v>2762</v>
      </c>
      <c r="E716">
        <v>0</v>
      </c>
      <c r="F716">
        <v>0</v>
      </c>
      <c r="G716">
        <v>0</v>
      </c>
      <c r="H716">
        <v>0</v>
      </c>
      <c r="I716">
        <v>0</v>
      </c>
      <c r="J716" t="s">
        <v>2496</v>
      </c>
      <c r="K716" t="s">
        <v>2496</v>
      </c>
      <c r="L716" s="20"/>
      <c r="M716" s="20"/>
      <c r="N716" s="20"/>
      <c r="O716" s="20"/>
      <c r="P716" s="20"/>
      <c r="Q716" s="28">
        <f t="shared" si="12"/>
        <v>17.71</v>
      </c>
      <c r="R716" s="18"/>
      <c r="S716" s="18"/>
      <c r="T716" s="18"/>
      <c r="U716" s="18"/>
      <c r="V716" s="18"/>
      <c r="W7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6" s="17">
        <f>SUM(T_MAIN_ROUTGW28[[#This Row],[(Y)
TOTAL Excluding VAT - Y1
((A*J)*Q)+((A*R)*12))]:[(AC)
TOTAL Excluding VAT - Y5
((E*N*Q)+((E*V)*12))]])</f>
        <v>0</v>
      </c>
      <c r="AC716" s="65"/>
    </row>
    <row r="717" spans="1:29" x14ac:dyDescent="0.3">
      <c r="A717" t="s">
        <v>2530</v>
      </c>
      <c r="B717" s="1" t="s">
        <v>3811</v>
      </c>
      <c r="C717" s="115" t="s">
        <v>3812</v>
      </c>
      <c r="D717" s="116" t="s">
        <v>2556</v>
      </c>
      <c r="E717">
        <v>0</v>
      </c>
      <c r="F717">
        <v>0</v>
      </c>
      <c r="G717">
        <v>0</v>
      </c>
      <c r="H717">
        <v>0</v>
      </c>
      <c r="I717">
        <v>0</v>
      </c>
      <c r="J717" t="s">
        <v>2496</v>
      </c>
      <c r="K717" t="s">
        <v>2496</v>
      </c>
      <c r="L717" s="20"/>
      <c r="M717" s="20"/>
      <c r="N717" s="20"/>
      <c r="O717" s="20"/>
      <c r="P717" s="20"/>
      <c r="Q717" s="28">
        <f t="shared" si="12"/>
        <v>17.71</v>
      </c>
      <c r="R717" s="18"/>
      <c r="S717" s="18"/>
      <c r="T717" s="18"/>
      <c r="U717" s="18"/>
      <c r="V717" s="18"/>
      <c r="W7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7" s="17">
        <f>SUM(T_MAIN_ROUTGW28[[#This Row],[(Y)
TOTAL Excluding VAT - Y1
((A*J)*Q)+((A*R)*12))]:[(AC)
TOTAL Excluding VAT - Y5
((E*N*Q)+((E*V)*12))]])</f>
        <v>0</v>
      </c>
      <c r="AC717" s="65"/>
    </row>
    <row r="718" spans="1:29" x14ac:dyDescent="0.3">
      <c r="A718" t="s">
        <v>2530</v>
      </c>
      <c r="B718" s="1" t="s">
        <v>3813</v>
      </c>
      <c r="C718" s="115" t="s">
        <v>3814</v>
      </c>
      <c r="D718" s="116" t="s">
        <v>2556</v>
      </c>
      <c r="E718">
        <v>0</v>
      </c>
      <c r="F718">
        <v>0</v>
      </c>
      <c r="G718">
        <v>0</v>
      </c>
      <c r="H718">
        <v>0</v>
      </c>
      <c r="I718">
        <v>0</v>
      </c>
      <c r="J718" t="s">
        <v>2496</v>
      </c>
      <c r="K718" t="s">
        <v>2496</v>
      </c>
      <c r="L718" s="20"/>
      <c r="M718" s="20"/>
      <c r="N718" s="20"/>
      <c r="O718" s="20"/>
      <c r="P718" s="20"/>
      <c r="Q718" s="28">
        <f t="shared" si="12"/>
        <v>17.71</v>
      </c>
      <c r="R718" s="18"/>
      <c r="S718" s="18"/>
      <c r="T718" s="18"/>
      <c r="U718" s="18"/>
      <c r="V718" s="18"/>
      <c r="W7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8" s="17">
        <f>SUM(T_MAIN_ROUTGW28[[#This Row],[(Y)
TOTAL Excluding VAT - Y1
((A*J)*Q)+((A*R)*12))]:[(AC)
TOTAL Excluding VAT - Y5
((E*N*Q)+((E*V)*12))]])</f>
        <v>0</v>
      </c>
      <c r="AC718" s="65"/>
    </row>
    <row r="719" spans="1:29" x14ac:dyDescent="0.3">
      <c r="A719" t="s">
        <v>2530</v>
      </c>
      <c r="B719" s="1" t="s">
        <v>3815</v>
      </c>
      <c r="C719" s="115" t="s">
        <v>3816</v>
      </c>
      <c r="D719" s="116" t="s">
        <v>2556</v>
      </c>
      <c r="E719">
        <v>0</v>
      </c>
      <c r="F719">
        <v>0</v>
      </c>
      <c r="G719">
        <v>0</v>
      </c>
      <c r="H719">
        <v>0</v>
      </c>
      <c r="I719">
        <v>0</v>
      </c>
      <c r="J719" t="s">
        <v>2496</v>
      </c>
      <c r="K719" t="s">
        <v>2496</v>
      </c>
      <c r="L719" s="20"/>
      <c r="M719" s="20"/>
      <c r="N719" s="20"/>
      <c r="O719" s="20"/>
      <c r="P719" s="20"/>
      <c r="Q719" s="28">
        <f t="shared" si="12"/>
        <v>17.71</v>
      </c>
      <c r="R719" s="18"/>
      <c r="S719" s="18"/>
      <c r="T719" s="18"/>
      <c r="U719" s="18"/>
      <c r="V719" s="18"/>
      <c r="W7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19" s="17">
        <f>SUM(T_MAIN_ROUTGW28[[#This Row],[(Y)
TOTAL Excluding VAT - Y1
((A*J)*Q)+((A*R)*12))]:[(AC)
TOTAL Excluding VAT - Y5
((E*N*Q)+((E*V)*12))]])</f>
        <v>0</v>
      </c>
      <c r="AC719" s="65"/>
    </row>
    <row r="720" spans="1:29" x14ac:dyDescent="0.3">
      <c r="A720" t="s">
        <v>2530</v>
      </c>
      <c r="B720" s="1" t="s">
        <v>3817</v>
      </c>
      <c r="C720" s="115" t="s">
        <v>3818</v>
      </c>
      <c r="D720" s="116" t="s">
        <v>2556</v>
      </c>
      <c r="E720">
        <v>0</v>
      </c>
      <c r="F720">
        <v>0</v>
      </c>
      <c r="G720">
        <v>0</v>
      </c>
      <c r="H720">
        <v>0</v>
      </c>
      <c r="I720">
        <v>0</v>
      </c>
      <c r="J720" t="s">
        <v>2496</v>
      </c>
      <c r="K720" t="s">
        <v>2496</v>
      </c>
      <c r="L720" s="20"/>
      <c r="M720" s="20"/>
      <c r="N720" s="20"/>
      <c r="O720" s="20"/>
      <c r="P720" s="20"/>
      <c r="Q720" s="28">
        <f t="shared" si="12"/>
        <v>17.71</v>
      </c>
      <c r="R720" s="18"/>
      <c r="S720" s="18"/>
      <c r="T720" s="18"/>
      <c r="U720" s="18"/>
      <c r="V720" s="18"/>
      <c r="W7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0" s="17">
        <f>SUM(T_MAIN_ROUTGW28[[#This Row],[(Y)
TOTAL Excluding VAT - Y1
((A*J)*Q)+((A*R)*12))]:[(AC)
TOTAL Excluding VAT - Y5
((E*N*Q)+((E*V)*12))]])</f>
        <v>0</v>
      </c>
      <c r="AC720" s="65"/>
    </row>
    <row r="721" spans="1:29" x14ac:dyDescent="0.3">
      <c r="A721" t="s">
        <v>2530</v>
      </c>
      <c r="B721" s="1" t="s">
        <v>3819</v>
      </c>
      <c r="C721" s="115" t="s">
        <v>3820</v>
      </c>
      <c r="D721" s="116" t="s">
        <v>2556</v>
      </c>
      <c r="E721">
        <v>0</v>
      </c>
      <c r="F721">
        <v>0</v>
      </c>
      <c r="G721">
        <v>0</v>
      </c>
      <c r="H721">
        <v>0</v>
      </c>
      <c r="I721">
        <v>0</v>
      </c>
      <c r="J721" t="s">
        <v>2496</v>
      </c>
      <c r="K721" t="s">
        <v>2496</v>
      </c>
      <c r="L721" s="20"/>
      <c r="M721" s="20"/>
      <c r="N721" s="20"/>
      <c r="O721" s="20"/>
      <c r="P721" s="20"/>
      <c r="Q721" s="28">
        <f t="shared" si="12"/>
        <v>17.71</v>
      </c>
      <c r="R721" s="18"/>
      <c r="S721" s="18"/>
      <c r="T721" s="18"/>
      <c r="U721" s="18"/>
      <c r="V721" s="18"/>
      <c r="W7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1" s="17">
        <f>SUM(T_MAIN_ROUTGW28[[#This Row],[(Y)
TOTAL Excluding VAT - Y1
((A*J)*Q)+((A*R)*12))]:[(AC)
TOTAL Excluding VAT - Y5
((E*N*Q)+((E*V)*12))]])</f>
        <v>0</v>
      </c>
      <c r="AC721" s="65"/>
    </row>
    <row r="722" spans="1:29" x14ac:dyDescent="0.3">
      <c r="A722" t="s">
        <v>2530</v>
      </c>
      <c r="B722" s="1" t="s">
        <v>3821</v>
      </c>
      <c r="C722" s="115" t="s">
        <v>3822</v>
      </c>
      <c r="D722" s="116" t="s">
        <v>2556</v>
      </c>
      <c r="E722">
        <v>0</v>
      </c>
      <c r="F722">
        <v>0</v>
      </c>
      <c r="G722">
        <v>0</v>
      </c>
      <c r="H722">
        <v>0</v>
      </c>
      <c r="I722">
        <v>0</v>
      </c>
      <c r="J722" t="s">
        <v>2496</v>
      </c>
      <c r="K722" t="s">
        <v>2496</v>
      </c>
      <c r="L722" s="20"/>
      <c r="M722" s="20"/>
      <c r="N722" s="20"/>
      <c r="O722" s="20"/>
      <c r="P722" s="20"/>
      <c r="Q722" s="28">
        <f t="shared" si="12"/>
        <v>17.71</v>
      </c>
      <c r="R722" s="18"/>
      <c r="S722" s="18"/>
      <c r="T722" s="18"/>
      <c r="U722" s="18"/>
      <c r="V722" s="18"/>
      <c r="W7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2" s="17">
        <f>SUM(T_MAIN_ROUTGW28[[#This Row],[(Y)
TOTAL Excluding VAT - Y1
((A*J)*Q)+((A*R)*12))]:[(AC)
TOTAL Excluding VAT - Y5
((E*N*Q)+((E*V)*12))]])</f>
        <v>0</v>
      </c>
      <c r="AC722" s="65"/>
    </row>
    <row r="723" spans="1:29" x14ac:dyDescent="0.3">
      <c r="A723" t="s">
        <v>2530</v>
      </c>
      <c r="B723" s="1" t="s">
        <v>3823</v>
      </c>
      <c r="C723" s="115" t="s">
        <v>3824</v>
      </c>
      <c r="D723" s="116" t="s">
        <v>2556</v>
      </c>
      <c r="E723">
        <v>0</v>
      </c>
      <c r="F723">
        <v>0</v>
      </c>
      <c r="G723">
        <v>0</v>
      </c>
      <c r="H723">
        <v>0</v>
      </c>
      <c r="I723">
        <v>0</v>
      </c>
      <c r="J723" t="s">
        <v>2496</v>
      </c>
      <c r="K723" t="s">
        <v>2496</v>
      </c>
      <c r="L723" s="20"/>
      <c r="M723" s="20"/>
      <c r="N723" s="20"/>
      <c r="O723" s="20"/>
      <c r="P723" s="20"/>
      <c r="Q723" s="28">
        <f t="shared" si="12"/>
        <v>17.71</v>
      </c>
      <c r="R723" s="18"/>
      <c r="S723" s="18"/>
      <c r="T723" s="18"/>
      <c r="U723" s="18"/>
      <c r="V723" s="18"/>
      <c r="W7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3" s="17">
        <f>SUM(T_MAIN_ROUTGW28[[#This Row],[(Y)
TOTAL Excluding VAT - Y1
((A*J)*Q)+((A*R)*12))]:[(AC)
TOTAL Excluding VAT - Y5
((E*N*Q)+((E*V)*12))]])</f>
        <v>0</v>
      </c>
      <c r="AC723" s="65"/>
    </row>
    <row r="724" spans="1:29" x14ac:dyDescent="0.3">
      <c r="A724" t="s">
        <v>2530</v>
      </c>
      <c r="B724" s="1" t="s">
        <v>3825</v>
      </c>
      <c r="C724" s="115" t="s">
        <v>3826</v>
      </c>
      <c r="D724" s="116" t="s">
        <v>2556</v>
      </c>
      <c r="E724">
        <v>0</v>
      </c>
      <c r="F724">
        <v>0</v>
      </c>
      <c r="G724">
        <v>0</v>
      </c>
      <c r="H724">
        <v>0</v>
      </c>
      <c r="I724">
        <v>0</v>
      </c>
      <c r="J724" t="s">
        <v>2496</v>
      </c>
      <c r="K724" t="s">
        <v>2496</v>
      </c>
      <c r="L724" s="20"/>
      <c r="M724" s="20"/>
      <c r="N724" s="20"/>
      <c r="O724" s="20"/>
      <c r="P724" s="20"/>
      <c r="Q724" s="28">
        <f t="shared" si="12"/>
        <v>17.71</v>
      </c>
      <c r="R724" s="18"/>
      <c r="S724" s="18"/>
      <c r="T724" s="18"/>
      <c r="U724" s="18"/>
      <c r="V724" s="18"/>
      <c r="W7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4" s="17">
        <f>SUM(T_MAIN_ROUTGW28[[#This Row],[(Y)
TOTAL Excluding VAT - Y1
((A*J)*Q)+((A*R)*12))]:[(AC)
TOTAL Excluding VAT - Y5
((E*N*Q)+((E*V)*12))]])</f>
        <v>0</v>
      </c>
      <c r="AC724" s="65"/>
    </row>
    <row r="725" spans="1:29" x14ac:dyDescent="0.3">
      <c r="A725" t="s">
        <v>2530</v>
      </c>
      <c r="B725" s="1" t="s">
        <v>3827</v>
      </c>
      <c r="C725" s="115" t="s">
        <v>3828</v>
      </c>
      <c r="D725" s="116" t="s">
        <v>2556</v>
      </c>
      <c r="E725">
        <v>0</v>
      </c>
      <c r="F725">
        <v>0</v>
      </c>
      <c r="G725">
        <v>0</v>
      </c>
      <c r="H725">
        <v>0</v>
      </c>
      <c r="I725">
        <v>0</v>
      </c>
      <c r="J725" t="s">
        <v>2496</v>
      </c>
      <c r="K725" t="s">
        <v>2496</v>
      </c>
      <c r="L725" s="20"/>
      <c r="M725" s="20"/>
      <c r="N725" s="20"/>
      <c r="O725" s="20"/>
      <c r="P725" s="20"/>
      <c r="Q725" s="28">
        <f t="shared" si="12"/>
        <v>17.71</v>
      </c>
      <c r="R725" s="18"/>
      <c r="S725" s="18"/>
      <c r="T725" s="18"/>
      <c r="U725" s="18"/>
      <c r="V725" s="18"/>
      <c r="W7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5" s="17">
        <f>SUM(T_MAIN_ROUTGW28[[#This Row],[(Y)
TOTAL Excluding VAT - Y1
((A*J)*Q)+((A*R)*12))]:[(AC)
TOTAL Excluding VAT - Y5
((E*N*Q)+((E*V)*12))]])</f>
        <v>0</v>
      </c>
      <c r="AC725" s="65"/>
    </row>
    <row r="726" spans="1:29" x14ac:dyDescent="0.3">
      <c r="A726" t="s">
        <v>2530</v>
      </c>
      <c r="B726" s="1" t="s">
        <v>3829</v>
      </c>
      <c r="C726" s="115" t="s">
        <v>3830</v>
      </c>
      <c r="D726" s="116" t="s">
        <v>2556</v>
      </c>
      <c r="E726">
        <v>0</v>
      </c>
      <c r="F726">
        <v>0</v>
      </c>
      <c r="G726">
        <v>0</v>
      </c>
      <c r="H726">
        <v>0</v>
      </c>
      <c r="I726">
        <v>0</v>
      </c>
      <c r="J726" t="s">
        <v>2496</v>
      </c>
      <c r="K726" t="s">
        <v>2496</v>
      </c>
      <c r="L726" s="20"/>
      <c r="M726" s="20"/>
      <c r="N726" s="20"/>
      <c r="O726" s="20"/>
      <c r="P726" s="20"/>
      <c r="Q726" s="28">
        <f t="shared" si="12"/>
        <v>17.71</v>
      </c>
      <c r="R726" s="18"/>
      <c r="S726" s="18"/>
      <c r="T726" s="18"/>
      <c r="U726" s="18"/>
      <c r="V726" s="18"/>
      <c r="W7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6" s="17">
        <f>SUM(T_MAIN_ROUTGW28[[#This Row],[(Y)
TOTAL Excluding VAT - Y1
((A*J)*Q)+((A*R)*12))]:[(AC)
TOTAL Excluding VAT - Y5
((E*N*Q)+((E*V)*12))]])</f>
        <v>0</v>
      </c>
      <c r="AC726" s="65"/>
    </row>
    <row r="727" spans="1:29" x14ac:dyDescent="0.3">
      <c r="A727" t="s">
        <v>2530</v>
      </c>
      <c r="B727" s="1" t="s">
        <v>3831</v>
      </c>
      <c r="C727" s="115" t="s">
        <v>3832</v>
      </c>
      <c r="D727" s="116" t="s">
        <v>2556</v>
      </c>
      <c r="E727">
        <v>0</v>
      </c>
      <c r="F727">
        <v>0</v>
      </c>
      <c r="G727">
        <v>0</v>
      </c>
      <c r="H727">
        <v>0</v>
      </c>
      <c r="I727">
        <v>0</v>
      </c>
      <c r="J727" t="s">
        <v>2496</v>
      </c>
      <c r="K727" t="s">
        <v>2496</v>
      </c>
      <c r="L727" s="20"/>
      <c r="M727" s="20"/>
      <c r="N727" s="20"/>
      <c r="O727" s="20"/>
      <c r="P727" s="20"/>
      <c r="Q727" s="28">
        <f t="shared" si="12"/>
        <v>17.71</v>
      </c>
      <c r="R727" s="18"/>
      <c r="S727" s="18"/>
      <c r="T727" s="18"/>
      <c r="U727" s="18"/>
      <c r="V727" s="18"/>
      <c r="W7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7" s="17">
        <f>SUM(T_MAIN_ROUTGW28[[#This Row],[(Y)
TOTAL Excluding VAT - Y1
((A*J)*Q)+((A*R)*12))]:[(AC)
TOTAL Excluding VAT - Y5
((E*N*Q)+((E*V)*12))]])</f>
        <v>0</v>
      </c>
      <c r="AC727" s="65"/>
    </row>
    <row r="728" spans="1:29" x14ac:dyDescent="0.3">
      <c r="A728" t="s">
        <v>2530</v>
      </c>
      <c r="B728" s="1" t="s">
        <v>3833</v>
      </c>
      <c r="C728" s="115" t="s">
        <v>3834</v>
      </c>
      <c r="D728" s="116" t="s">
        <v>2556</v>
      </c>
      <c r="E728">
        <v>0</v>
      </c>
      <c r="F728">
        <v>0</v>
      </c>
      <c r="G728">
        <v>0</v>
      </c>
      <c r="H728">
        <v>0</v>
      </c>
      <c r="I728">
        <v>0</v>
      </c>
      <c r="J728" t="s">
        <v>2496</v>
      </c>
      <c r="K728" t="s">
        <v>2496</v>
      </c>
      <c r="L728" s="20"/>
      <c r="M728" s="20"/>
      <c r="N728" s="20"/>
      <c r="O728" s="20"/>
      <c r="P728" s="20"/>
      <c r="Q728" s="28">
        <f t="shared" si="12"/>
        <v>17.71</v>
      </c>
      <c r="R728" s="18"/>
      <c r="S728" s="18"/>
      <c r="T728" s="18"/>
      <c r="U728" s="18"/>
      <c r="V728" s="18"/>
      <c r="W7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8" s="17">
        <f>SUM(T_MAIN_ROUTGW28[[#This Row],[(Y)
TOTAL Excluding VAT - Y1
((A*J)*Q)+((A*R)*12))]:[(AC)
TOTAL Excluding VAT - Y5
((E*N*Q)+((E*V)*12))]])</f>
        <v>0</v>
      </c>
      <c r="AC728" s="65"/>
    </row>
    <row r="729" spans="1:29" x14ac:dyDescent="0.3">
      <c r="A729" t="s">
        <v>2530</v>
      </c>
      <c r="B729" s="1" t="s">
        <v>3835</v>
      </c>
      <c r="C729" s="115" t="s">
        <v>3836</v>
      </c>
      <c r="D729" s="116" t="s">
        <v>2556</v>
      </c>
      <c r="E729">
        <v>0</v>
      </c>
      <c r="F729">
        <v>0</v>
      </c>
      <c r="G729">
        <v>0</v>
      </c>
      <c r="H729">
        <v>0</v>
      </c>
      <c r="I729">
        <v>0</v>
      </c>
      <c r="J729" t="s">
        <v>2496</v>
      </c>
      <c r="K729" t="s">
        <v>2496</v>
      </c>
      <c r="L729" s="20"/>
      <c r="M729" s="20"/>
      <c r="N729" s="20"/>
      <c r="O729" s="20"/>
      <c r="P729" s="20"/>
      <c r="Q729" s="28">
        <f t="shared" si="12"/>
        <v>17.71</v>
      </c>
      <c r="R729" s="18"/>
      <c r="S729" s="18"/>
      <c r="T729" s="18"/>
      <c r="U729" s="18"/>
      <c r="V729" s="18"/>
      <c r="W7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29" s="17">
        <f>SUM(T_MAIN_ROUTGW28[[#This Row],[(Y)
TOTAL Excluding VAT - Y1
((A*J)*Q)+((A*R)*12))]:[(AC)
TOTAL Excluding VAT - Y5
((E*N*Q)+((E*V)*12))]])</f>
        <v>0</v>
      </c>
      <c r="AC729" s="65"/>
    </row>
    <row r="730" spans="1:29" x14ac:dyDescent="0.3">
      <c r="A730" t="s">
        <v>2530</v>
      </c>
      <c r="B730" s="1" t="s">
        <v>3837</v>
      </c>
      <c r="C730" s="115" t="s">
        <v>3838</v>
      </c>
      <c r="D730" s="116" t="s">
        <v>2556</v>
      </c>
      <c r="E730">
        <v>0</v>
      </c>
      <c r="F730">
        <v>0</v>
      </c>
      <c r="G730">
        <v>0</v>
      </c>
      <c r="H730">
        <v>0</v>
      </c>
      <c r="I730">
        <v>0</v>
      </c>
      <c r="J730" t="s">
        <v>2496</v>
      </c>
      <c r="K730" t="s">
        <v>2496</v>
      </c>
      <c r="L730" s="20"/>
      <c r="M730" s="20"/>
      <c r="N730" s="20"/>
      <c r="O730" s="20"/>
      <c r="P730" s="20"/>
      <c r="Q730" s="28">
        <f t="shared" si="12"/>
        <v>17.71</v>
      </c>
      <c r="R730" s="18"/>
      <c r="S730" s="18"/>
      <c r="T730" s="18"/>
      <c r="U730" s="18"/>
      <c r="V730" s="18"/>
      <c r="W7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0" s="17">
        <f>SUM(T_MAIN_ROUTGW28[[#This Row],[(Y)
TOTAL Excluding VAT - Y1
((A*J)*Q)+((A*R)*12))]:[(AC)
TOTAL Excluding VAT - Y5
((E*N*Q)+((E*V)*12))]])</f>
        <v>0</v>
      </c>
      <c r="AC730" s="65"/>
    </row>
    <row r="731" spans="1:29" x14ac:dyDescent="0.3">
      <c r="A731" t="s">
        <v>2530</v>
      </c>
      <c r="B731" s="1" t="s">
        <v>3839</v>
      </c>
      <c r="C731" s="115" t="s">
        <v>3840</v>
      </c>
      <c r="D731" s="116" t="s">
        <v>2556</v>
      </c>
      <c r="E731">
        <v>0</v>
      </c>
      <c r="F731">
        <v>0</v>
      </c>
      <c r="G731">
        <v>0</v>
      </c>
      <c r="H731">
        <v>0</v>
      </c>
      <c r="I731">
        <v>0</v>
      </c>
      <c r="J731" t="s">
        <v>2496</v>
      </c>
      <c r="K731" t="s">
        <v>2496</v>
      </c>
      <c r="L731" s="20"/>
      <c r="M731" s="20"/>
      <c r="N731" s="20"/>
      <c r="O731" s="20"/>
      <c r="P731" s="20"/>
      <c r="Q731" s="28">
        <f t="shared" si="12"/>
        <v>17.71</v>
      </c>
      <c r="R731" s="18"/>
      <c r="S731" s="18"/>
      <c r="T731" s="18"/>
      <c r="U731" s="18"/>
      <c r="V731" s="18"/>
      <c r="W7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1" s="17">
        <f>SUM(T_MAIN_ROUTGW28[[#This Row],[(Y)
TOTAL Excluding VAT - Y1
((A*J)*Q)+((A*R)*12))]:[(AC)
TOTAL Excluding VAT - Y5
((E*N*Q)+((E*V)*12))]])</f>
        <v>0</v>
      </c>
      <c r="AC731" s="65"/>
    </row>
    <row r="732" spans="1:29" x14ac:dyDescent="0.3">
      <c r="A732" t="s">
        <v>2530</v>
      </c>
      <c r="B732" s="1" t="s">
        <v>3841</v>
      </c>
      <c r="C732" s="115" t="s">
        <v>3842</v>
      </c>
      <c r="D732" s="116" t="s">
        <v>2556</v>
      </c>
      <c r="E732">
        <v>0</v>
      </c>
      <c r="F732">
        <v>0</v>
      </c>
      <c r="G732">
        <v>0</v>
      </c>
      <c r="H732">
        <v>0</v>
      </c>
      <c r="I732">
        <v>0</v>
      </c>
      <c r="J732" t="s">
        <v>2496</v>
      </c>
      <c r="K732" t="s">
        <v>2496</v>
      </c>
      <c r="L732" s="20"/>
      <c r="M732" s="20"/>
      <c r="N732" s="20"/>
      <c r="O732" s="20"/>
      <c r="P732" s="20"/>
      <c r="Q732" s="28">
        <f t="shared" si="12"/>
        <v>17.71</v>
      </c>
      <c r="R732" s="18"/>
      <c r="S732" s="18"/>
      <c r="T732" s="18"/>
      <c r="U732" s="18"/>
      <c r="V732" s="18"/>
      <c r="W7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2" s="17">
        <f>SUM(T_MAIN_ROUTGW28[[#This Row],[(Y)
TOTAL Excluding VAT - Y1
((A*J)*Q)+((A*R)*12))]:[(AC)
TOTAL Excluding VAT - Y5
((E*N*Q)+((E*V)*12))]])</f>
        <v>0</v>
      </c>
      <c r="AC732" s="65"/>
    </row>
    <row r="733" spans="1:29" x14ac:dyDescent="0.3">
      <c r="A733" t="s">
        <v>2530</v>
      </c>
      <c r="B733" s="1" t="s">
        <v>3843</v>
      </c>
      <c r="C733" s="115" t="s">
        <v>3844</v>
      </c>
      <c r="D733" s="116" t="s">
        <v>2556</v>
      </c>
      <c r="E733">
        <v>0</v>
      </c>
      <c r="F733">
        <v>0</v>
      </c>
      <c r="G733">
        <v>0</v>
      </c>
      <c r="H733">
        <v>0</v>
      </c>
      <c r="I733">
        <v>0</v>
      </c>
      <c r="J733" t="s">
        <v>2496</v>
      </c>
      <c r="K733" t="s">
        <v>2496</v>
      </c>
      <c r="L733" s="20"/>
      <c r="M733" s="20"/>
      <c r="N733" s="20"/>
      <c r="O733" s="20"/>
      <c r="P733" s="20"/>
      <c r="Q733" s="28">
        <f t="shared" si="12"/>
        <v>17.71</v>
      </c>
      <c r="R733" s="18"/>
      <c r="S733" s="18"/>
      <c r="T733" s="18"/>
      <c r="U733" s="18"/>
      <c r="V733" s="18"/>
      <c r="W7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3" s="17">
        <f>SUM(T_MAIN_ROUTGW28[[#This Row],[(Y)
TOTAL Excluding VAT - Y1
((A*J)*Q)+((A*R)*12))]:[(AC)
TOTAL Excluding VAT - Y5
((E*N*Q)+((E*V)*12))]])</f>
        <v>0</v>
      </c>
      <c r="AC733" s="65"/>
    </row>
    <row r="734" spans="1:29" x14ac:dyDescent="0.3">
      <c r="A734" t="s">
        <v>2530</v>
      </c>
      <c r="B734" s="1" t="s">
        <v>3845</v>
      </c>
      <c r="C734" s="115" t="s">
        <v>3846</v>
      </c>
      <c r="D734" s="116" t="s">
        <v>2556</v>
      </c>
      <c r="E734">
        <v>0</v>
      </c>
      <c r="F734">
        <v>0</v>
      </c>
      <c r="G734">
        <v>0</v>
      </c>
      <c r="H734">
        <v>0</v>
      </c>
      <c r="I734">
        <v>0</v>
      </c>
      <c r="J734" t="s">
        <v>2496</v>
      </c>
      <c r="K734" t="s">
        <v>2496</v>
      </c>
      <c r="L734" s="20"/>
      <c r="M734" s="20"/>
      <c r="N734" s="20"/>
      <c r="O734" s="20"/>
      <c r="P734" s="20"/>
      <c r="Q734" s="28">
        <f t="shared" si="12"/>
        <v>17.71</v>
      </c>
      <c r="R734" s="18"/>
      <c r="S734" s="18"/>
      <c r="T734" s="18"/>
      <c r="U734" s="18"/>
      <c r="V734" s="18"/>
      <c r="W7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4" s="17">
        <f>SUM(T_MAIN_ROUTGW28[[#This Row],[(Y)
TOTAL Excluding VAT - Y1
((A*J)*Q)+((A*R)*12))]:[(AC)
TOTAL Excluding VAT - Y5
((E*N*Q)+((E*V)*12))]])</f>
        <v>0</v>
      </c>
      <c r="AC734" s="65"/>
    </row>
    <row r="735" spans="1:29" x14ac:dyDescent="0.3">
      <c r="A735" t="s">
        <v>2530</v>
      </c>
      <c r="B735" s="1" t="s">
        <v>3847</v>
      </c>
      <c r="C735" s="115" t="s">
        <v>3848</v>
      </c>
      <c r="D735" s="116" t="s">
        <v>2556</v>
      </c>
      <c r="E735">
        <v>0</v>
      </c>
      <c r="F735">
        <v>0</v>
      </c>
      <c r="G735">
        <v>0</v>
      </c>
      <c r="H735">
        <v>0</v>
      </c>
      <c r="I735">
        <v>0</v>
      </c>
      <c r="J735" t="s">
        <v>2496</v>
      </c>
      <c r="K735" t="s">
        <v>2496</v>
      </c>
      <c r="L735" s="20"/>
      <c r="M735" s="20"/>
      <c r="N735" s="20"/>
      <c r="O735" s="20"/>
      <c r="P735" s="20"/>
      <c r="Q735" s="28">
        <f t="shared" si="12"/>
        <v>17.71</v>
      </c>
      <c r="R735" s="18"/>
      <c r="S735" s="18"/>
      <c r="T735" s="18"/>
      <c r="U735" s="18"/>
      <c r="V735" s="18"/>
      <c r="W7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5" s="17">
        <f>SUM(T_MAIN_ROUTGW28[[#This Row],[(Y)
TOTAL Excluding VAT - Y1
((A*J)*Q)+((A*R)*12))]:[(AC)
TOTAL Excluding VAT - Y5
((E*N*Q)+((E*V)*12))]])</f>
        <v>0</v>
      </c>
      <c r="AC735" s="65"/>
    </row>
    <row r="736" spans="1:29" x14ac:dyDescent="0.3">
      <c r="A736" t="s">
        <v>2530</v>
      </c>
      <c r="B736" s="1" t="s">
        <v>3849</v>
      </c>
      <c r="C736" s="115" t="s">
        <v>3850</v>
      </c>
      <c r="D736" s="116" t="s">
        <v>3632</v>
      </c>
      <c r="E736">
        <v>0</v>
      </c>
      <c r="F736">
        <v>0</v>
      </c>
      <c r="G736">
        <v>0</v>
      </c>
      <c r="H736">
        <v>0</v>
      </c>
      <c r="I736">
        <v>0</v>
      </c>
      <c r="J736" t="s">
        <v>2496</v>
      </c>
      <c r="K736" t="s">
        <v>2496</v>
      </c>
      <c r="L736" s="20"/>
      <c r="M736" s="20"/>
      <c r="N736" s="20"/>
      <c r="O736" s="20"/>
      <c r="P736" s="20"/>
      <c r="Q736" s="28">
        <f t="shared" si="12"/>
        <v>17.71</v>
      </c>
      <c r="R736" s="18"/>
      <c r="S736" s="18"/>
      <c r="T736" s="18"/>
      <c r="U736" s="18"/>
      <c r="V736" s="18"/>
      <c r="W7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6" s="17">
        <f>SUM(T_MAIN_ROUTGW28[[#This Row],[(Y)
TOTAL Excluding VAT - Y1
((A*J)*Q)+((A*R)*12))]:[(AC)
TOTAL Excluding VAT - Y5
((E*N*Q)+((E*V)*12))]])</f>
        <v>0</v>
      </c>
      <c r="AC736" s="65"/>
    </row>
    <row r="737" spans="1:29" x14ac:dyDescent="0.3">
      <c r="A737" t="s">
        <v>2530</v>
      </c>
      <c r="B737" s="1" t="s">
        <v>3851</v>
      </c>
      <c r="C737" s="115" t="s">
        <v>3852</v>
      </c>
      <c r="D737" s="116" t="s">
        <v>2556</v>
      </c>
      <c r="E737">
        <v>0</v>
      </c>
      <c r="F737">
        <v>0</v>
      </c>
      <c r="G737">
        <v>0</v>
      </c>
      <c r="H737">
        <v>0</v>
      </c>
      <c r="I737">
        <v>0</v>
      </c>
      <c r="J737" t="s">
        <v>2496</v>
      </c>
      <c r="K737" t="s">
        <v>2496</v>
      </c>
      <c r="L737" s="20"/>
      <c r="M737" s="20"/>
      <c r="N737" s="20"/>
      <c r="O737" s="20"/>
      <c r="P737" s="20"/>
      <c r="Q737" s="28">
        <f t="shared" ref="Q737:Q800" si="13">Exchange_Rate</f>
        <v>17.71</v>
      </c>
      <c r="R737" s="18"/>
      <c r="S737" s="18"/>
      <c r="T737" s="18"/>
      <c r="U737" s="18"/>
      <c r="V737" s="18"/>
      <c r="W7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7" s="17">
        <f>SUM(T_MAIN_ROUTGW28[[#This Row],[(Y)
TOTAL Excluding VAT - Y1
((A*J)*Q)+((A*R)*12))]:[(AC)
TOTAL Excluding VAT - Y5
((E*N*Q)+((E*V)*12))]])</f>
        <v>0</v>
      </c>
      <c r="AC737" s="65"/>
    </row>
    <row r="738" spans="1:29" x14ac:dyDescent="0.3">
      <c r="A738" t="s">
        <v>2530</v>
      </c>
      <c r="B738" s="1" t="s">
        <v>3853</v>
      </c>
      <c r="C738" s="115" t="s">
        <v>3854</v>
      </c>
      <c r="D738" s="116" t="s">
        <v>2556</v>
      </c>
      <c r="E738">
        <v>0</v>
      </c>
      <c r="F738">
        <v>0</v>
      </c>
      <c r="G738">
        <v>0</v>
      </c>
      <c r="H738">
        <v>0</v>
      </c>
      <c r="I738">
        <v>0</v>
      </c>
      <c r="J738" t="s">
        <v>2496</v>
      </c>
      <c r="K738" t="s">
        <v>2496</v>
      </c>
      <c r="L738" s="20"/>
      <c r="M738" s="20"/>
      <c r="N738" s="20"/>
      <c r="O738" s="20"/>
      <c r="P738" s="20"/>
      <c r="Q738" s="28">
        <f t="shared" si="13"/>
        <v>17.71</v>
      </c>
      <c r="R738" s="18"/>
      <c r="S738" s="18"/>
      <c r="T738" s="18"/>
      <c r="U738" s="18"/>
      <c r="V738" s="18"/>
      <c r="W7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8" s="17">
        <f>SUM(T_MAIN_ROUTGW28[[#This Row],[(Y)
TOTAL Excluding VAT - Y1
((A*J)*Q)+((A*R)*12))]:[(AC)
TOTAL Excluding VAT - Y5
((E*N*Q)+((E*V)*12))]])</f>
        <v>0</v>
      </c>
      <c r="AC738" s="65"/>
    </row>
    <row r="739" spans="1:29" x14ac:dyDescent="0.3">
      <c r="A739" t="s">
        <v>2530</v>
      </c>
      <c r="B739" s="1" t="s">
        <v>3855</v>
      </c>
      <c r="C739" s="115" t="s">
        <v>3856</v>
      </c>
      <c r="D739" s="116" t="s">
        <v>2556</v>
      </c>
      <c r="E739">
        <v>0</v>
      </c>
      <c r="F739">
        <v>0</v>
      </c>
      <c r="G739">
        <v>0</v>
      </c>
      <c r="H739">
        <v>0</v>
      </c>
      <c r="I739">
        <v>0</v>
      </c>
      <c r="J739" t="s">
        <v>2496</v>
      </c>
      <c r="K739" t="s">
        <v>2496</v>
      </c>
      <c r="L739" s="20"/>
      <c r="M739" s="20"/>
      <c r="N739" s="20"/>
      <c r="O739" s="20"/>
      <c r="P739" s="20"/>
      <c r="Q739" s="28">
        <f t="shared" si="13"/>
        <v>17.71</v>
      </c>
      <c r="R739" s="18"/>
      <c r="S739" s="18"/>
      <c r="T739" s="18"/>
      <c r="U739" s="18"/>
      <c r="V739" s="18"/>
      <c r="W7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39" s="17">
        <f>SUM(T_MAIN_ROUTGW28[[#This Row],[(Y)
TOTAL Excluding VAT - Y1
((A*J)*Q)+((A*R)*12))]:[(AC)
TOTAL Excluding VAT - Y5
((E*N*Q)+((E*V)*12))]])</f>
        <v>0</v>
      </c>
      <c r="AC739" s="65"/>
    </row>
    <row r="740" spans="1:29" x14ac:dyDescent="0.3">
      <c r="A740" t="s">
        <v>2530</v>
      </c>
      <c r="B740" s="1" t="s">
        <v>3857</v>
      </c>
      <c r="C740" s="115" t="s">
        <v>3858</v>
      </c>
      <c r="D740" s="116" t="s">
        <v>2556</v>
      </c>
      <c r="E740">
        <v>0</v>
      </c>
      <c r="F740">
        <v>0</v>
      </c>
      <c r="G740">
        <v>0</v>
      </c>
      <c r="H740">
        <v>0</v>
      </c>
      <c r="I740">
        <v>0</v>
      </c>
      <c r="J740" t="s">
        <v>2496</v>
      </c>
      <c r="K740" t="s">
        <v>2496</v>
      </c>
      <c r="L740" s="20"/>
      <c r="M740" s="20"/>
      <c r="N740" s="20"/>
      <c r="O740" s="20"/>
      <c r="P740" s="20"/>
      <c r="Q740" s="28">
        <f t="shared" si="13"/>
        <v>17.71</v>
      </c>
      <c r="R740" s="18"/>
      <c r="S740" s="18"/>
      <c r="T740" s="18"/>
      <c r="U740" s="18"/>
      <c r="V740" s="18"/>
      <c r="W7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0" s="17">
        <f>SUM(T_MAIN_ROUTGW28[[#This Row],[(Y)
TOTAL Excluding VAT - Y1
((A*J)*Q)+((A*R)*12))]:[(AC)
TOTAL Excluding VAT - Y5
((E*N*Q)+((E*V)*12))]])</f>
        <v>0</v>
      </c>
      <c r="AC740" s="65"/>
    </row>
    <row r="741" spans="1:29" x14ac:dyDescent="0.3">
      <c r="A741" t="s">
        <v>2530</v>
      </c>
      <c r="B741" s="1" t="s">
        <v>3859</v>
      </c>
      <c r="C741" s="115" t="s">
        <v>3860</v>
      </c>
      <c r="D741" s="116" t="s">
        <v>2556</v>
      </c>
      <c r="E741">
        <v>0</v>
      </c>
      <c r="F741">
        <v>0</v>
      </c>
      <c r="G741">
        <v>0</v>
      </c>
      <c r="H741">
        <v>0</v>
      </c>
      <c r="I741">
        <v>0</v>
      </c>
      <c r="J741" t="s">
        <v>2496</v>
      </c>
      <c r="K741" t="s">
        <v>2496</v>
      </c>
      <c r="L741" s="20"/>
      <c r="M741" s="20"/>
      <c r="N741" s="20"/>
      <c r="O741" s="20"/>
      <c r="P741" s="20"/>
      <c r="Q741" s="28">
        <f t="shared" si="13"/>
        <v>17.71</v>
      </c>
      <c r="R741" s="18"/>
      <c r="S741" s="18"/>
      <c r="T741" s="18"/>
      <c r="U741" s="18"/>
      <c r="V741" s="18"/>
      <c r="W7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1" s="17">
        <f>SUM(T_MAIN_ROUTGW28[[#This Row],[(Y)
TOTAL Excluding VAT - Y1
((A*J)*Q)+((A*R)*12))]:[(AC)
TOTAL Excluding VAT - Y5
((E*N*Q)+((E*V)*12))]])</f>
        <v>0</v>
      </c>
      <c r="AC741" s="65"/>
    </row>
    <row r="742" spans="1:29" x14ac:dyDescent="0.3">
      <c r="A742" t="s">
        <v>2530</v>
      </c>
      <c r="B742" s="1" t="s">
        <v>3861</v>
      </c>
      <c r="C742" s="115" t="s">
        <v>3862</v>
      </c>
      <c r="D742" s="116" t="s">
        <v>2556</v>
      </c>
      <c r="E742">
        <v>0</v>
      </c>
      <c r="F742">
        <v>0</v>
      </c>
      <c r="G742">
        <v>0</v>
      </c>
      <c r="H742">
        <v>0</v>
      </c>
      <c r="I742">
        <v>0</v>
      </c>
      <c r="J742" t="s">
        <v>2496</v>
      </c>
      <c r="K742" t="s">
        <v>2496</v>
      </c>
      <c r="L742" s="20"/>
      <c r="M742" s="20"/>
      <c r="N742" s="20"/>
      <c r="O742" s="20"/>
      <c r="P742" s="20"/>
      <c r="Q742" s="28">
        <f t="shared" si="13"/>
        <v>17.71</v>
      </c>
      <c r="R742" s="18"/>
      <c r="S742" s="18"/>
      <c r="T742" s="18"/>
      <c r="U742" s="18"/>
      <c r="V742" s="18"/>
      <c r="W7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2" s="17">
        <f>SUM(T_MAIN_ROUTGW28[[#This Row],[(Y)
TOTAL Excluding VAT - Y1
((A*J)*Q)+((A*R)*12))]:[(AC)
TOTAL Excluding VAT - Y5
((E*N*Q)+((E*V)*12))]])</f>
        <v>0</v>
      </c>
      <c r="AC742" s="65"/>
    </row>
    <row r="743" spans="1:29" x14ac:dyDescent="0.3">
      <c r="A743" t="s">
        <v>2530</v>
      </c>
      <c r="B743" s="1" t="s">
        <v>3863</v>
      </c>
      <c r="C743" s="115" t="s">
        <v>3864</v>
      </c>
      <c r="D743" s="116" t="s">
        <v>2556</v>
      </c>
      <c r="E743">
        <v>0</v>
      </c>
      <c r="F743">
        <v>0</v>
      </c>
      <c r="G743">
        <v>0</v>
      </c>
      <c r="H743">
        <v>0</v>
      </c>
      <c r="I743">
        <v>0</v>
      </c>
      <c r="J743" t="s">
        <v>2496</v>
      </c>
      <c r="K743" t="s">
        <v>2496</v>
      </c>
      <c r="L743" s="20"/>
      <c r="M743" s="20"/>
      <c r="N743" s="20"/>
      <c r="O743" s="20"/>
      <c r="P743" s="20"/>
      <c r="Q743" s="28">
        <f t="shared" si="13"/>
        <v>17.71</v>
      </c>
      <c r="R743" s="18"/>
      <c r="S743" s="18"/>
      <c r="T743" s="18"/>
      <c r="U743" s="18"/>
      <c r="V743" s="18"/>
      <c r="W7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3" s="17">
        <f>SUM(T_MAIN_ROUTGW28[[#This Row],[(Y)
TOTAL Excluding VAT - Y1
((A*J)*Q)+((A*R)*12))]:[(AC)
TOTAL Excluding VAT - Y5
((E*N*Q)+((E*V)*12))]])</f>
        <v>0</v>
      </c>
      <c r="AC743" s="65"/>
    </row>
    <row r="744" spans="1:29" x14ac:dyDescent="0.3">
      <c r="A744" t="s">
        <v>2530</v>
      </c>
      <c r="B744" s="1" t="s">
        <v>3865</v>
      </c>
      <c r="C744" s="115" t="s">
        <v>3866</v>
      </c>
      <c r="D744" s="116" t="s">
        <v>2572</v>
      </c>
      <c r="E744">
        <v>0</v>
      </c>
      <c r="F744">
        <v>0</v>
      </c>
      <c r="G744">
        <v>0</v>
      </c>
      <c r="H744">
        <v>0</v>
      </c>
      <c r="I744">
        <v>0</v>
      </c>
      <c r="J744" t="s">
        <v>2496</v>
      </c>
      <c r="K744" t="s">
        <v>2496</v>
      </c>
      <c r="L744" s="20"/>
      <c r="M744" s="20"/>
      <c r="N744" s="20"/>
      <c r="O744" s="20"/>
      <c r="P744" s="20"/>
      <c r="Q744" s="28">
        <f t="shared" si="13"/>
        <v>17.71</v>
      </c>
      <c r="R744" s="18"/>
      <c r="S744" s="18"/>
      <c r="T744" s="18"/>
      <c r="U744" s="18"/>
      <c r="V744" s="18"/>
      <c r="W7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4" s="17">
        <f>SUM(T_MAIN_ROUTGW28[[#This Row],[(Y)
TOTAL Excluding VAT - Y1
((A*J)*Q)+((A*R)*12))]:[(AC)
TOTAL Excluding VAT - Y5
((E*N*Q)+((E*V)*12))]])</f>
        <v>0</v>
      </c>
      <c r="AC744" s="65"/>
    </row>
    <row r="745" spans="1:29" x14ac:dyDescent="0.3">
      <c r="A745" t="s">
        <v>2530</v>
      </c>
      <c r="B745" s="1" t="s">
        <v>3867</v>
      </c>
      <c r="C745" s="115" t="s">
        <v>3868</v>
      </c>
      <c r="D745" s="116" t="s">
        <v>2556</v>
      </c>
      <c r="E745">
        <v>0</v>
      </c>
      <c r="F745">
        <v>0</v>
      </c>
      <c r="G745">
        <v>0</v>
      </c>
      <c r="H745">
        <v>0</v>
      </c>
      <c r="I745">
        <v>0</v>
      </c>
      <c r="J745" t="s">
        <v>2496</v>
      </c>
      <c r="K745" t="s">
        <v>2496</v>
      </c>
      <c r="L745" s="20"/>
      <c r="M745" s="20"/>
      <c r="N745" s="20"/>
      <c r="O745" s="20"/>
      <c r="P745" s="20"/>
      <c r="Q745" s="28">
        <f t="shared" si="13"/>
        <v>17.71</v>
      </c>
      <c r="R745" s="18"/>
      <c r="S745" s="18"/>
      <c r="T745" s="18"/>
      <c r="U745" s="18"/>
      <c r="V745" s="18"/>
      <c r="W7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5" s="17">
        <f>SUM(T_MAIN_ROUTGW28[[#This Row],[(Y)
TOTAL Excluding VAT - Y1
((A*J)*Q)+((A*R)*12))]:[(AC)
TOTAL Excluding VAT - Y5
((E*N*Q)+((E*V)*12))]])</f>
        <v>0</v>
      </c>
      <c r="AC745" s="65"/>
    </row>
    <row r="746" spans="1:29" x14ac:dyDescent="0.3">
      <c r="A746" t="s">
        <v>2530</v>
      </c>
      <c r="B746" s="1" t="s">
        <v>3869</v>
      </c>
      <c r="C746" s="115" t="s">
        <v>3870</v>
      </c>
      <c r="D746" s="116" t="s">
        <v>3684</v>
      </c>
      <c r="E746">
        <v>0</v>
      </c>
      <c r="F746">
        <v>0</v>
      </c>
      <c r="G746">
        <v>0</v>
      </c>
      <c r="H746">
        <v>0</v>
      </c>
      <c r="I746">
        <v>0</v>
      </c>
      <c r="J746" t="s">
        <v>2496</v>
      </c>
      <c r="K746" t="s">
        <v>2496</v>
      </c>
      <c r="L746" s="20"/>
      <c r="M746" s="20"/>
      <c r="N746" s="20"/>
      <c r="O746" s="20"/>
      <c r="P746" s="20"/>
      <c r="Q746" s="28">
        <f t="shared" si="13"/>
        <v>17.71</v>
      </c>
      <c r="R746" s="18"/>
      <c r="S746" s="18"/>
      <c r="T746" s="18"/>
      <c r="U746" s="18"/>
      <c r="V746" s="18"/>
      <c r="W7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6" s="17">
        <f>SUM(T_MAIN_ROUTGW28[[#This Row],[(Y)
TOTAL Excluding VAT - Y1
((A*J)*Q)+((A*R)*12))]:[(AC)
TOTAL Excluding VAT - Y5
((E*N*Q)+((E*V)*12))]])</f>
        <v>0</v>
      </c>
      <c r="AC746" s="65"/>
    </row>
    <row r="747" spans="1:29" x14ac:dyDescent="0.3">
      <c r="A747" t="s">
        <v>2530</v>
      </c>
      <c r="B747" s="1" t="s">
        <v>3871</v>
      </c>
      <c r="C747" s="115" t="s">
        <v>3872</v>
      </c>
      <c r="D747" s="116" t="s">
        <v>3873</v>
      </c>
      <c r="E747">
        <v>0</v>
      </c>
      <c r="F747">
        <v>0</v>
      </c>
      <c r="G747">
        <v>0</v>
      </c>
      <c r="H747">
        <v>0</v>
      </c>
      <c r="I747">
        <v>0</v>
      </c>
      <c r="J747" t="s">
        <v>2496</v>
      </c>
      <c r="K747" t="s">
        <v>2496</v>
      </c>
      <c r="L747" s="20"/>
      <c r="M747" s="20"/>
      <c r="N747" s="20"/>
      <c r="O747" s="20"/>
      <c r="P747" s="20"/>
      <c r="Q747" s="28">
        <f t="shared" si="13"/>
        <v>17.71</v>
      </c>
      <c r="R747" s="18"/>
      <c r="S747" s="18"/>
      <c r="T747" s="18"/>
      <c r="U747" s="18"/>
      <c r="V747" s="18"/>
      <c r="W7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7" s="17">
        <f>SUM(T_MAIN_ROUTGW28[[#This Row],[(Y)
TOTAL Excluding VAT - Y1
((A*J)*Q)+((A*R)*12))]:[(AC)
TOTAL Excluding VAT - Y5
((E*N*Q)+((E*V)*12))]])</f>
        <v>0</v>
      </c>
      <c r="AC747" s="65"/>
    </row>
    <row r="748" spans="1:29" x14ac:dyDescent="0.3">
      <c r="A748" t="s">
        <v>2530</v>
      </c>
      <c r="B748" s="1" t="s">
        <v>3874</v>
      </c>
      <c r="C748" s="115" t="s">
        <v>3875</v>
      </c>
      <c r="D748" s="116" t="s">
        <v>2556</v>
      </c>
      <c r="E748">
        <v>0</v>
      </c>
      <c r="F748">
        <v>0</v>
      </c>
      <c r="G748">
        <v>0</v>
      </c>
      <c r="H748">
        <v>0</v>
      </c>
      <c r="I748">
        <v>0</v>
      </c>
      <c r="J748" t="s">
        <v>2496</v>
      </c>
      <c r="K748" t="s">
        <v>2496</v>
      </c>
      <c r="L748" s="20"/>
      <c r="M748" s="20"/>
      <c r="N748" s="20"/>
      <c r="O748" s="20"/>
      <c r="P748" s="20"/>
      <c r="Q748" s="28">
        <f t="shared" si="13"/>
        <v>17.71</v>
      </c>
      <c r="R748" s="18"/>
      <c r="S748" s="18"/>
      <c r="T748" s="18"/>
      <c r="U748" s="18"/>
      <c r="V748" s="18"/>
      <c r="W7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8" s="17">
        <f>SUM(T_MAIN_ROUTGW28[[#This Row],[(Y)
TOTAL Excluding VAT - Y1
((A*J)*Q)+((A*R)*12))]:[(AC)
TOTAL Excluding VAT - Y5
((E*N*Q)+((E*V)*12))]])</f>
        <v>0</v>
      </c>
      <c r="AC748" s="65"/>
    </row>
    <row r="749" spans="1:29" x14ac:dyDescent="0.3">
      <c r="A749" t="s">
        <v>2530</v>
      </c>
      <c r="B749" s="1" t="s">
        <v>3876</v>
      </c>
      <c r="C749" s="115" t="s">
        <v>3877</v>
      </c>
      <c r="D749" s="116" t="s">
        <v>3691</v>
      </c>
      <c r="E749">
        <v>0</v>
      </c>
      <c r="F749">
        <v>0</v>
      </c>
      <c r="G749">
        <v>0</v>
      </c>
      <c r="H749">
        <v>0</v>
      </c>
      <c r="I749">
        <v>0</v>
      </c>
      <c r="J749" t="s">
        <v>2496</v>
      </c>
      <c r="K749" t="s">
        <v>2496</v>
      </c>
      <c r="L749" s="20"/>
      <c r="M749" s="20"/>
      <c r="N749" s="20"/>
      <c r="O749" s="20"/>
      <c r="P749" s="20"/>
      <c r="Q749" s="28">
        <f t="shared" si="13"/>
        <v>17.71</v>
      </c>
      <c r="R749" s="18"/>
      <c r="S749" s="18"/>
      <c r="T749" s="18"/>
      <c r="U749" s="18"/>
      <c r="V749" s="18"/>
      <c r="W7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49" s="17">
        <f>SUM(T_MAIN_ROUTGW28[[#This Row],[(Y)
TOTAL Excluding VAT - Y1
((A*J)*Q)+((A*R)*12))]:[(AC)
TOTAL Excluding VAT - Y5
((E*N*Q)+((E*V)*12))]])</f>
        <v>0</v>
      </c>
      <c r="AC749" s="65"/>
    </row>
    <row r="750" spans="1:29" x14ac:dyDescent="0.3">
      <c r="A750" t="s">
        <v>2530</v>
      </c>
      <c r="B750" s="1" t="s">
        <v>3878</v>
      </c>
      <c r="C750" s="115" t="s">
        <v>3879</v>
      </c>
      <c r="D750" s="116" t="s">
        <v>2556</v>
      </c>
      <c r="E750">
        <v>0</v>
      </c>
      <c r="F750">
        <v>0</v>
      </c>
      <c r="G750">
        <v>0</v>
      </c>
      <c r="H750">
        <v>0</v>
      </c>
      <c r="I750">
        <v>0</v>
      </c>
      <c r="J750" t="s">
        <v>2496</v>
      </c>
      <c r="K750" t="s">
        <v>2496</v>
      </c>
      <c r="L750" s="20"/>
      <c r="M750" s="20"/>
      <c r="N750" s="20"/>
      <c r="O750" s="20"/>
      <c r="P750" s="20"/>
      <c r="Q750" s="28">
        <f t="shared" si="13"/>
        <v>17.71</v>
      </c>
      <c r="R750" s="18"/>
      <c r="S750" s="18"/>
      <c r="T750" s="18"/>
      <c r="U750" s="18"/>
      <c r="V750" s="18"/>
      <c r="W7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0" s="17">
        <f>SUM(T_MAIN_ROUTGW28[[#This Row],[(Y)
TOTAL Excluding VAT - Y1
((A*J)*Q)+((A*R)*12))]:[(AC)
TOTAL Excluding VAT - Y5
((E*N*Q)+((E*V)*12))]])</f>
        <v>0</v>
      </c>
      <c r="AC750" s="65"/>
    </row>
    <row r="751" spans="1:29" x14ac:dyDescent="0.3">
      <c r="A751" t="s">
        <v>2530</v>
      </c>
      <c r="B751" s="1" t="s">
        <v>3880</v>
      </c>
      <c r="C751" s="115" t="s">
        <v>3881</v>
      </c>
      <c r="D751" s="116" t="s">
        <v>2556</v>
      </c>
      <c r="E751">
        <v>0</v>
      </c>
      <c r="F751">
        <v>0</v>
      </c>
      <c r="G751">
        <v>0</v>
      </c>
      <c r="H751">
        <v>0</v>
      </c>
      <c r="I751">
        <v>0</v>
      </c>
      <c r="J751" t="s">
        <v>2496</v>
      </c>
      <c r="K751" t="s">
        <v>2496</v>
      </c>
      <c r="L751" s="20"/>
      <c r="M751" s="20"/>
      <c r="N751" s="20"/>
      <c r="O751" s="20"/>
      <c r="P751" s="20"/>
      <c r="Q751" s="28">
        <f t="shared" si="13"/>
        <v>17.71</v>
      </c>
      <c r="R751" s="18"/>
      <c r="S751" s="18"/>
      <c r="T751" s="18"/>
      <c r="U751" s="18"/>
      <c r="V751" s="18"/>
      <c r="W7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1" s="17">
        <f>SUM(T_MAIN_ROUTGW28[[#This Row],[(Y)
TOTAL Excluding VAT - Y1
((A*J)*Q)+((A*R)*12))]:[(AC)
TOTAL Excluding VAT - Y5
((E*N*Q)+((E*V)*12))]])</f>
        <v>0</v>
      </c>
      <c r="AC751" s="65"/>
    </row>
    <row r="752" spans="1:29" x14ac:dyDescent="0.3">
      <c r="A752" t="s">
        <v>2530</v>
      </c>
      <c r="B752" s="1" t="s">
        <v>3882</v>
      </c>
      <c r="C752" s="115" t="s">
        <v>3883</v>
      </c>
      <c r="D752" s="116" t="s">
        <v>2556</v>
      </c>
      <c r="E752">
        <v>0</v>
      </c>
      <c r="F752">
        <v>0</v>
      </c>
      <c r="G752">
        <v>0</v>
      </c>
      <c r="H752">
        <v>0</v>
      </c>
      <c r="I752">
        <v>0</v>
      </c>
      <c r="J752" t="s">
        <v>2496</v>
      </c>
      <c r="K752" t="s">
        <v>2496</v>
      </c>
      <c r="L752" s="20"/>
      <c r="M752" s="20"/>
      <c r="N752" s="20"/>
      <c r="O752" s="20"/>
      <c r="P752" s="20"/>
      <c r="Q752" s="28">
        <f t="shared" si="13"/>
        <v>17.71</v>
      </c>
      <c r="R752" s="18"/>
      <c r="S752" s="18"/>
      <c r="T752" s="18"/>
      <c r="U752" s="18"/>
      <c r="V752" s="18"/>
      <c r="W7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2" s="17">
        <f>SUM(T_MAIN_ROUTGW28[[#This Row],[(Y)
TOTAL Excluding VAT - Y1
((A*J)*Q)+((A*R)*12))]:[(AC)
TOTAL Excluding VAT - Y5
((E*N*Q)+((E*V)*12))]])</f>
        <v>0</v>
      </c>
      <c r="AC752" s="65"/>
    </row>
    <row r="753" spans="1:29" x14ac:dyDescent="0.3">
      <c r="A753" t="s">
        <v>2530</v>
      </c>
      <c r="B753" s="1" t="s">
        <v>3884</v>
      </c>
      <c r="C753" s="115" t="s">
        <v>3885</v>
      </c>
      <c r="D753" s="116" t="s">
        <v>2679</v>
      </c>
      <c r="E753">
        <v>0</v>
      </c>
      <c r="F753">
        <v>0</v>
      </c>
      <c r="G753">
        <v>0</v>
      </c>
      <c r="H753">
        <v>0</v>
      </c>
      <c r="I753">
        <v>0</v>
      </c>
      <c r="J753" t="s">
        <v>2496</v>
      </c>
      <c r="K753" t="s">
        <v>2496</v>
      </c>
      <c r="L753" s="20"/>
      <c r="M753" s="20"/>
      <c r="N753" s="20"/>
      <c r="O753" s="20"/>
      <c r="P753" s="20"/>
      <c r="Q753" s="28">
        <f t="shared" si="13"/>
        <v>17.71</v>
      </c>
      <c r="R753" s="18"/>
      <c r="S753" s="18"/>
      <c r="T753" s="18"/>
      <c r="U753" s="18"/>
      <c r="V753" s="18"/>
      <c r="W7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3" s="17">
        <f>SUM(T_MAIN_ROUTGW28[[#This Row],[(Y)
TOTAL Excluding VAT - Y1
((A*J)*Q)+((A*R)*12))]:[(AC)
TOTAL Excluding VAT - Y5
((E*N*Q)+((E*V)*12))]])</f>
        <v>0</v>
      </c>
      <c r="AC753" s="65"/>
    </row>
    <row r="754" spans="1:29" x14ac:dyDescent="0.3">
      <c r="A754" t="s">
        <v>2530</v>
      </c>
      <c r="B754" s="1" t="s">
        <v>3886</v>
      </c>
      <c r="C754" s="115" t="s">
        <v>3887</v>
      </c>
      <c r="D754" s="116" t="s">
        <v>2556</v>
      </c>
      <c r="E754">
        <v>0</v>
      </c>
      <c r="F754">
        <v>0</v>
      </c>
      <c r="G754">
        <v>0</v>
      </c>
      <c r="H754">
        <v>0</v>
      </c>
      <c r="I754">
        <v>0</v>
      </c>
      <c r="J754" t="s">
        <v>2496</v>
      </c>
      <c r="K754" t="s">
        <v>2496</v>
      </c>
      <c r="L754" s="20"/>
      <c r="M754" s="20"/>
      <c r="N754" s="20"/>
      <c r="O754" s="20"/>
      <c r="P754" s="20"/>
      <c r="Q754" s="28">
        <f t="shared" si="13"/>
        <v>17.71</v>
      </c>
      <c r="R754" s="18"/>
      <c r="S754" s="18"/>
      <c r="T754" s="18"/>
      <c r="U754" s="18"/>
      <c r="V754" s="18"/>
      <c r="W7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4" s="17">
        <f>SUM(T_MAIN_ROUTGW28[[#This Row],[(Y)
TOTAL Excluding VAT - Y1
((A*J)*Q)+((A*R)*12))]:[(AC)
TOTAL Excluding VAT - Y5
((E*N*Q)+((E*V)*12))]])</f>
        <v>0</v>
      </c>
      <c r="AC754" s="65"/>
    </row>
    <row r="755" spans="1:29" x14ac:dyDescent="0.3">
      <c r="A755" t="s">
        <v>2530</v>
      </c>
      <c r="B755" s="1" t="s">
        <v>3888</v>
      </c>
      <c r="C755" s="115" t="s">
        <v>3889</v>
      </c>
      <c r="D755" s="116" t="s">
        <v>2572</v>
      </c>
      <c r="E755">
        <v>0</v>
      </c>
      <c r="F755">
        <v>0</v>
      </c>
      <c r="G755">
        <v>0</v>
      </c>
      <c r="H755">
        <v>0</v>
      </c>
      <c r="I755">
        <v>0</v>
      </c>
      <c r="J755" t="s">
        <v>2496</v>
      </c>
      <c r="K755" t="s">
        <v>2496</v>
      </c>
      <c r="L755" s="20"/>
      <c r="M755" s="20"/>
      <c r="N755" s="20"/>
      <c r="O755" s="20"/>
      <c r="P755" s="20"/>
      <c r="Q755" s="28">
        <f t="shared" si="13"/>
        <v>17.71</v>
      </c>
      <c r="R755" s="18"/>
      <c r="S755" s="18"/>
      <c r="T755" s="18"/>
      <c r="U755" s="18"/>
      <c r="V755" s="18"/>
      <c r="W7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5" s="17">
        <f>SUM(T_MAIN_ROUTGW28[[#This Row],[(Y)
TOTAL Excluding VAT - Y1
((A*J)*Q)+((A*R)*12))]:[(AC)
TOTAL Excluding VAT - Y5
((E*N*Q)+((E*V)*12))]])</f>
        <v>0</v>
      </c>
      <c r="AC755" s="65"/>
    </row>
    <row r="756" spans="1:29" x14ac:dyDescent="0.3">
      <c r="A756" t="s">
        <v>2530</v>
      </c>
      <c r="B756" s="1" t="s">
        <v>3890</v>
      </c>
      <c r="C756" s="115" t="s">
        <v>3891</v>
      </c>
      <c r="D756" s="116" t="s">
        <v>2556</v>
      </c>
      <c r="E756">
        <v>0</v>
      </c>
      <c r="F756">
        <v>0</v>
      </c>
      <c r="G756">
        <v>0</v>
      </c>
      <c r="H756">
        <v>0</v>
      </c>
      <c r="I756">
        <v>0</v>
      </c>
      <c r="J756" t="s">
        <v>2496</v>
      </c>
      <c r="K756" t="s">
        <v>2496</v>
      </c>
      <c r="L756" s="20"/>
      <c r="M756" s="20"/>
      <c r="N756" s="20"/>
      <c r="O756" s="20"/>
      <c r="P756" s="20"/>
      <c r="Q756" s="28">
        <f t="shared" si="13"/>
        <v>17.71</v>
      </c>
      <c r="R756" s="18"/>
      <c r="S756" s="18"/>
      <c r="T756" s="18"/>
      <c r="U756" s="18"/>
      <c r="V756" s="18"/>
      <c r="W7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6" s="17">
        <f>SUM(T_MAIN_ROUTGW28[[#This Row],[(Y)
TOTAL Excluding VAT - Y1
((A*J)*Q)+((A*R)*12))]:[(AC)
TOTAL Excluding VAT - Y5
((E*N*Q)+((E*V)*12))]])</f>
        <v>0</v>
      </c>
      <c r="AC756" s="65"/>
    </row>
    <row r="757" spans="1:29" x14ac:dyDescent="0.3">
      <c r="A757" t="s">
        <v>2530</v>
      </c>
      <c r="B757" s="1" t="s">
        <v>3892</v>
      </c>
      <c r="C757" s="115" t="s">
        <v>3893</v>
      </c>
      <c r="D757" s="116" t="s">
        <v>2556</v>
      </c>
      <c r="E757">
        <v>0</v>
      </c>
      <c r="F757">
        <v>0</v>
      </c>
      <c r="G757">
        <v>0</v>
      </c>
      <c r="H757">
        <v>0</v>
      </c>
      <c r="I757">
        <v>0</v>
      </c>
      <c r="J757" t="s">
        <v>2496</v>
      </c>
      <c r="K757" t="s">
        <v>2496</v>
      </c>
      <c r="L757" s="20"/>
      <c r="M757" s="20"/>
      <c r="N757" s="20"/>
      <c r="O757" s="20"/>
      <c r="P757" s="20"/>
      <c r="Q757" s="28">
        <f t="shared" si="13"/>
        <v>17.71</v>
      </c>
      <c r="R757" s="18"/>
      <c r="S757" s="18"/>
      <c r="T757" s="18"/>
      <c r="U757" s="18"/>
      <c r="V757" s="18"/>
      <c r="W7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7" s="17">
        <f>SUM(T_MAIN_ROUTGW28[[#This Row],[(Y)
TOTAL Excluding VAT - Y1
((A*J)*Q)+((A*R)*12))]:[(AC)
TOTAL Excluding VAT - Y5
((E*N*Q)+((E*V)*12))]])</f>
        <v>0</v>
      </c>
      <c r="AC757" s="65"/>
    </row>
    <row r="758" spans="1:29" x14ac:dyDescent="0.3">
      <c r="A758" t="s">
        <v>2530</v>
      </c>
      <c r="B758" s="1" t="s">
        <v>3894</v>
      </c>
      <c r="C758" s="115" t="s">
        <v>3895</v>
      </c>
      <c r="D758" s="116" t="s">
        <v>3632</v>
      </c>
      <c r="E758">
        <v>0</v>
      </c>
      <c r="F758">
        <v>0</v>
      </c>
      <c r="G758">
        <v>0</v>
      </c>
      <c r="H758">
        <v>0</v>
      </c>
      <c r="I758">
        <v>0</v>
      </c>
      <c r="J758" t="s">
        <v>2496</v>
      </c>
      <c r="K758" t="s">
        <v>2496</v>
      </c>
      <c r="L758" s="20"/>
      <c r="M758" s="20"/>
      <c r="N758" s="20"/>
      <c r="O758" s="20"/>
      <c r="P758" s="20"/>
      <c r="Q758" s="28">
        <f t="shared" si="13"/>
        <v>17.71</v>
      </c>
      <c r="R758" s="18"/>
      <c r="S758" s="18"/>
      <c r="T758" s="18"/>
      <c r="U758" s="18"/>
      <c r="V758" s="18"/>
      <c r="W7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8" s="17">
        <f>SUM(T_MAIN_ROUTGW28[[#This Row],[(Y)
TOTAL Excluding VAT - Y1
((A*J)*Q)+((A*R)*12))]:[(AC)
TOTAL Excluding VAT - Y5
((E*N*Q)+((E*V)*12))]])</f>
        <v>0</v>
      </c>
      <c r="AC758" s="65"/>
    </row>
    <row r="759" spans="1:29" x14ac:dyDescent="0.3">
      <c r="A759" t="s">
        <v>2530</v>
      </c>
      <c r="B759" s="1" t="s">
        <v>3896</v>
      </c>
      <c r="C759" s="115" t="s">
        <v>3897</v>
      </c>
      <c r="D759" s="116" t="s">
        <v>2556</v>
      </c>
      <c r="E759">
        <v>0</v>
      </c>
      <c r="F759">
        <v>0</v>
      </c>
      <c r="G759">
        <v>0</v>
      </c>
      <c r="H759">
        <v>0</v>
      </c>
      <c r="I759">
        <v>0</v>
      </c>
      <c r="J759" t="s">
        <v>2496</v>
      </c>
      <c r="K759" t="s">
        <v>2496</v>
      </c>
      <c r="L759" s="20"/>
      <c r="M759" s="20"/>
      <c r="N759" s="20"/>
      <c r="O759" s="20"/>
      <c r="P759" s="20"/>
      <c r="Q759" s="28">
        <f t="shared" si="13"/>
        <v>17.71</v>
      </c>
      <c r="R759" s="18"/>
      <c r="S759" s="18"/>
      <c r="T759" s="18"/>
      <c r="U759" s="18"/>
      <c r="V759" s="18"/>
      <c r="W7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59" s="17">
        <f>SUM(T_MAIN_ROUTGW28[[#This Row],[(Y)
TOTAL Excluding VAT - Y1
((A*J)*Q)+((A*R)*12))]:[(AC)
TOTAL Excluding VAT - Y5
((E*N*Q)+((E*V)*12))]])</f>
        <v>0</v>
      </c>
      <c r="AC759" s="65"/>
    </row>
    <row r="760" spans="1:29" x14ac:dyDescent="0.3">
      <c r="A760" t="s">
        <v>2530</v>
      </c>
      <c r="B760" s="1" t="s">
        <v>3898</v>
      </c>
      <c r="C760" s="115" t="s">
        <v>3899</v>
      </c>
      <c r="D760" s="116" t="s">
        <v>2556</v>
      </c>
      <c r="E760">
        <v>0</v>
      </c>
      <c r="F760">
        <v>0</v>
      </c>
      <c r="G760">
        <v>0</v>
      </c>
      <c r="H760">
        <v>0</v>
      </c>
      <c r="I760">
        <v>0</v>
      </c>
      <c r="J760" t="s">
        <v>2496</v>
      </c>
      <c r="K760" t="s">
        <v>2496</v>
      </c>
      <c r="L760" s="20"/>
      <c r="M760" s="20"/>
      <c r="N760" s="20"/>
      <c r="O760" s="20"/>
      <c r="P760" s="20"/>
      <c r="Q760" s="28">
        <f t="shared" si="13"/>
        <v>17.71</v>
      </c>
      <c r="R760" s="18"/>
      <c r="S760" s="18"/>
      <c r="T760" s="18"/>
      <c r="U760" s="18"/>
      <c r="V760" s="18"/>
      <c r="W7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0" s="17">
        <f>SUM(T_MAIN_ROUTGW28[[#This Row],[(Y)
TOTAL Excluding VAT - Y1
((A*J)*Q)+((A*R)*12))]:[(AC)
TOTAL Excluding VAT - Y5
((E*N*Q)+((E*V)*12))]])</f>
        <v>0</v>
      </c>
      <c r="AC760" s="65"/>
    </row>
    <row r="761" spans="1:29" x14ac:dyDescent="0.3">
      <c r="A761" t="s">
        <v>2530</v>
      </c>
      <c r="B761" s="1" t="s">
        <v>3900</v>
      </c>
      <c r="C761" s="115" t="s">
        <v>3901</v>
      </c>
      <c r="D761" s="116" t="s">
        <v>2591</v>
      </c>
      <c r="E761">
        <v>0</v>
      </c>
      <c r="F761">
        <v>0</v>
      </c>
      <c r="G761">
        <v>0</v>
      </c>
      <c r="H761">
        <v>0</v>
      </c>
      <c r="I761">
        <v>0</v>
      </c>
      <c r="J761" t="s">
        <v>2496</v>
      </c>
      <c r="K761" t="s">
        <v>2496</v>
      </c>
      <c r="L761" s="20"/>
      <c r="M761" s="20"/>
      <c r="N761" s="20"/>
      <c r="O761" s="20"/>
      <c r="P761" s="20"/>
      <c r="Q761" s="28">
        <f t="shared" si="13"/>
        <v>17.71</v>
      </c>
      <c r="R761" s="18"/>
      <c r="S761" s="18"/>
      <c r="T761" s="18"/>
      <c r="U761" s="18"/>
      <c r="V761" s="18"/>
      <c r="W7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1" s="17">
        <f>SUM(T_MAIN_ROUTGW28[[#This Row],[(Y)
TOTAL Excluding VAT - Y1
((A*J)*Q)+((A*R)*12))]:[(AC)
TOTAL Excluding VAT - Y5
((E*N*Q)+((E*V)*12))]])</f>
        <v>0</v>
      </c>
      <c r="AC761" s="65"/>
    </row>
    <row r="762" spans="1:29" x14ac:dyDescent="0.3">
      <c r="A762" t="s">
        <v>2530</v>
      </c>
      <c r="B762" s="1" t="s">
        <v>3902</v>
      </c>
      <c r="C762" s="115" t="s">
        <v>3903</v>
      </c>
      <c r="D762" s="116" t="s">
        <v>3645</v>
      </c>
      <c r="E762">
        <v>0</v>
      </c>
      <c r="F762">
        <v>0</v>
      </c>
      <c r="G762">
        <v>0</v>
      </c>
      <c r="H762">
        <v>0</v>
      </c>
      <c r="I762">
        <v>0</v>
      </c>
      <c r="J762" t="s">
        <v>2496</v>
      </c>
      <c r="K762" t="s">
        <v>2496</v>
      </c>
      <c r="L762" s="20"/>
      <c r="M762" s="20"/>
      <c r="N762" s="20"/>
      <c r="O762" s="20"/>
      <c r="P762" s="20"/>
      <c r="Q762" s="28">
        <f t="shared" si="13"/>
        <v>17.71</v>
      </c>
      <c r="R762" s="18"/>
      <c r="S762" s="18"/>
      <c r="T762" s="18"/>
      <c r="U762" s="18"/>
      <c r="V762" s="18"/>
      <c r="W7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2" s="17">
        <f>SUM(T_MAIN_ROUTGW28[[#This Row],[(Y)
TOTAL Excluding VAT - Y1
((A*J)*Q)+((A*R)*12))]:[(AC)
TOTAL Excluding VAT - Y5
((E*N*Q)+((E*V)*12))]])</f>
        <v>0</v>
      </c>
      <c r="AC762" s="65"/>
    </row>
    <row r="763" spans="1:29" x14ac:dyDescent="0.3">
      <c r="A763" t="s">
        <v>2530</v>
      </c>
      <c r="B763" s="1" t="s">
        <v>3904</v>
      </c>
      <c r="C763" s="115" t="s">
        <v>3905</v>
      </c>
      <c r="D763" s="116" t="s">
        <v>2556</v>
      </c>
      <c r="E763">
        <v>0</v>
      </c>
      <c r="F763">
        <v>0</v>
      </c>
      <c r="G763">
        <v>0</v>
      </c>
      <c r="H763">
        <v>0</v>
      </c>
      <c r="I763">
        <v>0</v>
      </c>
      <c r="J763" t="s">
        <v>2496</v>
      </c>
      <c r="K763" t="s">
        <v>2496</v>
      </c>
      <c r="L763" s="20"/>
      <c r="M763" s="20"/>
      <c r="N763" s="20"/>
      <c r="O763" s="20"/>
      <c r="P763" s="20"/>
      <c r="Q763" s="28">
        <f t="shared" si="13"/>
        <v>17.71</v>
      </c>
      <c r="R763" s="18"/>
      <c r="S763" s="18"/>
      <c r="T763" s="18"/>
      <c r="U763" s="18"/>
      <c r="V763" s="18"/>
      <c r="W7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3" s="17">
        <f>SUM(T_MAIN_ROUTGW28[[#This Row],[(Y)
TOTAL Excluding VAT - Y1
((A*J)*Q)+((A*R)*12))]:[(AC)
TOTAL Excluding VAT - Y5
((E*N*Q)+((E*V)*12))]])</f>
        <v>0</v>
      </c>
      <c r="AC763" s="65"/>
    </row>
    <row r="764" spans="1:29" x14ac:dyDescent="0.3">
      <c r="A764" t="s">
        <v>2530</v>
      </c>
      <c r="B764" s="1" t="s">
        <v>3906</v>
      </c>
      <c r="C764" s="115" t="s">
        <v>3907</v>
      </c>
      <c r="D764" s="116" t="s">
        <v>2556</v>
      </c>
      <c r="E764">
        <v>0</v>
      </c>
      <c r="F764">
        <v>0</v>
      </c>
      <c r="G764">
        <v>0</v>
      </c>
      <c r="H764">
        <v>0</v>
      </c>
      <c r="I764">
        <v>0</v>
      </c>
      <c r="J764" t="s">
        <v>2496</v>
      </c>
      <c r="K764" t="s">
        <v>2496</v>
      </c>
      <c r="L764" s="20"/>
      <c r="M764" s="20"/>
      <c r="N764" s="20"/>
      <c r="O764" s="20"/>
      <c r="P764" s="20"/>
      <c r="Q764" s="28">
        <f t="shared" si="13"/>
        <v>17.71</v>
      </c>
      <c r="R764" s="18"/>
      <c r="S764" s="18"/>
      <c r="T764" s="18"/>
      <c r="U764" s="18"/>
      <c r="V764" s="18"/>
      <c r="W7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4" s="17">
        <f>SUM(T_MAIN_ROUTGW28[[#This Row],[(Y)
TOTAL Excluding VAT - Y1
((A*J)*Q)+((A*R)*12))]:[(AC)
TOTAL Excluding VAT - Y5
((E*N*Q)+((E*V)*12))]])</f>
        <v>0</v>
      </c>
      <c r="AC764" s="65"/>
    </row>
    <row r="765" spans="1:29" x14ac:dyDescent="0.3">
      <c r="A765" t="s">
        <v>2530</v>
      </c>
      <c r="B765" s="1" t="s">
        <v>3908</v>
      </c>
      <c r="C765" s="115" t="s">
        <v>3909</v>
      </c>
      <c r="D765" s="116" t="s">
        <v>2556</v>
      </c>
      <c r="E765">
        <v>0</v>
      </c>
      <c r="F765">
        <v>0</v>
      </c>
      <c r="G765">
        <v>0</v>
      </c>
      <c r="H765">
        <v>0</v>
      </c>
      <c r="I765">
        <v>0</v>
      </c>
      <c r="J765" t="s">
        <v>2496</v>
      </c>
      <c r="K765" t="s">
        <v>2496</v>
      </c>
      <c r="L765" s="20"/>
      <c r="M765" s="20"/>
      <c r="N765" s="20"/>
      <c r="O765" s="20"/>
      <c r="P765" s="20"/>
      <c r="Q765" s="28">
        <f t="shared" si="13"/>
        <v>17.71</v>
      </c>
      <c r="R765" s="18"/>
      <c r="S765" s="18"/>
      <c r="T765" s="18"/>
      <c r="U765" s="18"/>
      <c r="V765" s="18"/>
      <c r="W7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5" s="17">
        <f>SUM(T_MAIN_ROUTGW28[[#This Row],[(Y)
TOTAL Excluding VAT - Y1
((A*J)*Q)+((A*R)*12))]:[(AC)
TOTAL Excluding VAT - Y5
((E*N*Q)+((E*V)*12))]])</f>
        <v>0</v>
      </c>
      <c r="AC765" s="65"/>
    </row>
    <row r="766" spans="1:29" x14ac:dyDescent="0.3">
      <c r="A766" t="s">
        <v>2530</v>
      </c>
      <c r="B766" s="1" t="s">
        <v>3910</v>
      </c>
      <c r="C766" s="115" t="s">
        <v>3911</v>
      </c>
      <c r="D766" s="116" t="s">
        <v>2556</v>
      </c>
      <c r="E766">
        <v>0</v>
      </c>
      <c r="F766">
        <v>0</v>
      </c>
      <c r="G766">
        <v>0</v>
      </c>
      <c r="H766">
        <v>0</v>
      </c>
      <c r="I766">
        <v>0</v>
      </c>
      <c r="J766" t="s">
        <v>2496</v>
      </c>
      <c r="K766" t="s">
        <v>2496</v>
      </c>
      <c r="L766" s="20"/>
      <c r="M766" s="20"/>
      <c r="N766" s="20"/>
      <c r="O766" s="20"/>
      <c r="P766" s="20"/>
      <c r="Q766" s="28">
        <f t="shared" si="13"/>
        <v>17.71</v>
      </c>
      <c r="R766" s="18"/>
      <c r="S766" s="18"/>
      <c r="T766" s="18"/>
      <c r="U766" s="18"/>
      <c r="V766" s="18"/>
      <c r="W7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6" s="17">
        <f>SUM(T_MAIN_ROUTGW28[[#This Row],[(Y)
TOTAL Excluding VAT - Y1
((A*J)*Q)+((A*R)*12))]:[(AC)
TOTAL Excluding VAT - Y5
((E*N*Q)+((E*V)*12))]])</f>
        <v>0</v>
      </c>
      <c r="AC766" s="65"/>
    </row>
    <row r="767" spans="1:29" x14ac:dyDescent="0.3">
      <c r="A767" t="s">
        <v>2530</v>
      </c>
      <c r="B767" s="1" t="s">
        <v>3912</v>
      </c>
      <c r="C767" s="115" t="s">
        <v>3913</v>
      </c>
      <c r="D767" s="116" t="s">
        <v>2556</v>
      </c>
      <c r="E767">
        <v>0</v>
      </c>
      <c r="F767">
        <v>0</v>
      </c>
      <c r="G767">
        <v>0</v>
      </c>
      <c r="H767">
        <v>0</v>
      </c>
      <c r="I767">
        <v>0</v>
      </c>
      <c r="J767" t="s">
        <v>2496</v>
      </c>
      <c r="K767" t="s">
        <v>2496</v>
      </c>
      <c r="L767" s="20"/>
      <c r="M767" s="20"/>
      <c r="N767" s="20"/>
      <c r="O767" s="20"/>
      <c r="P767" s="20"/>
      <c r="Q767" s="28">
        <f t="shared" si="13"/>
        <v>17.71</v>
      </c>
      <c r="R767" s="18"/>
      <c r="S767" s="18"/>
      <c r="T767" s="18"/>
      <c r="U767" s="18"/>
      <c r="V767" s="18"/>
      <c r="W7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7" s="17">
        <f>SUM(T_MAIN_ROUTGW28[[#This Row],[(Y)
TOTAL Excluding VAT - Y1
((A*J)*Q)+((A*R)*12))]:[(AC)
TOTAL Excluding VAT - Y5
((E*N*Q)+((E*V)*12))]])</f>
        <v>0</v>
      </c>
      <c r="AC767" s="65"/>
    </row>
    <row r="768" spans="1:29" x14ac:dyDescent="0.3">
      <c r="A768" t="s">
        <v>2530</v>
      </c>
      <c r="B768" s="1" t="s">
        <v>3914</v>
      </c>
      <c r="C768" s="115" t="s">
        <v>3915</v>
      </c>
      <c r="D768" s="116" t="s">
        <v>2556</v>
      </c>
      <c r="E768">
        <v>0</v>
      </c>
      <c r="F768">
        <v>0</v>
      </c>
      <c r="G768">
        <v>0</v>
      </c>
      <c r="H768">
        <v>0</v>
      </c>
      <c r="I768">
        <v>0</v>
      </c>
      <c r="J768" t="s">
        <v>2496</v>
      </c>
      <c r="K768" t="s">
        <v>2496</v>
      </c>
      <c r="L768" s="20"/>
      <c r="M768" s="20"/>
      <c r="N768" s="20"/>
      <c r="O768" s="20"/>
      <c r="P768" s="20"/>
      <c r="Q768" s="28">
        <f t="shared" si="13"/>
        <v>17.71</v>
      </c>
      <c r="R768" s="18"/>
      <c r="S768" s="18"/>
      <c r="T768" s="18"/>
      <c r="U768" s="18"/>
      <c r="V768" s="18"/>
      <c r="W7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8" s="17">
        <f>SUM(T_MAIN_ROUTGW28[[#This Row],[(Y)
TOTAL Excluding VAT - Y1
((A*J)*Q)+((A*R)*12))]:[(AC)
TOTAL Excluding VAT - Y5
((E*N*Q)+((E*V)*12))]])</f>
        <v>0</v>
      </c>
      <c r="AC768" s="65"/>
    </row>
    <row r="769" spans="1:29" x14ac:dyDescent="0.3">
      <c r="A769" t="s">
        <v>2530</v>
      </c>
      <c r="B769" s="1" t="s">
        <v>3916</v>
      </c>
      <c r="C769" s="115" t="s">
        <v>3917</v>
      </c>
      <c r="D769" s="116" t="s">
        <v>2679</v>
      </c>
      <c r="E769">
        <v>0</v>
      </c>
      <c r="F769">
        <v>0</v>
      </c>
      <c r="G769">
        <v>0</v>
      </c>
      <c r="H769">
        <v>0</v>
      </c>
      <c r="I769">
        <v>0</v>
      </c>
      <c r="J769" t="s">
        <v>2496</v>
      </c>
      <c r="K769" t="s">
        <v>2496</v>
      </c>
      <c r="L769" s="20"/>
      <c r="M769" s="20"/>
      <c r="N769" s="20"/>
      <c r="O769" s="20"/>
      <c r="P769" s="20"/>
      <c r="Q769" s="28">
        <f t="shared" si="13"/>
        <v>17.71</v>
      </c>
      <c r="R769" s="18"/>
      <c r="S769" s="18"/>
      <c r="T769" s="18"/>
      <c r="U769" s="18"/>
      <c r="V769" s="18"/>
      <c r="W7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69" s="17">
        <f>SUM(T_MAIN_ROUTGW28[[#This Row],[(Y)
TOTAL Excluding VAT - Y1
((A*J)*Q)+((A*R)*12))]:[(AC)
TOTAL Excluding VAT - Y5
((E*N*Q)+((E*V)*12))]])</f>
        <v>0</v>
      </c>
      <c r="AC769" s="65"/>
    </row>
    <row r="770" spans="1:29" x14ac:dyDescent="0.3">
      <c r="A770" t="s">
        <v>2530</v>
      </c>
      <c r="B770" s="1" t="s">
        <v>3918</v>
      </c>
      <c r="C770" s="115" t="s">
        <v>3919</v>
      </c>
      <c r="D770" s="116" t="s">
        <v>2556</v>
      </c>
      <c r="E770">
        <v>0</v>
      </c>
      <c r="F770">
        <v>0</v>
      </c>
      <c r="G770">
        <v>0</v>
      </c>
      <c r="H770">
        <v>0</v>
      </c>
      <c r="I770">
        <v>0</v>
      </c>
      <c r="J770" t="s">
        <v>2496</v>
      </c>
      <c r="K770" t="s">
        <v>2496</v>
      </c>
      <c r="L770" s="20"/>
      <c r="M770" s="20"/>
      <c r="N770" s="20"/>
      <c r="O770" s="20"/>
      <c r="P770" s="20"/>
      <c r="Q770" s="28">
        <f t="shared" si="13"/>
        <v>17.71</v>
      </c>
      <c r="R770" s="18"/>
      <c r="S770" s="18"/>
      <c r="T770" s="18"/>
      <c r="U770" s="18"/>
      <c r="V770" s="18"/>
      <c r="W7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0" s="17">
        <f>SUM(T_MAIN_ROUTGW28[[#This Row],[(Y)
TOTAL Excluding VAT - Y1
((A*J)*Q)+((A*R)*12))]:[(AC)
TOTAL Excluding VAT - Y5
((E*N*Q)+((E*V)*12))]])</f>
        <v>0</v>
      </c>
      <c r="AC770" s="65"/>
    </row>
    <row r="771" spans="1:29" x14ac:dyDescent="0.3">
      <c r="A771" t="s">
        <v>2530</v>
      </c>
      <c r="B771" s="1" t="s">
        <v>3920</v>
      </c>
      <c r="C771" s="115" t="s">
        <v>3921</v>
      </c>
      <c r="D771" s="116" t="s">
        <v>2556</v>
      </c>
      <c r="E771">
        <v>0</v>
      </c>
      <c r="F771">
        <v>0</v>
      </c>
      <c r="G771">
        <v>0</v>
      </c>
      <c r="H771">
        <v>0</v>
      </c>
      <c r="I771">
        <v>0</v>
      </c>
      <c r="J771" t="s">
        <v>2496</v>
      </c>
      <c r="K771" t="s">
        <v>2496</v>
      </c>
      <c r="L771" s="20"/>
      <c r="M771" s="20"/>
      <c r="N771" s="20"/>
      <c r="O771" s="20"/>
      <c r="P771" s="20"/>
      <c r="Q771" s="28">
        <f t="shared" si="13"/>
        <v>17.71</v>
      </c>
      <c r="R771" s="18"/>
      <c r="S771" s="18"/>
      <c r="T771" s="18"/>
      <c r="U771" s="18"/>
      <c r="V771" s="18"/>
      <c r="W7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1" s="17">
        <f>SUM(T_MAIN_ROUTGW28[[#This Row],[(Y)
TOTAL Excluding VAT - Y1
((A*J)*Q)+((A*R)*12))]:[(AC)
TOTAL Excluding VAT - Y5
((E*N*Q)+((E*V)*12))]])</f>
        <v>0</v>
      </c>
      <c r="AC771" s="65"/>
    </row>
    <row r="772" spans="1:29" x14ac:dyDescent="0.3">
      <c r="A772" t="s">
        <v>2530</v>
      </c>
      <c r="B772" s="1" t="s">
        <v>3922</v>
      </c>
      <c r="C772" s="115" t="s">
        <v>3923</v>
      </c>
      <c r="D772" s="116" t="s">
        <v>2591</v>
      </c>
      <c r="E772">
        <v>0</v>
      </c>
      <c r="F772">
        <v>0</v>
      </c>
      <c r="G772">
        <v>0</v>
      </c>
      <c r="H772">
        <v>0</v>
      </c>
      <c r="I772">
        <v>0</v>
      </c>
      <c r="J772" t="s">
        <v>2496</v>
      </c>
      <c r="K772" t="s">
        <v>2496</v>
      </c>
      <c r="L772" s="20"/>
      <c r="M772" s="20"/>
      <c r="N772" s="20"/>
      <c r="O772" s="20"/>
      <c r="P772" s="20"/>
      <c r="Q772" s="28">
        <f t="shared" si="13"/>
        <v>17.71</v>
      </c>
      <c r="R772" s="18"/>
      <c r="S772" s="18"/>
      <c r="T772" s="18"/>
      <c r="U772" s="18"/>
      <c r="V772" s="18"/>
      <c r="W7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2" s="17">
        <f>SUM(T_MAIN_ROUTGW28[[#This Row],[(Y)
TOTAL Excluding VAT - Y1
((A*J)*Q)+((A*R)*12))]:[(AC)
TOTAL Excluding VAT - Y5
((E*N*Q)+((E*V)*12))]])</f>
        <v>0</v>
      </c>
      <c r="AC772" s="65"/>
    </row>
    <row r="773" spans="1:29" x14ac:dyDescent="0.3">
      <c r="A773" t="s">
        <v>2530</v>
      </c>
      <c r="B773" s="1" t="s">
        <v>3924</v>
      </c>
      <c r="C773" s="115" t="s">
        <v>3925</v>
      </c>
      <c r="D773" s="116" t="s">
        <v>2556</v>
      </c>
      <c r="E773">
        <v>0</v>
      </c>
      <c r="F773">
        <v>0</v>
      </c>
      <c r="G773">
        <v>0</v>
      </c>
      <c r="H773">
        <v>0</v>
      </c>
      <c r="I773">
        <v>0</v>
      </c>
      <c r="J773" t="s">
        <v>2496</v>
      </c>
      <c r="K773" t="s">
        <v>2496</v>
      </c>
      <c r="L773" s="20"/>
      <c r="M773" s="20"/>
      <c r="N773" s="20"/>
      <c r="O773" s="20"/>
      <c r="P773" s="20"/>
      <c r="Q773" s="28">
        <f t="shared" si="13"/>
        <v>17.71</v>
      </c>
      <c r="R773" s="18"/>
      <c r="S773" s="18"/>
      <c r="T773" s="18"/>
      <c r="U773" s="18"/>
      <c r="V773" s="18"/>
      <c r="W7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3" s="17">
        <f>SUM(T_MAIN_ROUTGW28[[#This Row],[(Y)
TOTAL Excluding VAT - Y1
((A*J)*Q)+((A*R)*12))]:[(AC)
TOTAL Excluding VAT - Y5
((E*N*Q)+((E*V)*12))]])</f>
        <v>0</v>
      </c>
      <c r="AC773" s="65"/>
    </row>
    <row r="774" spans="1:29" x14ac:dyDescent="0.3">
      <c r="A774" t="s">
        <v>2530</v>
      </c>
      <c r="B774" s="1" t="s">
        <v>3926</v>
      </c>
      <c r="C774" s="115" t="s">
        <v>3927</v>
      </c>
      <c r="D774" s="116" t="s">
        <v>2556</v>
      </c>
      <c r="E774">
        <v>0</v>
      </c>
      <c r="F774">
        <v>0</v>
      </c>
      <c r="G774">
        <v>0</v>
      </c>
      <c r="H774">
        <v>0</v>
      </c>
      <c r="I774">
        <v>0</v>
      </c>
      <c r="J774" t="s">
        <v>2496</v>
      </c>
      <c r="K774" t="s">
        <v>2496</v>
      </c>
      <c r="L774" s="20"/>
      <c r="M774" s="20"/>
      <c r="N774" s="20"/>
      <c r="O774" s="20"/>
      <c r="P774" s="20"/>
      <c r="Q774" s="28">
        <f t="shared" si="13"/>
        <v>17.71</v>
      </c>
      <c r="R774" s="18"/>
      <c r="S774" s="18"/>
      <c r="T774" s="18"/>
      <c r="U774" s="18"/>
      <c r="V774" s="18"/>
      <c r="W7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4" s="17">
        <f>SUM(T_MAIN_ROUTGW28[[#This Row],[(Y)
TOTAL Excluding VAT - Y1
((A*J)*Q)+((A*R)*12))]:[(AC)
TOTAL Excluding VAT - Y5
((E*N*Q)+((E*V)*12))]])</f>
        <v>0</v>
      </c>
      <c r="AC774" s="65"/>
    </row>
    <row r="775" spans="1:29" x14ac:dyDescent="0.3">
      <c r="A775" t="s">
        <v>2530</v>
      </c>
      <c r="B775" s="1" t="s">
        <v>3928</v>
      </c>
      <c r="C775" s="115" t="s">
        <v>3929</v>
      </c>
      <c r="D775" s="116" t="s">
        <v>2556</v>
      </c>
      <c r="E775">
        <v>0</v>
      </c>
      <c r="F775">
        <v>0</v>
      </c>
      <c r="G775">
        <v>0</v>
      </c>
      <c r="H775">
        <v>0</v>
      </c>
      <c r="I775">
        <v>0</v>
      </c>
      <c r="J775" t="s">
        <v>2496</v>
      </c>
      <c r="K775" t="s">
        <v>2496</v>
      </c>
      <c r="L775" s="20"/>
      <c r="M775" s="20"/>
      <c r="N775" s="20"/>
      <c r="O775" s="20"/>
      <c r="P775" s="20"/>
      <c r="Q775" s="28">
        <f t="shared" si="13"/>
        <v>17.71</v>
      </c>
      <c r="R775" s="18"/>
      <c r="S775" s="18"/>
      <c r="T775" s="18"/>
      <c r="U775" s="18"/>
      <c r="V775" s="18"/>
      <c r="W7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5" s="17">
        <f>SUM(T_MAIN_ROUTGW28[[#This Row],[(Y)
TOTAL Excluding VAT - Y1
((A*J)*Q)+((A*R)*12))]:[(AC)
TOTAL Excluding VAT - Y5
((E*N*Q)+((E*V)*12))]])</f>
        <v>0</v>
      </c>
      <c r="AC775" s="65"/>
    </row>
    <row r="776" spans="1:29" x14ac:dyDescent="0.3">
      <c r="A776" t="s">
        <v>2530</v>
      </c>
      <c r="B776" s="1" t="s">
        <v>3930</v>
      </c>
      <c r="C776" s="115" t="s">
        <v>3931</v>
      </c>
      <c r="D776" s="116" t="s">
        <v>3932</v>
      </c>
      <c r="E776">
        <v>0</v>
      </c>
      <c r="F776">
        <v>0</v>
      </c>
      <c r="G776">
        <v>0</v>
      </c>
      <c r="H776">
        <v>0</v>
      </c>
      <c r="I776">
        <v>0</v>
      </c>
      <c r="J776" t="s">
        <v>2496</v>
      </c>
      <c r="K776" t="s">
        <v>2496</v>
      </c>
      <c r="L776" s="20"/>
      <c r="M776" s="20"/>
      <c r="N776" s="20"/>
      <c r="O776" s="20"/>
      <c r="P776" s="20"/>
      <c r="Q776" s="28">
        <f t="shared" si="13"/>
        <v>17.71</v>
      </c>
      <c r="R776" s="18"/>
      <c r="S776" s="18"/>
      <c r="T776" s="18"/>
      <c r="U776" s="18"/>
      <c r="V776" s="18"/>
      <c r="W7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6" s="17">
        <f>SUM(T_MAIN_ROUTGW28[[#This Row],[(Y)
TOTAL Excluding VAT - Y1
((A*J)*Q)+((A*R)*12))]:[(AC)
TOTAL Excluding VAT - Y5
((E*N*Q)+((E*V)*12))]])</f>
        <v>0</v>
      </c>
      <c r="AC776" s="65"/>
    </row>
    <row r="777" spans="1:29" x14ac:dyDescent="0.3">
      <c r="A777" t="s">
        <v>2530</v>
      </c>
      <c r="B777" s="1" t="s">
        <v>3933</v>
      </c>
      <c r="C777" s="115" t="s">
        <v>3934</v>
      </c>
      <c r="D777" s="116" t="s">
        <v>2556</v>
      </c>
      <c r="E777">
        <v>0</v>
      </c>
      <c r="F777">
        <v>0</v>
      </c>
      <c r="G777">
        <v>0</v>
      </c>
      <c r="H777">
        <v>0</v>
      </c>
      <c r="I777">
        <v>0</v>
      </c>
      <c r="J777" t="s">
        <v>2496</v>
      </c>
      <c r="K777" t="s">
        <v>2496</v>
      </c>
      <c r="L777" s="20"/>
      <c r="M777" s="20"/>
      <c r="N777" s="20"/>
      <c r="O777" s="20"/>
      <c r="P777" s="20"/>
      <c r="Q777" s="28">
        <f t="shared" si="13"/>
        <v>17.71</v>
      </c>
      <c r="R777" s="18"/>
      <c r="S777" s="18"/>
      <c r="T777" s="18"/>
      <c r="U777" s="18"/>
      <c r="V777" s="18"/>
      <c r="W7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7" s="17">
        <f>SUM(T_MAIN_ROUTGW28[[#This Row],[(Y)
TOTAL Excluding VAT - Y1
((A*J)*Q)+((A*R)*12))]:[(AC)
TOTAL Excluding VAT - Y5
((E*N*Q)+((E*V)*12))]])</f>
        <v>0</v>
      </c>
      <c r="AC777" s="65"/>
    </row>
    <row r="778" spans="1:29" x14ac:dyDescent="0.3">
      <c r="A778" t="s">
        <v>2530</v>
      </c>
      <c r="B778" s="1" t="s">
        <v>3935</v>
      </c>
      <c r="C778" s="115" t="s">
        <v>3936</v>
      </c>
      <c r="D778" s="116" t="s">
        <v>2556</v>
      </c>
      <c r="E778">
        <v>0</v>
      </c>
      <c r="F778">
        <v>0</v>
      </c>
      <c r="G778">
        <v>0</v>
      </c>
      <c r="H778">
        <v>0</v>
      </c>
      <c r="I778">
        <v>0</v>
      </c>
      <c r="J778" t="s">
        <v>2496</v>
      </c>
      <c r="K778" t="s">
        <v>2496</v>
      </c>
      <c r="L778" s="20"/>
      <c r="M778" s="20"/>
      <c r="N778" s="20"/>
      <c r="O778" s="20"/>
      <c r="P778" s="20"/>
      <c r="Q778" s="28">
        <f t="shared" si="13"/>
        <v>17.71</v>
      </c>
      <c r="R778" s="18"/>
      <c r="S778" s="18"/>
      <c r="T778" s="18"/>
      <c r="U778" s="18"/>
      <c r="V778" s="18"/>
      <c r="W7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8" s="17">
        <f>SUM(T_MAIN_ROUTGW28[[#This Row],[(Y)
TOTAL Excluding VAT - Y1
((A*J)*Q)+((A*R)*12))]:[(AC)
TOTAL Excluding VAT - Y5
((E*N*Q)+((E*V)*12))]])</f>
        <v>0</v>
      </c>
      <c r="AC778" s="65"/>
    </row>
    <row r="779" spans="1:29" x14ac:dyDescent="0.3">
      <c r="A779" t="s">
        <v>2530</v>
      </c>
      <c r="B779" s="1" t="s">
        <v>3937</v>
      </c>
      <c r="C779" s="115" t="s">
        <v>3938</v>
      </c>
      <c r="D779" s="116" t="s">
        <v>3632</v>
      </c>
      <c r="E779">
        <v>0</v>
      </c>
      <c r="F779">
        <v>0</v>
      </c>
      <c r="G779">
        <v>0</v>
      </c>
      <c r="H779">
        <v>0</v>
      </c>
      <c r="I779">
        <v>0</v>
      </c>
      <c r="J779" t="s">
        <v>2496</v>
      </c>
      <c r="K779" t="s">
        <v>2496</v>
      </c>
      <c r="L779" s="20"/>
      <c r="M779" s="20"/>
      <c r="N779" s="20"/>
      <c r="O779" s="20"/>
      <c r="P779" s="20"/>
      <c r="Q779" s="28">
        <f t="shared" si="13"/>
        <v>17.71</v>
      </c>
      <c r="R779" s="18"/>
      <c r="S779" s="18"/>
      <c r="T779" s="18"/>
      <c r="U779" s="18"/>
      <c r="V779" s="18"/>
      <c r="W7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79" s="17">
        <f>SUM(T_MAIN_ROUTGW28[[#This Row],[(Y)
TOTAL Excluding VAT - Y1
((A*J)*Q)+((A*R)*12))]:[(AC)
TOTAL Excluding VAT - Y5
((E*N*Q)+((E*V)*12))]])</f>
        <v>0</v>
      </c>
      <c r="AC779" s="65"/>
    </row>
    <row r="780" spans="1:29" x14ac:dyDescent="0.3">
      <c r="A780" t="s">
        <v>2530</v>
      </c>
      <c r="B780" s="1" t="s">
        <v>3939</v>
      </c>
      <c r="C780" s="115" t="s">
        <v>3940</v>
      </c>
      <c r="D780" s="116" t="s">
        <v>2556</v>
      </c>
      <c r="E780">
        <v>0</v>
      </c>
      <c r="F780">
        <v>0</v>
      </c>
      <c r="G780">
        <v>0</v>
      </c>
      <c r="H780">
        <v>0</v>
      </c>
      <c r="I780">
        <v>0</v>
      </c>
      <c r="J780" t="s">
        <v>2496</v>
      </c>
      <c r="K780" t="s">
        <v>2496</v>
      </c>
      <c r="L780" s="20"/>
      <c r="M780" s="20"/>
      <c r="N780" s="20"/>
      <c r="O780" s="20"/>
      <c r="P780" s="20"/>
      <c r="Q780" s="28">
        <f t="shared" si="13"/>
        <v>17.71</v>
      </c>
      <c r="R780" s="18"/>
      <c r="S780" s="18"/>
      <c r="T780" s="18"/>
      <c r="U780" s="18"/>
      <c r="V780" s="18"/>
      <c r="W7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0" s="17">
        <f>SUM(T_MAIN_ROUTGW28[[#This Row],[(Y)
TOTAL Excluding VAT - Y1
((A*J)*Q)+((A*R)*12))]:[(AC)
TOTAL Excluding VAT - Y5
((E*N*Q)+((E*V)*12))]])</f>
        <v>0</v>
      </c>
      <c r="AC780" s="65"/>
    </row>
    <row r="781" spans="1:29" x14ac:dyDescent="0.3">
      <c r="A781" t="s">
        <v>2530</v>
      </c>
      <c r="B781" s="1" t="s">
        <v>3941</v>
      </c>
      <c r="C781" s="115" t="s">
        <v>3942</v>
      </c>
      <c r="D781" s="116" t="s">
        <v>2556</v>
      </c>
      <c r="E781">
        <v>0</v>
      </c>
      <c r="F781">
        <v>0</v>
      </c>
      <c r="G781">
        <v>0</v>
      </c>
      <c r="H781">
        <v>0</v>
      </c>
      <c r="I781">
        <v>0</v>
      </c>
      <c r="J781" t="s">
        <v>2496</v>
      </c>
      <c r="K781" t="s">
        <v>2496</v>
      </c>
      <c r="L781" s="20"/>
      <c r="M781" s="20"/>
      <c r="N781" s="20"/>
      <c r="O781" s="20"/>
      <c r="P781" s="20"/>
      <c r="Q781" s="28">
        <f t="shared" si="13"/>
        <v>17.71</v>
      </c>
      <c r="R781" s="18"/>
      <c r="S781" s="18"/>
      <c r="T781" s="18"/>
      <c r="U781" s="18"/>
      <c r="V781" s="18"/>
      <c r="W7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1" s="17">
        <f>SUM(T_MAIN_ROUTGW28[[#This Row],[(Y)
TOTAL Excluding VAT - Y1
((A*J)*Q)+((A*R)*12))]:[(AC)
TOTAL Excluding VAT - Y5
((E*N*Q)+((E*V)*12))]])</f>
        <v>0</v>
      </c>
      <c r="AC781" s="65"/>
    </row>
    <row r="782" spans="1:29" x14ac:dyDescent="0.3">
      <c r="A782" t="s">
        <v>2530</v>
      </c>
      <c r="B782" s="1" t="s">
        <v>3943</v>
      </c>
      <c r="C782" s="115" t="s">
        <v>3944</v>
      </c>
      <c r="D782" s="116" t="s">
        <v>2556</v>
      </c>
      <c r="E782">
        <v>0</v>
      </c>
      <c r="F782">
        <v>0</v>
      </c>
      <c r="G782">
        <v>0</v>
      </c>
      <c r="H782">
        <v>0</v>
      </c>
      <c r="I782">
        <v>0</v>
      </c>
      <c r="J782" t="s">
        <v>2496</v>
      </c>
      <c r="K782" t="s">
        <v>2496</v>
      </c>
      <c r="L782" s="20"/>
      <c r="M782" s="20"/>
      <c r="N782" s="20"/>
      <c r="O782" s="20"/>
      <c r="P782" s="20"/>
      <c r="Q782" s="28">
        <f t="shared" si="13"/>
        <v>17.71</v>
      </c>
      <c r="R782" s="18"/>
      <c r="S782" s="18"/>
      <c r="T782" s="18"/>
      <c r="U782" s="18"/>
      <c r="V782" s="18"/>
      <c r="W7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2" s="17">
        <f>SUM(T_MAIN_ROUTGW28[[#This Row],[(Y)
TOTAL Excluding VAT - Y1
((A*J)*Q)+((A*R)*12))]:[(AC)
TOTAL Excluding VAT - Y5
((E*N*Q)+((E*V)*12))]])</f>
        <v>0</v>
      </c>
      <c r="AC782" s="65"/>
    </row>
    <row r="783" spans="1:29" x14ac:dyDescent="0.3">
      <c r="A783" t="s">
        <v>2530</v>
      </c>
      <c r="B783" s="1" t="s">
        <v>3945</v>
      </c>
      <c r="C783" s="115" t="s">
        <v>3946</v>
      </c>
      <c r="D783" s="116" t="s">
        <v>2556</v>
      </c>
      <c r="E783">
        <v>0</v>
      </c>
      <c r="F783">
        <v>0</v>
      </c>
      <c r="G783">
        <v>0</v>
      </c>
      <c r="H783">
        <v>0</v>
      </c>
      <c r="I783">
        <v>0</v>
      </c>
      <c r="J783" t="s">
        <v>2496</v>
      </c>
      <c r="K783" t="s">
        <v>2496</v>
      </c>
      <c r="L783" s="20"/>
      <c r="M783" s="20"/>
      <c r="N783" s="20"/>
      <c r="O783" s="20"/>
      <c r="P783" s="20"/>
      <c r="Q783" s="28">
        <f t="shared" si="13"/>
        <v>17.71</v>
      </c>
      <c r="R783" s="18"/>
      <c r="S783" s="18"/>
      <c r="T783" s="18"/>
      <c r="U783" s="18"/>
      <c r="V783" s="18"/>
      <c r="W7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3" s="17">
        <f>SUM(T_MAIN_ROUTGW28[[#This Row],[(Y)
TOTAL Excluding VAT - Y1
((A*J)*Q)+((A*R)*12))]:[(AC)
TOTAL Excluding VAT - Y5
((E*N*Q)+((E*V)*12))]])</f>
        <v>0</v>
      </c>
      <c r="AC783" s="65"/>
    </row>
    <row r="784" spans="1:29" x14ac:dyDescent="0.3">
      <c r="A784" t="s">
        <v>2530</v>
      </c>
      <c r="B784" s="1" t="s">
        <v>3947</v>
      </c>
      <c r="C784" s="115" t="s">
        <v>3948</v>
      </c>
      <c r="D784" s="116" t="s">
        <v>2572</v>
      </c>
      <c r="E784">
        <v>0</v>
      </c>
      <c r="F784">
        <v>0</v>
      </c>
      <c r="G784">
        <v>0</v>
      </c>
      <c r="H784">
        <v>0</v>
      </c>
      <c r="I784">
        <v>0</v>
      </c>
      <c r="J784" t="s">
        <v>2496</v>
      </c>
      <c r="K784" t="s">
        <v>2496</v>
      </c>
      <c r="L784" s="20"/>
      <c r="M784" s="20"/>
      <c r="N784" s="20"/>
      <c r="O784" s="20"/>
      <c r="P784" s="20"/>
      <c r="Q784" s="28">
        <f t="shared" si="13"/>
        <v>17.71</v>
      </c>
      <c r="R784" s="18"/>
      <c r="S784" s="18"/>
      <c r="T784" s="18"/>
      <c r="U784" s="18"/>
      <c r="V784" s="18"/>
      <c r="W7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4" s="17">
        <f>SUM(T_MAIN_ROUTGW28[[#This Row],[(Y)
TOTAL Excluding VAT - Y1
((A*J)*Q)+((A*R)*12))]:[(AC)
TOTAL Excluding VAT - Y5
((E*N*Q)+((E*V)*12))]])</f>
        <v>0</v>
      </c>
      <c r="AC784" s="65"/>
    </row>
    <row r="785" spans="1:29" x14ac:dyDescent="0.3">
      <c r="A785" t="s">
        <v>2530</v>
      </c>
      <c r="B785" s="1" t="s">
        <v>3949</v>
      </c>
      <c r="C785" s="115" t="s">
        <v>3950</v>
      </c>
      <c r="D785" s="116" t="s">
        <v>3738</v>
      </c>
      <c r="E785">
        <v>0</v>
      </c>
      <c r="F785">
        <v>0</v>
      </c>
      <c r="G785">
        <v>0</v>
      </c>
      <c r="H785">
        <v>0</v>
      </c>
      <c r="I785">
        <v>0</v>
      </c>
      <c r="J785" t="s">
        <v>2496</v>
      </c>
      <c r="K785" t="s">
        <v>2496</v>
      </c>
      <c r="L785" s="20"/>
      <c r="M785" s="20"/>
      <c r="N785" s="20"/>
      <c r="O785" s="20"/>
      <c r="P785" s="20"/>
      <c r="Q785" s="28">
        <f t="shared" si="13"/>
        <v>17.71</v>
      </c>
      <c r="R785" s="18"/>
      <c r="S785" s="18"/>
      <c r="T785" s="18"/>
      <c r="U785" s="18"/>
      <c r="V785" s="18"/>
      <c r="W7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5" s="17">
        <f>SUM(T_MAIN_ROUTGW28[[#This Row],[(Y)
TOTAL Excluding VAT - Y1
((A*J)*Q)+((A*R)*12))]:[(AC)
TOTAL Excluding VAT - Y5
((E*N*Q)+((E*V)*12))]])</f>
        <v>0</v>
      </c>
      <c r="AC785" s="65"/>
    </row>
    <row r="786" spans="1:29" x14ac:dyDescent="0.3">
      <c r="A786" t="s">
        <v>2530</v>
      </c>
      <c r="B786" s="1" t="s">
        <v>3951</v>
      </c>
      <c r="C786" s="115" t="s">
        <v>3952</v>
      </c>
      <c r="D786" s="116" t="s">
        <v>2556</v>
      </c>
      <c r="E786">
        <v>0</v>
      </c>
      <c r="F786">
        <v>0</v>
      </c>
      <c r="G786">
        <v>0</v>
      </c>
      <c r="H786">
        <v>0</v>
      </c>
      <c r="I786">
        <v>0</v>
      </c>
      <c r="J786" t="s">
        <v>2496</v>
      </c>
      <c r="K786" t="s">
        <v>2496</v>
      </c>
      <c r="L786" s="20"/>
      <c r="M786" s="20"/>
      <c r="N786" s="20"/>
      <c r="O786" s="20"/>
      <c r="P786" s="20"/>
      <c r="Q786" s="28">
        <f t="shared" si="13"/>
        <v>17.71</v>
      </c>
      <c r="R786" s="18"/>
      <c r="S786" s="18"/>
      <c r="T786" s="18"/>
      <c r="U786" s="18"/>
      <c r="V786" s="18"/>
      <c r="W7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6" s="17">
        <f>SUM(T_MAIN_ROUTGW28[[#This Row],[(Y)
TOTAL Excluding VAT - Y1
((A*J)*Q)+((A*R)*12))]:[(AC)
TOTAL Excluding VAT - Y5
((E*N*Q)+((E*V)*12))]])</f>
        <v>0</v>
      </c>
      <c r="AC786" s="65"/>
    </row>
    <row r="787" spans="1:29" x14ac:dyDescent="0.3">
      <c r="A787" t="s">
        <v>2530</v>
      </c>
      <c r="B787" s="1" t="s">
        <v>3953</v>
      </c>
      <c r="C787" s="115" t="s">
        <v>3954</v>
      </c>
      <c r="D787" s="116" t="s">
        <v>2556</v>
      </c>
      <c r="E787">
        <v>0</v>
      </c>
      <c r="F787">
        <v>0</v>
      </c>
      <c r="G787">
        <v>0</v>
      </c>
      <c r="H787">
        <v>0</v>
      </c>
      <c r="I787">
        <v>0</v>
      </c>
      <c r="J787" t="s">
        <v>2496</v>
      </c>
      <c r="K787" t="s">
        <v>2496</v>
      </c>
      <c r="L787" s="20"/>
      <c r="M787" s="20"/>
      <c r="N787" s="20"/>
      <c r="O787" s="20"/>
      <c r="P787" s="20"/>
      <c r="Q787" s="28">
        <f t="shared" si="13"/>
        <v>17.71</v>
      </c>
      <c r="R787" s="18"/>
      <c r="S787" s="18"/>
      <c r="T787" s="18"/>
      <c r="U787" s="18"/>
      <c r="V787" s="18"/>
      <c r="W7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7" s="17">
        <f>SUM(T_MAIN_ROUTGW28[[#This Row],[(Y)
TOTAL Excluding VAT - Y1
((A*J)*Q)+((A*R)*12))]:[(AC)
TOTAL Excluding VAT - Y5
((E*N*Q)+((E*V)*12))]])</f>
        <v>0</v>
      </c>
      <c r="AC787" s="65"/>
    </row>
    <row r="788" spans="1:29" x14ac:dyDescent="0.3">
      <c r="A788" t="s">
        <v>2530</v>
      </c>
      <c r="B788" s="1" t="s">
        <v>3955</v>
      </c>
      <c r="C788" s="115" t="s">
        <v>3956</v>
      </c>
      <c r="D788" s="116" t="s">
        <v>2556</v>
      </c>
      <c r="E788">
        <v>0</v>
      </c>
      <c r="F788">
        <v>0</v>
      </c>
      <c r="G788">
        <v>0</v>
      </c>
      <c r="H788">
        <v>0</v>
      </c>
      <c r="I788">
        <v>0</v>
      </c>
      <c r="J788" t="s">
        <v>2496</v>
      </c>
      <c r="K788" t="s">
        <v>2496</v>
      </c>
      <c r="L788" s="20"/>
      <c r="M788" s="20"/>
      <c r="N788" s="20"/>
      <c r="O788" s="20"/>
      <c r="P788" s="20"/>
      <c r="Q788" s="28">
        <f t="shared" si="13"/>
        <v>17.71</v>
      </c>
      <c r="R788" s="18"/>
      <c r="S788" s="18"/>
      <c r="T788" s="18"/>
      <c r="U788" s="18"/>
      <c r="V788" s="18"/>
      <c r="W7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8" s="17">
        <f>SUM(T_MAIN_ROUTGW28[[#This Row],[(Y)
TOTAL Excluding VAT - Y1
((A*J)*Q)+((A*R)*12))]:[(AC)
TOTAL Excluding VAT - Y5
((E*N*Q)+((E*V)*12))]])</f>
        <v>0</v>
      </c>
      <c r="AC788" s="65"/>
    </row>
    <row r="789" spans="1:29" x14ac:dyDescent="0.3">
      <c r="A789" t="s">
        <v>2530</v>
      </c>
      <c r="B789" s="1" t="s">
        <v>3957</v>
      </c>
      <c r="C789" s="115" t="s">
        <v>3958</v>
      </c>
      <c r="D789" s="116" t="s">
        <v>2556</v>
      </c>
      <c r="E789">
        <v>0</v>
      </c>
      <c r="F789">
        <v>0</v>
      </c>
      <c r="G789">
        <v>0</v>
      </c>
      <c r="H789">
        <v>0</v>
      </c>
      <c r="I789">
        <v>0</v>
      </c>
      <c r="J789" t="s">
        <v>2496</v>
      </c>
      <c r="K789" t="s">
        <v>2496</v>
      </c>
      <c r="L789" s="20"/>
      <c r="M789" s="20"/>
      <c r="N789" s="20"/>
      <c r="O789" s="20"/>
      <c r="P789" s="20"/>
      <c r="Q789" s="28">
        <f t="shared" si="13"/>
        <v>17.71</v>
      </c>
      <c r="R789" s="18"/>
      <c r="S789" s="18"/>
      <c r="T789" s="18"/>
      <c r="U789" s="18"/>
      <c r="V789" s="18"/>
      <c r="W7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89" s="17">
        <f>SUM(T_MAIN_ROUTGW28[[#This Row],[(Y)
TOTAL Excluding VAT - Y1
((A*J)*Q)+((A*R)*12))]:[(AC)
TOTAL Excluding VAT - Y5
((E*N*Q)+((E*V)*12))]])</f>
        <v>0</v>
      </c>
      <c r="AC789" s="65"/>
    </row>
    <row r="790" spans="1:29" x14ac:dyDescent="0.3">
      <c r="A790" t="s">
        <v>2530</v>
      </c>
      <c r="B790" s="1" t="s">
        <v>3959</v>
      </c>
      <c r="C790" s="115" t="s">
        <v>3960</v>
      </c>
      <c r="D790" s="116" t="s">
        <v>2556</v>
      </c>
      <c r="E790">
        <v>0</v>
      </c>
      <c r="F790">
        <v>0</v>
      </c>
      <c r="G790">
        <v>0</v>
      </c>
      <c r="H790">
        <v>0</v>
      </c>
      <c r="I790">
        <v>0</v>
      </c>
      <c r="J790" t="s">
        <v>2496</v>
      </c>
      <c r="K790" t="s">
        <v>2496</v>
      </c>
      <c r="L790" s="20"/>
      <c r="M790" s="20"/>
      <c r="N790" s="20"/>
      <c r="O790" s="20"/>
      <c r="P790" s="20"/>
      <c r="Q790" s="28">
        <f t="shared" si="13"/>
        <v>17.71</v>
      </c>
      <c r="R790" s="18"/>
      <c r="S790" s="18"/>
      <c r="T790" s="18"/>
      <c r="U790" s="18"/>
      <c r="V790" s="18"/>
      <c r="W7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0" s="17">
        <f>SUM(T_MAIN_ROUTGW28[[#This Row],[(Y)
TOTAL Excluding VAT - Y1
((A*J)*Q)+((A*R)*12))]:[(AC)
TOTAL Excluding VAT - Y5
((E*N*Q)+((E*V)*12))]])</f>
        <v>0</v>
      </c>
      <c r="AC790" s="65"/>
    </row>
    <row r="791" spans="1:29" x14ac:dyDescent="0.3">
      <c r="A791" t="s">
        <v>2530</v>
      </c>
      <c r="B791" s="1" t="s">
        <v>3961</v>
      </c>
      <c r="C791" s="115" t="s">
        <v>3962</v>
      </c>
      <c r="D791" s="116" t="s">
        <v>2556</v>
      </c>
      <c r="E791">
        <v>0</v>
      </c>
      <c r="F791">
        <v>0</v>
      </c>
      <c r="G791">
        <v>0</v>
      </c>
      <c r="H791">
        <v>0</v>
      </c>
      <c r="I791">
        <v>0</v>
      </c>
      <c r="J791" t="s">
        <v>2496</v>
      </c>
      <c r="K791" t="s">
        <v>2496</v>
      </c>
      <c r="L791" s="20"/>
      <c r="M791" s="20"/>
      <c r="N791" s="20"/>
      <c r="O791" s="20"/>
      <c r="P791" s="20"/>
      <c r="Q791" s="28">
        <f t="shared" si="13"/>
        <v>17.71</v>
      </c>
      <c r="R791" s="18"/>
      <c r="S791" s="18"/>
      <c r="T791" s="18"/>
      <c r="U791" s="18"/>
      <c r="V791" s="18"/>
      <c r="W7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1" s="17">
        <f>SUM(T_MAIN_ROUTGW28[[#This Row],[(Y)
TOTAL Excluding VAT - Y1
((A*J)*Q)+((A*R)*12))]:[(AC)
TOTAL Excluding VAT - Y5
((E*N*Q)+((E*V)*12))]])</f>
        <v>0</v>
      </c>
      <c r="AC791" s="65"/>
    </row>
    <row r="792" spans="1:29" x14ac:dyDescent="0.3">
      <c r="A792" t="s">
        <v>2530</v>
      </c>
      <c r="B792" s="1" t="s">
        <v>3963</v>
      </c>
      <c r="C792" s="115" t="s">
        <v>3964</v>
      </c>
      <c r="D792" s="116" t="s">
        <v>2556</v>
      </c>
      <c r="E792">
        <v>0</v>
      </c>
      <c r="F792">
        <v>0</v>
      </c>
      <c r="G792">
        <v>0</v>
      </c>
      <c r="H792">
        <v>0</v>
      </c>
      <c r="I792">
        <v>0</v>
      </c>
      <c r="J792" t="s">
        <v>2496</v>
      </c>
      <c r="K792" t="s">
        <v>2496</v>
      </c>
      <c r="L792" s="20"/>
      <c r="M792" s="20"/>
      <c r="N792" s="20"/>
      <c r="O792" s="20"/>
      <c r="P792" s="20"/>
      <c r="Q792" s="28">
        <f t="shared" si="13"/>
        <v>17.71</v>
      </c>
      <c r="R792" s="18"/>
      <c r="S792" s="18"/>
      <c r="T792" s="18"/>
      <c r="U792" s="18"/>
      <c r="V792" s="18"/>
      <c r="W7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2" s="17">
        <f>SUM(T_MAIN_ROUTGW28[[#This Row],[(Y)
TOTAL Excluding VAT - Y1
((A*J)*Q)+((A*R)*12))]:[(AC)
TOTAL Excluding VAT - Y5
((E*N*Q)+((E*V)*12))]])</f>
        <v>0</v>
      </c>
      <c r="AC792" s="65"/>
    </row>
    <row r="793" spans="1:29" x14ac:dyDescent="0.3">
      <c r="A793" t="s">
        <v>2530</v>
      </c>
      <c r="B793" s="1" t="s">
        <v>3965</v>
      </c>
      <c r="C793" s="115" t="s">
        <v>3966</v>
      </c>
      <c r="D793" s="116" t="s">
        <v>2591</v>
      </c>
      <c r="E793">
        <v>0</v>
      </c>
      <c r="F793">
        <v>0</v>
      </c>
      <c r="G793">
        <v>0</v>
      </c>
      <c r="H793">
        <v>0</v>
      </c>
      <c r="I793">
        <v>0</v>
      </c>
      <c r="J793" t="s">
        <v>2496</v>
      </c>
      <c r="K793" t="s">
        <v>2496</v>
      </c>
      <c r="L793" s="20"/>
      <c r="M793" s="20"/>
      <c r="N793" s="20"/>
      <c r="O793" s="20"/>
      <c r="P793" s="20"/>
      <c r="Q793" s="28">
        <f t="shared" si="13"/>
        <v>17.71</v>
      </c>
      <c r="R793" s="18"/>
      <c r="S793" s="18"/>
      <c r="T793" s="18"/>
      <c r="U793" s="18"/>
      <c r="V793" s="18"/>
      <c r="W7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3" s="17">
        <f>SUM(T_MAIN_ROUTGW28[[#This Row],[(Y)
TOTAL Excluding VAT - Y1
((A*J)*Q)+((A*R)*12))]:[(AC)
TOTAL Excluding VAT - Y5
((E*N*Q)+((E*V)*12))]])</f>
        <v>0</v>
      </c>
      <c r="AC793" s="65"/>
    </row>
    <row r="794" spans="1:29" x14ac:dyDescent="0.3">
      <c r="A794" t="s">
        <v>2530</v>
      </c>
      <c r="B794" s="1" t="s">
        <v>3967</v>
      </c>
      <c r="C794" s="115" t="s">
        <v>3968</v>
      </c>
      <c r="D794" s="116" t="s">
        <v>2556</v>
      </c>
      <c r="E794">
        <v>0</v>
      </c>
      <c r="F794">
        <v>0</v>
      </c>
      <c r="G794">
        <v>0</v>
      </c>
      <c r="H794">
        <v>0</v>
      </c>
      <c r="I794">
        <v>0</v>
      </c>
      <c r="J794" t="s">
        <v>2496</v>
      </c>
      <c r="K794" t="s">
        <v>2496</v>
      </c>
      <c r="L794" s="20"/>
      <c r="M794" s="20"/>
      <c r="N794" s="20"/>
      <c r="O794" s="20"/>
      <c r="P794" s="20"/>
      <c r="Q794" s="28">
        <f t="shared" si="13"/>
        <v>17.71</v>
      </c>
      <c r="R794" s="18"/>
      <c r="S794" s="18"/>
      <c r="T794" s="18"/>
      <c r="U794" s="18"/>
      <c r="V794" s="18"/>
      <c r="W7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4" s="17">
        <f>SUM(T_MAIN_ROUTGW28[[#This Row],[(Y)
TOTAL Excluding VAT - Y1
((A*J)*Q)+((A*R)*12))]:[(AC)
TOTAL Excluding VAT - Y5
((E*N*Q)+((E*V)*12))]])</f>
        <v>0</v>
      </c>
      <c r="AC794" s="65"/>
    </row>
    <row r="795" spans="1:29" x14ac:dyDescent="0.3">
      <c r="A795" t="s">
        <v>2530</v>
      </c>
      <c r="B795" s="1" t="s">
        <v>3969</v>
      </c>
      <c r="C795" s="115" t="s">
        <v>3970</v>
      </c>
      <c r="D795" s="116" t="s">
        <v>2556</v>
      </c>
      <c r="E795">
        <v>0</v>
      </c>
      <c r="F795">
        <v>0</v>
      </c>
      <c r="G795">
        <v>0</v>
      </c>
      <c r="H795">
        <v>0</v>
      </c>
      <c r="I795">
        <v>0</v>
      </c>
      <c r="J795" t="s">
        <v>2496</v>
      </c>
      <c r="K795" t="s">
        <v>2496</v>
      </c>
      <c r="L795" s="20"/>
      <c r="M795" s="20"/>
      <c r="N795" s="20"/>
      <c r="O795" s="20"/>
      <c r="P795" s="20"/>
      <c r="Q795" s="28">
        <f t="shared" si="13"/>
        <v>17.71</v>
      </c>
      <c r="R795" s="18"/>
      <c r="S795" s="18"/>
      <c r="T795" s="18"/>
      <c r="U795" s="18"/>
      <c r="V795" s="18"/>
      <c r="W7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5" s="17">
        <f>SUM(T_MAIN_ROUTGW28[[#This Row],[(Y)
TOTAL Excluding VAT - Y1
((A*J)*Q)+((A*R)*12))]:[(AC)
TOTAL Excluding VAT - Y5
((E*N*Q)+((E*V)*12))]])</f>
        <v>0</v>
      </c>
      <c r="AC795" s="65"/>
    </row>
    <row r="796" spans="1:29" x14ac:dyDescent="0.3">
      <c r="A796" t="s">
        <v>2530</v>
      </c>
      <c r="B796" s="1" t="s">
        <v>3971</v>
      </c>
      <c r="C796" s="115" t="s">
        <v>3972</v>
      </c>
      <c r="D796" s="116" t="s">
        <v>2556</v>
      </c>
      <c r="E796">
        <v>0</v>
      </c>
      <c r="F796">
        <v>0</v>
      </c>
      <c r="G796">
        <v>0</v>
      </c>
      <c r="H796">
        <v>0</v>
      </c>
      <c r="I796">
        <v>0</v>
      </c>
      <c r="J796" t="s">
        <v>2496</v>
      </c>
      <c r="K796" t="s">
        <v>2496</v>
      </c>
      <c r="L796" s="20"/>
      <c r="M796" s="20"/>
      <c r="N796" s="20"/>
      <c r="O796" s="20"/>
      <c r="P796" s="20"/>
      <c r="Q796" s="28">
        <f t="shared" si="13"/>
        <v>17.71</v>
      </c>
      <c r="R796" s="18"/>
      <c r="S796" s="18"/>
      <c r="T796" s="18"/>
      <c r="U796" s="18"/>
      <c r="V796" s="18"/>
      <c r="W7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6" s="17">
        <f>SUM(T_MAIN_ROUTGW28[[#This Row],[(Y)
TOTAL Excluding VAT - Y1
((A*J)*Q)+((A*R)*12))]:[(AC)
TOTAL Excluding VAT - Y5
((E*N*Q)+((E*V)*12))]])</f>
        <v>0</v>
      </c>
      <c r="AC796" s="65"/>
    </row>
    <row r="797" spans="1:29" x14ac:dyDescent="0.3">
      <c r="A797" t="s">
        <v>2530</v>
      </c>
      <c r="B797" s="1" t="s">
        <v>3973</v>
      </c>
      <c r="C797" s="115" t="s">
        <v>3974</v>
      </c>
      <c r="D797" s="116" t="s">
        <v>2556</v>
      </c>
      <c r="E797">
        <v>0</v>
      </c>
      <c r="F797">
        <v>0</v>
      </c>
      <c r="G797">
        <v>0</v>
      </c>
      <c r="H797">
        <v>0</v>
      </c>
      <c r="I797">
        <v>0</v>
      </c>
      <c r="J797" t="s">
        <v>2496</v>
      </c>
      <c r="K797" t="s">
        <v>2496</v>
      </c>
      <c r="L797" s="20"/>
      <c r="M797" s="20"/>
      <c r="N797" s="20"/>
      <c r="O797" s="20"/>
      <c r="P797" s="20"/>
      <c r="Q797" s="28">
        <f t="shared" si="13"/>
        <v>17.71</v>
      </c>
      <c r="R797" s="18"/>
      <c r="S797" s="18"/>
      <c r="T797" s="18"/>
      <c r="U797" s="18"/>
      <c r="V797" s="18"/>
      <c r="W7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7" s="17">
        <f>SUM(T_MAIN_ROUTGW28[[#This Row],[(Y)
TOTAL Excluding VAT - Y1
((A*J)*Q)+((A*R)*12))]:[(AC)
TOTAL Excluding VAT - Y5
((E*N*Q)+((E*V)*12))]])</f>
        <v>0</v>
      </c>
      <c r="AC797" s="65"/>
    </row>
    <row r="798" spans="1:29" x14ac:dyDescent="0.3">
      <c r="A798" t="s">
        <v>2530</v>
      </c>
      <c r="B798" s="1" t="s">
        <v>3975</v>
      </c>
      <c r="C798" s="115" t="s">
        <v>3976</v>
      </c>
      <c r="D798" s="116" t="s">
        <v>2591</v>
      </c>
      <c r="E798">
        <v>0</v>
      </c>
      <c r="F798">
        <v>0</v>
      </c>
      <c r="G798">
        <v>0</v>
      </c>
      <c r="H798">
        <v>0</v>
      </c>
      <c r="I798">
        <v>0</v>
      </c>
      <c r="J798" t="s">
        <v>2496</v>
      </c>
      <c r="K798" t="s">
        <v>2496</v>
      </c>
      <c r="L798" s="20"/>
      <c r="M798" s="20"/>
      <c r="N798" s="20"/>
      <c r="O798" s="20"/>
      <c r="P798" s="20"/>
      <c r="Q798" s="28">
        <f t="shared" si="13"/>
        <v>17.71</v>
      </c>
      <c r="R798" s="18"/>
      <c r="S798" s="18"/>
      <c r="T798" s="18"/>
      <c r="U798" s="18"/>
      <c r="V798" s="18"/>
      <c r="W7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8" s="17">
        <f>SUM(T_MAIN_ROUTGW28[[#This Row],[(Y)
TOTAL Excluding VAT - Y1
((A*J)*Q)+((A*R)*12))]:[(AC)
TOTAL Excluding VAT - Y5
((E*N*Q)+((E*V)*12))]])</f>
        <v>0</v>
      </c>
      <c r="AC798" s="65"/>
    </row>
    <row r="799" spans="1:29" x14ac:dyDescent="0.3">
      <c r="A799" t="s">
        <v>2530</v>
      </c>
      <c r="B799" s="1" t="s">
        <v>3977</v>
      </c>
      <c r="C799" s="115" t="s">
        <v>3978</v>
      </c>
      <c r="D799" s="116" t="s">
        <v>2572</v>
      </c>
      <c r="E799">
        <v>0</v>
      </c>
      <c r="F799">
        <v>0</v>
      </c>
      <c r="G799">
        <v>0</v>
      </c>
      <c r="H799">
        <v>0</v>
      </c>
      <c r="I799">
        <v>0</v>
      </c>
      <c r="J799" t="s">
        <v>2496</v>
      </c>
      <c r="K799" t="s">
        <v>2496</v>
      </c>
      <c r="L799" s="20"/>
      <c r="M799" s="20"/>
      <c r="N799" s="20"/>
      <c r="O799" s="20"/>
      <c r="P799" s="20"/>
      <c r="Q799" s="28">
        <f t="shared" si="13"/>
        <v>17.71</v>
      </c>
      <c r="R799" s="18"/>
      <c r="S799" s="18"/>
      <c r="T799" s="18"/>
      <c r="U799" s="18"/>
      <c r="V799" s="18"/>
      <c r="W7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7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7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7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7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799" s="17">
        <f>SUM(T_MAIN_ROUTGW28[[#This Row],[(Y)
TOTAL Excluding VAT - Y1
((A*J)*Q)+((A*R)*12))]:[(AC)
TOTAL Excluding VAT - Y5
((E*N*Q)+((E*V)*12))]])</f>
        <v>0</v>
      </c>
      <c r="AC799" s="65"/>
    </row>
    <row r="800" spans="1:29" x14ac:dyDescent="0.3">
      <c r="A800" t="s">
        <v>2530</v>
      </c>
      <c r="B800" s="1" t="s">
        <v>3979</v>
      </c>
      <c r="C800" s="115" t="s">
        <v>3980</v>
      </c>
      <c r="D800" s="116" t="s">
        <v>2572</v>
      </c>
      <c r="E800">
        <v>0</v>
      </c>
      <c r="F800">
        <v>0</v>
      </c>
      <c r="G800">
        <v>0</v>
      </c>
      <c r="H800">
        <v>0</v>
      </c>
      <c r="I800">
        <v>0</v>
      </c>
      <c r="J800" t="s">
        <v>2496</v>
      </c>
      <c r="K800" t="s">
        <v>2496</v>
      </c>
      <c r="L800" s="20"/>
      <c r="M800" s="20"/>
      <c r="N800" s="20"/>
      <c r="O800" s="20"/>
      <c r="P800" s="20"/>
      <c r="Q800" s="28">
        <f t="shared" si="13"/>
        <v>17.71</v>
      </c>
      <c r="R800" s="18"/>
      <c r="S800" s="18"/>
      <c r="T800" s="18"/>
      <c r="U800" s="18"/>
      <c r="V800" s="18"/>
      <c r="W8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0" s="17">
        <f>SUM(T_MAIN_ROUTGW28[[#This Row],[(Y)
TOTAL Excluding VAT - Y1
((A*J)*Q)+((A*R)*12))]:[(AC)
TOTAL Excluding VAT - Y5
((E*N*Q)+((E*V)*12))]])</f>
        <v>0</v>
      </c>
      <c r="AC800" s="65"/>
    </row>
    <row r="801" spans="1:29" x14ac:dyDescent="0.3">
      <c r="A801" t="s">
        <v>2530</v>
      </c>
      <c r="B801" s="1" t="s">
        <v>3981</v>
      </c>
      <c r="C801" s="115" t="s">
        <v>3982</v>
      </c>
      <c r="D801" s="116" t="s">
        <v>2679</v>
      </c>
      <c r="E801">
        <v>0</v>
      </c>
      <c r="F801">
        <v>0</v>
      </c>
      <c r="G801">
        <v>0</v>
      </c>
      <c r="H801">
        <v>0</v>
      </c>
      <c r="I801">
        <v>0</v>
      </c>
      <c r="J801" t="s">
        <v>2496</v>
      </c>
      <c r="K801" t="s">
        <v>2496</v>
      </c>
      <c r="L801" s="20"/>
      <c r="M801" s="20"/>
      <c r="N801" s="20"/>
      <c r="O801" s="20"/>
      <c r="P801" s="20"/>
      <c r="Q801" s="28">
        <f t="shared" ref="Q801:Q864" si="14">Exchange_Rate</f>
        <v>17.71</v>
      </c>
      <c r="R801" s="18"/>
      <c r="S801" s="18"/>
      <c r="T801" s="18"/>
      <c r="U801" s="18"/>
      <c r="V801" s="18"/>
      <c r="W8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1" s="17">
        <f>SUM(T_MAIN_ROUTGW28[[#This Row],[(Y)
TOTAL Excluding VAT - Y1
((A*J)*Q)+((A*R)*12))]:[(AC)
TOTAL Excluding VAT - Y5
((E*N*Q)+((E*V)*12))]])</f>
        <v>0</v>
      </c>
      <c r="AC801" s="65"/>
    </row>
    <row r="802" spans="1:29" x14ac:dyDescent="0.3">
      <c r="A802" t="s">
        <v>2530</v>
      </c>
      <c r="B802" s="1" t="s">
        <v>3983</v>
      </c>
      <c r="C802" s="115" t="s">
        <v>3984</v>
      </c>
      <c r="D802" s="116" t="s">
        <v>2556</v>
      </c>
      <c r="E802">
        <v>0</v>
      </c>
      <c r="F802">
        <v>0</v>
      </c>
      <c r="G802">
        <v>0</v>
      </c>
      <c r="H802">
        <v>0</v>
      </c>
      <c r="I802">
        <v>0</v>
      </c>
      <c r="J802" t="s">
        <v>2496</v>
      </c>
      <c r="K802" t="s">
        <v>2496</v>
      </c>
      <c r="L802" s="20"/>
      <c r="M802" s="20"/>
      <c r="N802" s="20"/>
      <c r="O802" s="20"/>
      <c r="P802" s="20"/>
      <c r="Q802" s="28">
        <f t="shared" si="14"/>
        <v>17.71</v>
      </c>
      <c r="R802" s="18"/>
      <c r="S802" s="18"/>
      <c r="T802" s="18"/>
      <c r="U802" s="18"/>
      <c r="V802" s="18"/>
      <c r="W8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2" s="17">
        <f>SUM(T_MAIN_ROUTGW28[[#This Row],[(Y)
TOTAL Excluding VAT - Y1
((A*J)*Q)+((A*R)*12))]:[(AC)
TOTAL Excluding VAT - Y5
((E*N*Q)+((E*V)*12))]])</f>
        <v>0</v>
      </c>
      <c r="AC802" s="65"/>
    </row>
    <row r="803" spans="1:29" x14ac:dyDescent="0.3">
      <c r="A803" t="s">
        <v>2530</v>
      </c>
      <c r="B803" s="1" t="s">
        <v>3985</v>
      </c>
      <c r="C803" s="115" t="s">
        <v>3986</v>
      </c>
      <c r="D803" s="116" t="s">
        <v>2556</v>
      </c>
      <c r="E803">
        <v>0</v>
      </c>
      <c r="F803">
        <v>0</v>
      </c>
      <c r="G803">
        <v>0</v>
      </c>
      <c r="H803">
        <v>0</v>
      </c>
      <c r="I803">
        <v>0</v>
      </c>
      <c r="J803" t="s">
        <v>2496</v>
      </c>
      <c r="K803" t="s">
        <v>2496</v>
      </c>
      <c r="L803" s="20"/>
      <c r="M803" s="20"/>
      <c r="N803" s="20"/>
      <c r="O803" s="20"/>
      <c r="P803" s="20"/>
      <c r="Q803" s="28">
        <f t="shared" si="14"/>
        <v>17.71</v>
      </c>
      <c r="R803" s="18"/>
      <c r="S803" s="18"/>
      <c r="T803" s="18"/>
      <c r="U803" s="18"/>
      <c r="V803" s="18"/>
      <c r="W8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3" s="17">
        <f>SUM(T_MAIN_ROUTGW28[[#This Row],[(Y)
TOTAL Excluding VAT - Y1
((A*J)*Q)+((A*R)*12))]:[(AC)
TOTAL Excluding VAT - Y5
((E*N*Q)+((E*V)*12))]])</f>
        <v>0</v>
      </c>
      <c r="AC803" s="65"/>
    </row>
    <row r="804" spans="1:29" x14ac:dyDescent="0.3">
      <c r="A804" t="s">
        <v>2530</v>
      </c>
      <c r="B804" s="1" t="s">
        <v>3987</v>
      </c>
      <c r="C804" s="115" t="s">
        <v>3988</v>
      </c>
      <c r="D804" s="116" t="s">
        <v>2556</v>
      </c>
      <c r="E804">
        <v>0</v>
      </c>
      <c r="F804">
        <v>0</v>
      </c>
      <c r="G804">
        <v>0</v>
      </c>
      <c r="H804">
        <v>0</v>
      </c>
      <c r="I804">
        <v>0</v>
      </c>
      <c r="J804" t="s">
        <v>2496</v>
      </c>
      <c r="K804" t="s">
        <v>2496</v>
      </c>
      <c r="L804" s="20"/>
      <c r="M804" s="20"/>
      <c r="N804" s="20"/>
      <c r="O804" s="20"/>
      <c r="P804" s="20"/>
      <c r="Q804" s="28">
        <f t="shared" si="14"/>
        <v>17.71</v>
      </c>
      <c r="R804" s="18"/>
      <c r="S804" s="18"/>
      <c r="T804" s="18"/>
      <c r="U804" s="18"/>
      <c r="V804" s="18"/>
      <c r="W8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4" s="17">
        <f>SUM(T_MAIN_ROUTGW28[[#This Row],[(Y)
TOTAL Excluding VAT - Y1
((A*J)*Q)+((A*R)*12))]:[(AC)
TOTAL Excluding VAT - Y5
((E*N*Q)+((E*V)*12))]])</f>
        <v>0</v>
      </c>
      <c r="AC804" s="65"/>
    </row>
    <row r="805" spans="1:29" x14ac:dyDescent="0.3">
      <c r="A805" t="s">
        <v>2530</v>
      </c>
      <c r="B805" s="1" t="s">
        <v>3989</v>
      </c>
      <c r="C805" s="115" t="s">
        <v>3990</v>
      </c>
      <c r="D805" s="116" t="s">
        <v>2556</v>
      </c>
      <c r="E805">
        <v>0</v>
      </c>
      <c r="F805">
        <v>0</v>
      </c>
      <c r="G805">
        <v>0</v>
      </c>
      <c r="H805">
        <v>0</v>
      </c>
      <c r="I805">
        <v>0</v>
      </c>
      <c r="J805" t="s">
        <v>2496</v>
      </c>
      <c r="K805" t="s">
        <v>2496</v>
      </c>
      <c r="L805" s="20"/>
      <c r="M805" s="20"/>
      <c r="N805" s="20"/>
      <c r="O805" s="20"/>
      <c r="P805" s="20"/>
      <c r="Q805" s="28">
        <f t="shared" si="14"/>
        <v>17.71</v>
      </c>
      <c r="R805" s="18"/>
      <c r="S805" s="18"/>
      <c r="T805" s="18"/>
      <c r="U805" s="18"/>
      <c r="V805" s="18"/>
      <c r="W8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5" s="17">
        <f>SUM(T_MAIN_ROUTGW28[[#This Row],[(Y)
TOTAL Excluding VAT - Y1
((A*J)*Q)+((A*R)*12))]:[(AC)
TOTAL Excluding VAT - Y5
((E*N*Q)+((E*V)*12))]])</f>
        <v>0</v>
      </c>
      <c r="AC805" s="65"/>
    </row>
    <row r="806" spans="1:29" x14ac:dyDescent="0.3">
      <c r="A806" t="s">
        <v>2530</v>
      </c>
      <c r="B806" s="1" t="s">
        <v>3991</v>
      </c>
      <c r="C806" s="115" t="s">
        <v>3992</v>
      </c>
      <c r="D806" s="116" t="s">
        <v>2556</v>
      </c>
      <c r="E806">
        <v>0</v>
      </c>
      <c r="F806">
        <v>0</v>
      </c>
      <c r="G806">
        <v>0</v>
      </c>
      <c r="H806">
        <v>0</v>
      </c>
      <c r="I806">
        <v>0</v>
      </c>
      <c r="J806" t="s">
        <v>2496</v>
      </c>
      <c r="K806" t="s">
        <v>2496</v>
      </c>
      <c r="L806" s="20"/>
      <c r="M806" s="20"/>
      <c r="N806" s="20"/>
      <c r="O806" s="20"/>
      <c r="P806" s="20"/>
      <c r="Q806" s="28">
        <f t="shared" si="14"/>
        <v>17.71</v>
      </c>
      <c r="R806" s="18"/>
      <c r="S806" s="18"/>
      <c r="T806" s="18"/>
      <c r="U806" s="18"/>
      <c r="V806" s="18"/>
      <c r="W8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6" s="17">
        <f>SUM(T_MAIN_ROUTGW28[[#This Row],[(Y)
TOTAL Excluding VAT - Y1
((A*J)*Q)+((A*R)*12))]:[(AC)
TOTAL Excluding VAT - Y5
((E*N*Q)+((E*V)*12))]])</f>
        <v>0</v>
      </c>
      <c r="AC806" s="65"/>
    </row>
    <row r="807" spans="1:29" x14ac:dyDescent="0.3">
      <c r="A807" t="s">
        <v>2530</v>
      </c>
      <c r="B807" s="1" t="s">
        <v>3993</v>
      </c>
      <c r="C807" s="115" t="s">
        <v>3994</v>
      </c>
      <c r="D807" s="116" t="s">
        <v>2556</v>
      </c>
      <c r="E807">
        <v>0</v>
      </c>
      <c r="F807">
        <v>0</v>
      </c>
      <c r="G807">
        <v>0</v>
      </c>
      <c r="H807">
        <v>0</v>
      </c>
      <c r="I807">
        <v>0</v>
      </c>
      <c r="J807" t="s">
        <v>2496</v>
      </c>
      <c r="K807" t="s">
        <v>2496</v>
      </c>
      <c r="L807" s="20"/>
      <c r="M807" s="20"/>
      <c r="N807" s="20"/>
      <c r="O807" s="20"/>
      <c r="P807" s="20"/>
      <c r="Q807" s="28">
        <f t="shared" si="14"/>
        <v>17.71</v>
      </c>
      <c r="R807" s="18"/>
      <c r="S807" s="18"/>
      <c r="T807" s="18"/>
      <c r="U807" s="18"/>
      <c r="V807" s="18"/>
      <c r="W8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7" s="17">
        <f>SUM(T_MAIN_ROUTGW28[[#This Row],[(Y)
TOTAL Excluding VAT - Y1
((A*J)*Q)+((A*R)*12))]:[(AC)
TOTAL Excluding VAT - Y5
((E*N*Q)+((E*V)*12))]])</f>
        <v>0</v>
      </c>
      <c r="AC807" s="65"/>
    </row>
    <row r="808" spans="1:29" x14ac:dyDescent="0.3">
      <c r="A808" t="s">
        <v>2530</v>
      </c>
      <c r="B808" s="1" t="s">
        <v>3995</v>
      </c>
      <c r="C808" s="115" t="s">
        <v>3996</v>
      </c>
      <c r="D808" s="116" t="s">
        <v>2556</v>
      </c>
      <c r="E808">
        <v>0</v>
      </c>
      <c r="F808">
        <v>0</v>
      </c>
      <c r="G808">
        <v>0</v>
      </c>
      <c r="H808">
        <v>0</v>
      </c>
      <c r="I808">
        <v>0</v>
      </c>
      <c r="J808" t="s">
        <v>2496</v>
      </c>
      <c r="K808" t="s">
        <v>2496</v>
      </c>
      <c r="L808" s="20"/>
      <c r="M808" s="20"/>
      <c r="N808" s="20"/>
      <c r="O808" s="20"/>
      <c r="P808" s="20"/>
      <c r="Q808" s="28">
        <f t="shared" si="14"/>
        <v>17.71</v>
      </c>
      <c r="R808" s="18"/>
      <c r="S808" s="18"/>
      <c r="T808" s="18"/>
      <c r="U808" s="18"/>
      <c r="V808" s="18"/>
      <c r="W8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8" s="17">
        <f>SUM(T_MAIN_ROUTGW28[[#This Row],[(Y)
TOTAL Excluding VAT - Y1
((A*J)*Q)+((A*R)*12))]:[(AC)
TOTAL Excluding VAT - Y5
((E*N*Q)+((E*V)*12))]])</f>
        <v>0</v>
      </c>
      <c r="AC808" s="65"/>
    </row>
    <row r="809" spans="1:29" x14ac:dyDescent="0.3">
      <c r="A809" t="s">
        <v>2530</v>
      </c>
      <c r="B809" s="1" t="s">
        <v>3997</v>
      </c>
      <c r="C809" s="115" t="s">
        <v>3998</v>
      </c>
      <c r="D809" s="116" t="s">
        <v>2556</v>
      </c>
      <c r="E809">
        <v>0</v>
      </c>
      <c r="F809">
        <v>0</v>
      </c>
      <c r="G809">
        <v>0</v>
      </c>
      <c r="H809">
        <v>0</v>
      </c>
      <c r="I809">
        <v>0</v>
      </c>
      <c r="J809" t="s">
        <v>2496</v>
      </c>
      <c r="K809" t="s">
        <v>2496</v>
      </c>
      <c r="L809" s="20"/>
      <c r="M809" s="20"/>
      <c r="N809" s="20"/>
      <c r="O809" s="20"/>
      <c r="P809" s="20"/>
      <c r="Q809" s="28">
        <f t="shared" si="14"/>
        <v>17.71</v>
      </c>
      <c r="R809" s="18"/>
      <c r="S809" s="18"/>
      <c r="T809" s="18"/>
      <c r="U809" s="18"/>
      <c r="V809" s="18"/>
      <c r="W8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09" s="17">
        <f>SUM(T_MAIN_ROUTGW28[[#This Row],[(Y)
TOTAL Excluding VAT - Y1
((A*J)*Q)+((A*R)*12))]:[(AC)
TOTAL Excluding VAT - Y5
((E*N*Q)+((E*V)*12))]])</f>
        <v>0</v>
      </c>
      <c r="AC809" s="65"/>
    </row>
    <row r="810" spans="1:29" x14ac:dyDescent="0.3">
      <c r="A810" t="s">
        <v>2530</v>
      </c>
      <c r="B810" s="1" t="s">
        <v>3999</v>
      </c>
      <c r="C810" s="115" t="s">
        <v>4000</v>
      </c>
      <c r="D810" s="116" t="s">
        <v>2556</v>
      </c>
      <c r="E810">
        <v>0</v>
      </c>
      <c r="F810">
        <v>0</v>
      </c>
      <c r="G810">
        <v>0</v>
      </c>
      <c r="H810">
        <v>0</v>
      </c>
      <c r="I810">
        <v>0</v>
      </c>
      <c r="J810" t="s">
        <v>2496</v>
      </c>
      <c r="K810" t="s">
        <v>2496</v>
      </c>
      <c r="L810" s="20"/>
      <c r="M810" s="20"/>
      <c r="N810" s="20"/>
      <c r="O810" s="20"/>
      <c r="P810" s="20"/>
      <c r="Q810" s="28">
        <f t="shared" si="14"/>
        <v>17.71</v>
      </c>
      <c r="R810" s="18"/>
      <c r="S810" s="18"/>
      <c r="T810" s="18"/>
      <c r="U810" s="18"/>
      <c r="V810" s="18"/>
      <c r="W8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0" s="17">
        <f>SUM(T_MAIN_ROUTGW28[[#This Row],[(Y)
TOTAL Excluding VAT - Y1
((A*J)*Q)+((A*R)*12))]:[(AC)
TOTAL Excluding VAT - Y5
((E*N*Q)+((E*V)*12))]])</f>
        <v>0</v>
      </c>
      <c r="AC810" s="65"/>
    </row>
    <row r="811" spans="1:29" x14ac:dyDescent="0.3">
      <c r="A811" t="s">
        <v>2530</v>
      </c>
      <c r="B811" s="1" t="s">
        <v>4001</v>
      </c>
      <c r="C811" s="115" t="s">
        <v>4002</v>
      </c>
      <c r="D811" s="116" t="s">
        <v>2556</v>
      </c>
      <c r="E811">
        <v>0</v>
      </c>
      <c r="F811">
        <v>0</v>
      </c>
      <c r="G811">
        <v>0</v>
      </c>
      <c r="H811">
        <v>0</v>
      </c>
      <c r="I811">
        <v>0</v>
      </c>
      <c r="J811" t="s">
        <v>2496</v>
      </c>
      <c r="K811" t="s">
        <v>2496</v>
      </c>
      <c r="L811" s="20"/>
      <c r="M811" s="20"/>
      <c r="N811" s="20"/>
      <c r="O811" s="20"/>
      <c r="P811" s="20"/>
      <c r="Q811" s="28">
        <f t="shared" si="14"/>
        <v>17.71</v>
      </c>
      <c r="R811" s="18"/>
      <c r="S811" s="18"/>
      <c r="T811" s="18"/>
      <c r="U811" s="18"/>
      <c r="V811" s="18"/>
      <c r="W8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1" s="17">
        <f>SUM(T_MAIN_ROUTGW28[[#This Row],[(Y)
TOTAL Excluding VAT - Y1
((A*J)*Q)+((A*R)*12))]:[(AC)
TOTAL Excluding VAT - Y5
((E*N*Q)+((E*V)*12))]])</f>
        <v>0</v>
      </c>
      <c r="AC811" s="65"/>
    </row>
    <row r="812" spans="1:29" x14ac:dyDescent="0.3">
      <c r="A812" t="s">
        <v>2530</v>
      </c>
      <c r="B812" s="1" t="s">
        <v>4003</v>
      </c>
      <c r="C812" s="115" t="s">
        <v>4004</v>
      </c>
      <c r="D812" s="116" t="s">
        <v>2556</v>
      </c>
      <c r="E812">
        <v>0</v>
      </c>
      <c r="F812">
        <v>0</v>
      </c>
      <c r="G812">
        <v>0</v>
      </c>
      <c r="H812">
        <v>0</v>
      </c>
      <c r="I812">
        <v>0</v>
      </c>
      <c r="J812" t="s">
        <v>2496</v>
      </c>
      <c r="K812" t="s">
        <v>2496</v>
      </c>
      <c r="L812" s="20"/>
      <c r="M812" s="20"/>
      <c r="N812" s="20"/>
      <c r="O812" s="20"/>
      <c r="P812" s="20"/>
      <c r="Q812" s="28">
        <f t="shared" si="14"/>
        <v>17.71</v>
      </c>
      <c r="R812" s="18"/>
      <c r="S812" s="18"/>
      <c r="T812" s="18"/>
      <c r="U812" s="18"/>
      <c r="V812" s="18"/>
      <c r="W8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2" s="17">
        <f>SUM(T_MAIN_ROUTGW28[[#This Row],[(Y)
TOTAL Excluding VAT - Y1
((A*J)*Q)+((A*R)*12))]:[(AC)
TOTAL Excluding VAT - Y5
((E*N*Q)+((E*V)*12))]])</f>
        <v>0</v>
      </c>
      <c r="AC812" s="65"/>
    </row>
    <row r="813" spans="1:29" x14ac:dyDescent="0.3">
      <c r="A813" t="s">
        <v>2530</v>
      </c>
      <c r="B813" s="1" t="s">
        <v>4005</v>
      </c>
      <c r="C813" s="115" t="s">
        <v>4006</v>
      </c>
      <c r="D813" s="116" t="s">
        <v>2556</v>
      </c>
      <c r="E813">
        <v>0</v>
      </c>
      <c r="F813">
        <v>0</v>
      </c>
      <c r="G813">
        <v>0</v>
      </c>
      <c r="H813">
        <v>0</v>
      </c>
      <c r="I813">
        <v>0</v>
      </c>
      <c r="J813" t="s">
        <v>2496</v>
      </c>
      <c r="K813" t="s">
        <v>2496</v>
      </c>
      <c r="L813" s="20"/>
      <c r="M813" s="20"/>
      <c r="N813" s="20"/>
      <c r="O813" s="20"/>
      <c r="P813" s="20"/>
      <c r="Q813" s="28">
        <f t="shared" si="14"/>
        <v>17.71</v>
      </c>
      <c r="R813" s="18"/>
      <c r="S813" s="18"/>
      <c r="T813" s="18"/>
      <c r="U813" s="18"/>
      <c r="V813" s="18"/>
      <c r="W8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3" s="17">
        <f>SUM(T_MAIN_ROUTGW28[[#This Row],[(Y)
TOTAL Excluding VAT - Y1
((A*J)*Q)+((A*R)*12))]:[(AC)
TOTAL Excluding VAT - Y5
((E*N*Q)+((E*V)*12))]])</f>
        <v>0</v>
      </c>
      <c r="AC813" s="65"/>
    </row>
    <row r="814" spans="1:29" x14ac:dyDescent="0.3">
      <c r="A814" t="s">
        <v>2530</v>
      </c>
      <c r="B814" s="1" t="s">
        <v>4007</v>
      </c>
      <c r="C814" s="115" t="s">
        <v>4008</v>
      </c>
      <c r="D814" s="116" t="s">
        <v>2556</v>
      </c>
      <c r="E814">
        <v>0</v>
      </c>
      <c r="F814">
        <v>0</v>
      </c>
      <c r="G814">
        <v>0</v>
      </c>
      <c r="H814">
        <v>0</v>
      </c>
      <c r="I814">
        <v>0</v>
      </c>
      <c r="J814" t="s">
        <v>2496</v>
      </c>
      <c r="K814" t="s">
        <v>2496</v>
      </c>
      <c r="L814" s="20"/>
      <c r="M814" s="20"/>
      <c r="N814" s="20"/>
      <c r="O814" s="20"/>
      <c r="P814" s="20"/>
      <c r="Q814" s="28">
        <f t="shared" si="14"/>
        <v>17.71</v>
      </c>
      <c r="R814" s="18"/>
      <c r="S814" s="18"/>
      <c r="T814" s="18"/>
      <c r="U814" s="18"/>
      <c r="V814" s="18"/>
      <c r="W8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4" s="17">
        <f>SUM(T_MAIN_ROUTGW28[[#This Row],[(Y)
TOTAL Excluding VAT - Y1
((A*J)*Q)+((A*R)*12))]:[(AC)
TOTAL Excluding VAT - Y5
((E*N*Q)+((E*V)*12))]])</f>
        <v>0</v>
      </c>
      <c r="AC814" s="65"/>
    </row>
    <row r="815" spans="1:29" x14ac:dyDescent="0.3">
      <c r="A815" t="s">
        <v>2530</v>
      </c>
      <c r="B815" s="1" t="s">
        <v>4009</v>
      </c>
      <c r="C815" s="115" t="s">
        <v>4010</v>
      </c>
      <c r="D815" s="116" t="s">
        <v>2556</v>
      </c>
      <c r="E815">
        <v>0</v>
      </c>
      <c r="F815">
        <v>0</v>
      </c>
      <c r="G815">
        <v>0</v>
      </c>
      <c r="H815">
        <v>0</v>
      </c>
      <c r="I815">
        <v>0</v>
      </c>
      <c r="J815" t="s">
        <v>2496</v>
      </c>
      <c r="K815" t="s">
        <v>2496</v>
      </c>
      <c r="L815" s="20"/>
      <c r="M815" s="20"/>
      <c r="N815" s="20"/>
      <c r="O815" s="20"/>
      <c r="P815" s="20"/>
      <c r="Q815" s="28">
        <f t="shared" si="14"/>
        <v>17.71</v>
      </c>
      <c r="R815" s="18"/>
      <c r="S815" s="18"/>
      <c r="T815" s="18"/>
      <c r="U815" s="18"/>
      <c r="V815" s="18"/>
      <c r="W8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5" s="17">
        <f>SUM(T_MAIN_ROUTGW28[[#This Row],[(Y)
TOTAL Excluding VAT - Y1
((A*J)*Q)+((A*R)*12))]:[(AC)
TOTAL Excluding VAT - Y5
((E*N*Q)+((E*V)*12))]])</f>
        <v>0</v>
      </c>
      <c r="AC815" s="65"/>
    </row>
    <row r="816" spans="1:29" x14ac:dyDescent="0.3">
      <c r="A816" t="s">
        <v>2530</v>
      </c>
      <c r="B816" s="1" t="s">
        <v>4011</v>
      </c>
      <c r="C816" s="115" t="s">
        <v>4012</v>
      </c>
      <c r="D816" s="116" t="s">
        <v>3632</v>
      </c>
      <c r="E816">
        <v>0</v>
      </c>
      <c r="F816">
        <v>0</v>
      </c>
      <c r="G816">
        <v>0</v>
      </c>
      <c r="H816">
        <v>0</v>
      </c>
      <c r="I816">
        <v>0</v>
      </c>
      <c r="J816" t="s">
        <v>2496</v>
      </c>
      <c r="K816" t="s">
        <v>2496</v>
      </c>
      <c r="L816" s="20"/>
      <c r="M816" s="20"/>
      <c r="N816" s="20"/>
      <c r="O816" s="20"/>
      <c r="P816" s="20"/>
      <c r="Q816" s="28">
        <f t="shared" si="14"/>
        <v>17.71</v>
      </c>
      <c r="R816" s="18"/>
      <c r="S816" s="18"/>
      <c r="T816" s="18"/>
      <c r="U816" s="18"/>
      <c r="V816" s="18"/>
      <c r="W8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6" s="17">
        <f>SUM(T_MAIN_ROUTGW28[[#This Row],[(Y)
TOTAL Excluding VAT - Y1
((A*J)*Q)+((A*R)*12))]:[(AC)
TOTAL Excluding VAT - Y5
((E*N*Q)+((E*V)*12))]])</f>
        <v>0</v>
      </c>
      <c r="AC816" s="65"/>
    </row>
    <row r="817" spans="1:29" x14ac:dyDescent="0.3">
      <c r="A817" t="s">
        <v>2530</v>
      </c>
      <c r="B817" s="1" t="s">
        <v>4013</v>
      </c>
      <c r="C817" s="115" t="s">
        <v>4014</v>
      </c>
      <c r="D817" s="116" t="s">
        <v>3632</v>
      </c>
      <c r="E817">
        <v>0</v>
      </c>
      <c r="F817">
        <v>0</v>
      </c>
      <c r="G817">
        <v>0</v>
      </c>
      <c r="H817">
        <v>0</v>
      </c>
      <c r="I817">
        <v>0</v>
      </c>
      <c r="J817" t="s">
        <v>2496</v>
      </c>
      <c r="K817" t="s">
        <v>2496</v>
      </c>
      <c r="L817" s="20"/>
      <c r="M817" s="20"/>
      <c r="N817" s="20"/>
      <c r="O817" s="20"/>
      <c r="P817" s="20"/>
      <c r="Q817" s="28">
        <f t="shared" si="14"/>
        <v>17.71</v>
      </c>
      <c r="R817" s="18"/>
      <c r="S817" s="18"/>
      <c r="T817" s="18"/>
      <c r="U817" s="18"/>
      <c r="V817" s="18"/>
      <c r="W8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7" s="17">
        <f>SUM(T_MAIN_ROUTGW28[[#This Row],[(Y)
TOTAL Excluding VAT - Y1
((A*J)*Q)+((A*R)*12))]:[(AC)
TOTAL Excluding VAT - Y5
((E*N*Q)+((E*V)*12))]])</f>
        <v>0</v>
      </c>
      <c r="AC817" s="65"/>
    </row>
    <row r="818" spans="1:29" x14ac:dyDescent="0.3">
      <c r="A818" t="s">
        <v>2530</v>
      </c>
      <c r="B818" s="1" t="s">
        <v>4015</v>
      </c>
      <c r="C818" s="115" t="s">
        <v>4016</v>
      </c>
      <c r="D818" s="116" t="s">
        <v>2556</v>
      </c>
      <c r="E818">
        <v>0</v>
      </c>
      <c r="F818">
        <v>0</v>
      </c>
      <c r="G818">
        <v>0</v>
      </c>
      <c r="H818">
        <v>0</v>
      </c>
      <c r="I818">
        <v>0</v>
      </c>
      <c r="J818" t="s">
        <v>2496</v>
      </c>
      <c r="K818" t="s">
        <v>2496</v>
      </c>
      <c r="L818" s="20"/>
      <c r="M818" s="20"/>
      <c r="N818" s="20"/>
      <c r="O818" s="20"/>
      <c r="P818" s="20"/>
      <c r="Q818" s="28">
        <f t="shared" si="14"/>
        <v>17.71</v>
      </c>
      <c r="R818" s="18"/>
      <c r="S818" s="18"/>
      <c r="T818" s="18"/>
      <c r="U818" s="18"/>
      <c r="V818" s="18"/>
      <c r="W8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8" s="17">
        <f>SUM(T_MAIN_ROUTGW28[[#This Row],[(Y)
TOTAL Excluding VAT - Y1
((A*J)*Q)+((A*R)*12))]:[(AC)
TOTAL Excluding VAT - Y5
((E*N*Q)+((E*V)*12))]])</f>
        <v>0</v>
      </c>
      <c r="AC818" s="65"/>
    </row>
    <row r="819" spans="1:29" x14ac:dyDescent="0.3">
      <c r="A819" t="s">
        <v>2530</v>
      </c>
      <c r="B819" s="1" t="s">
        <v>4017</v>
      </c>
      <c r="C819" s="115" t="s">
        <v>4018</v>
      </c>
      <c r="D819" s="116" t="s">
        <v>2556</v>
      </c>
      <c r="E819">
        <v>0</v>
      </c>
      <c r="F819">
        <v>0</v>
      </c>
      <c r="G819">
        <v>0</v>
      </c>
      <c r="H819">
        <v>0</v>
      </c>
      <c r="I819">
        <v>0</v>
      </c>
      <c r="J819" t="s">
        <v>2496</v>
      </c>
      <c r="K819" t="s">
        <v>2496</v>
      </c>
      <c r="L819" s="20"/>
      <c r="M819" s="20"/>
      <c r="N819" s="20"/>
      <c r="O819" s="20"/>
      <c r="P819" s="20"/>
      <c r="Q819" s="28">
        <f t="shared" si="14"/>
        <v>17.71</v>
      </c>
      <c r="R819" s="18"/>
      <c r="S819" s="18"/>
      <c r="T819" s="18"/>
      <c r="U819" s="18"/>
      <c r="V819" s="18"/>
      <c r="W8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19" s="17">
        <f>SUM(T_MAIN_ROUTGW28[[#This Row],[(Y)
TOTAL Excluding VAT - Y1
((A*J)*Q)+((A*R)*12))]:[(AC)
TOTAL Excluding VAT - Y5
((E*N*Q)+((E*V)*12))]])</f>
        <v>0</v>
      </c>
      <c r="AC819" s="65"/>
    </row>
    <row r="820" spans="1:29" x14ac:dyDescent="0.3">
      <c r="A820" t="s">
        <v>2530</v>
      </c>
      <c r="B820" s="1" t="s">
        <v>4019</v>
      </c>
      <c r="C820" s="115" t="s">
        <v>4020</v>
      </c>
      <c r="D820" s="116" t="s">
        <v>2556</v>
      </c>
      <c r="E820">
        <v>0</v>
      </c>
      <c r="F820">
        <v>0</v>
      </c>
      <c r="G820">
        <v>0</v>
      </c>
      <c r="H820">
        <v>0</v>
      </c>
      <c r="I820">
        <v>0</v>
      </c>
      <c r="J820" t="s">
        <v>2496</v>
      </c>
      <c r="K820" t="s">
        <v>2496</v>
      </c>
      <c r="L820" s="20"/>
      <c r="M820" s="20"/>
      <c r="N820" s="20"/>
      <c r="O820" s="20"/>
      <c r="P820" s="20"/>
      <c r="Q820" s="28">
        <f t="shared" si="14"/>
        <v>17.71</v>
      </c>
      <c r="R820" s="18"/>
      <c r="S820" s="18"/>
      <c r="T820" s="18"/>
      <c r="U820" s="18"/>
      <c r="V820" s="18"/>
      <c r="W8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0" s="17">
        <f>SUM(T_MAIN_ROUTGW28[[#This Row],[(Y)
TOTAL Excluding VAT - Y1
((A*J)*Q)+((A*R)*12))]:[(AC)
TOTAL Excluding VAT - Y5
((E*N*Q)+((E*V)*12))]])</f>
        <v>0</v>
      </c>
      <c r="AC820" s="65"/>
    </row>
    <row r="821" spans="1:29" x14ac:dyDescent="0.3">
      <c r="A821" t="s">
        <v>2530</v>
      </c>
      <c r="B821" s="1" t="s">
        <v>4021</v>
      </c>
      <c r="C821" s="115" t="s">
        <v>4022</v>
      </c>
      <c r="D821" s="116" t="s">
        <v>3632</v>
      </c>
      <c r="E821">
        <v>0</v>
      </c>
      <c r="F821">
        <v>0</v>
      </c>
      <c r="G821">
        <v>0</v>
      </c>
      <c r="H821">
        <v>0</v>
      </c>
      <c r="I821">
        <v>0</v>
      </c>
      <c r="J821" t="s">
        <v>2496</v>
      </c>
      <c r="K821" t="s">
        <v>2496</v>
      </c>
      <c r="L821" s="20"/>
      <c r="M821" s="20"/>
      <c r="N821" s="20"/>
      <c r="O821" s="20"/>
      <c r="P821" s="20"/>
      <c r="Q821" s="28">
        <f t="shared" si="14"/>
        <v>17.71</v>
      </c>
      <c r="R821" s="18"/>
      <c r="S821" s="18"/>
      <c r="T821" s="18"/>
      <c r="U821" s="18"/>
      <c r="V821" s="18"/>
      <c r="W8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1" s="17">
        <f>SUM(T_MAIN_ROUTGW28[[#This Row],[(Y)
TOTAL Excluding VAT - Y1
((A*J)*Q)+((A*R)*12))]:[(AC)
TOTAL Excluding VAT - Y5
((E*N*Q)+((E*V)*12))]])</f>
        <v>0</v>
      </c>
      <c r="AC821" s="65"/>
    </row>
    <row r="822" spans="1:29" x14ac:dyDescent="0.3">
      <c r="A822" t="s">
        <v>2530</v>
      </c>
      <c r="B822" s="1" t="s">
        <v>4023</v>
      </c>
      <c r="C822" s="115" t="s">
        <v>4024</v>
      </c>
      <c r="D822" s="116" t="s">
        <v>2556</v>
      </c>
      <c r="E822">
        <v>0</v>
      </c>
      <c r="F822">
        <v>0</v>
      </c>
      <c r="G822">
        <v>0</v>
      </c>
      <c r="H822">
        <v>0</v>
      </c>
      <c r="I822">
        <v>0</v>
      </c>
      <c r="J822" t="s">
        <v>2496</v>
      </c>
      <c r="K822" t="s">
        <v>2496</v>
      </c>
      <c r="L822" s="20"/>
      <c r="M822" s="20"/>
      <c r="N822" s="20"/>
      <c r="O822" s="20"/>
      <c r="P822" s="20"/>
      <c r="Q822" s="28">
        <f t="shared" si="14"/>
        <v>17.71</v>
      </c>
      <c r="R822" s="18"/>
      <c r="S822" s="18"/>
      <c r="T822" s="18"/>
      <c r="U822" s="18"/>
      <c r="V822" s="18"/>
      <c r="W8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2" s="17">
        <f>SUM(T_MAIN_ROUTGW28[[#This Row],[(Y)
TOTAL Excluding VAT - Y1
((A*J)*Q)+((A*R)*12))]:[(AC)
TOTAL Excluding VAT - Y5
((E*N*Q)+((E*V)*12))]])</f>
        <v>0</v>
      </c>
      <c r="AC822" s="65"/>
    </row>
    <row r="823" spans="1:29" x14ac:dyDescent="0.3">
      <c r="A823" t="s">
        <v>2530</v>
      </c>
      <c r="B823" s="1" t="s">
        <v>4025</v>
      </c>
      <c r="C823" s="115" t="s">
        <v>4026</v>
      </c>
      <c r="D823" s="116" t="s">
        <v>3632</v>
      </c>
      <c r="E823">
        <v>0</v>
      </c>
      <c r="F823">
        <v>0</v>
      </c>
      <c r="G823">
        <v>0</v>
      </c>
      <c r="H823">
        <v>0</v>
      </c>
      <c r="I823">
        <v>0</v>
      </c>
      <c r="J823" t="s">
        <v>2496</v>
      </c>
      <c r="K823" t="s">
        <v>2496</v>
      </c>
      <c r="L823" s="20"/>
      <c r="M823" s="20"/>
      <c r="N823" s="20"/>
      <c r="O823" s="20"/>
      <c r="P823" s="20"/>
      <c r="Q823" s="28">
        <f t="shared" si="14"/>
        <v>17.71</v>
      </c>
      <c r="R823" s="18"/>
      <c r="S823" s="18"/>
      <c r="T823" s="18"/>
      <c r="U823" s="18"/>
      <c r="V823" s="18"/>
      <c r="W8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3" s="17">
        <f>SUM(T_MAIN_ROUTGW28[[#This Row],[(Y)
TOTAL Excluding VAT - Y1
((A*J)*Q)+((A*R)*12))]:[(AC)
TOTAL Excluding VAT - Y5
((E*N*Q)+((E*V)*12))]])</f>
        <v>0</v>
      </c>
      <c r="AC823" s="65"/>
    </row>
    <row r="824" spans="1:29" x14ac:dyDescent="0.3">
      <c r="A824" t="s">
        <v>2530</v>
      </c>
      <c r="B824" s="1" t="s">
        <v>4027</v>
      </c>
      <c r="C824" s="115" t="s">
        <v>4028</v>
      </c>
      <c r="D824" s="116" t="s">
        <v>3632</v>
      </c>
      <c r="E824">
        <v>0</v>
      </c>
      <c r="F824">
        <v>0</v>
      </c>
      <c r="G824">
        <v>0</v>
      </c>
      <c r="H824">
        <v>0</v>
      </c>
      <c r="I824">
        <v>0</v>
      </c>
      <c r="J824" t="s">
        <v>2496</v>
      </c>
      <c r="K824" t="s">
        <v>2496</v>
      </c>
      <c r="L824" s="20"/>
      <c r="M824" s="20"/>
      <c r="N824" s="20"/>
      <c r="O824" s="20"/>
      <c r="P824" s="20"/>
      <c r="Q824" s="28">
        <f t="shared" si="14"/>
        <v>17.71</v>
      </c>
      <c r="R824" s="18"/>
      <c r="S824" s="18"/>
      <c r="T824" s="18"/>
      <c r="U824" s="18"/>
      <c r="V824" s="18"/>
      <c r="W8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4" s="17">
        <f>SUM(T_MAIN_ROUTGW28[[#This Row],[(Y)
TOTAL Excluding VAT - Y1
((A*J)*Q)+((A*R)*12))]:[(AC)
TOTAL Excluding VAT - Y5
((E*N*Q)+((E*V)*12))]])</f>
        <v>0</v>
      </c>
      <c r="AC824" s="65"/>
    </row>
    <row r="825" spans="1:29" x14ac:dyDescent="0.3">
      <c r="A825" t="s">
        <v>2530</v>
      </c>
      <c r="B825" s="1" t="s">
        <v>4029</v>
      </c>
      <c r="C825" s="115" t="s">
        <v>4030</v>
      </c>
      <c r="D825" s="116" t="s">
        <v>3632</v>
      </c>
      <c r="E825">
        <v>0</v>
      </c>
      <c r="F825">
        <v>0</v>
      </c>
      <c r="G825">
        <v>0</v>
      </c>
      <c r="H825">
        <v>0</v>
      </c>
      <c r="I825">
        <v>0</v>
      </c>
      <c r="J825" t="s">
        <v>2496</v>
      </c>
      <c r="K825" t="s">
        <v>2496</v>
      </c>
      <c r="L825" s="20"/>
      <c r="M825" s="20"/>
      <c r="N825" s="20"/>
      <c r="O825" s="20"/>
      <c r="P825" s="20"/>
      <c r="Q825" s="28">
        <f t="shared" si="14"/>
        <v>17.71</v>
      </c>
      <c r="R825" s="18"/>
      <c r="S825" s="18"/>
      <c r="T825" s="18"/>
      <c r="U825" s="18"/>
      <c r="V825" s="18"/>
      <c r="W8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5" s="17">
        <f>SUM(T_MAIN_ROUTGW28[[#This Row],[(Y)
TOTAL Excluding VAT - Y1
((A*J)*Q)+((A*R)*12))]:[(AC)
TOTAL Excluding VAT - Y5
((E*N*Q)+((E*V)*12))]])</f>
        <v>0</v>
      </c>
      <c r="AC825" s="65"/>
    </row>
    <row r="826" spans="1:29" x14ac:dyDescent="0.3">
      <c r="A826" t="s">
        <v>2530</v>
      </c>
      <c r="B826" s="1" t="s">
        <v>4031</v>
      </c>
      <c r="C826" s="115" t="s">
        <v>4032</v>
      </c>
      <c r="D826" s="116" t="s">
        <v>3632</v>
      </c>
      <c r="E826">
        <v>0</v>
      </c>
      <c r="F826">
        <v>0</v>
      </c>
      <c r="G826">
        <v>0</v>
      </c>
      <c r="H826">
        <v>0</v>
      </c>
      <c r="I826">
        <v>0</v>
      </c>
      <c r="J826" t="s">
        <v>2496</v>
      </c>
      <c r="K826" t="s">
        <v>2496</v>
      </c>
      <c r="L826" s="20"/>
      <c r="M826" s="20"/>
      <c r="N826" s="20"/>
      <c r="O826" s="20"/>
      <c r="P826" s="20"/>
      <c r="Q826" s="28">
        <f t="shared" si="14"/>
        <v>17.71</v>
      </c>
      <c r="R826" s="18"/>
      <c r="S826" s="18"/>
      <c r="T826" s="18"/>
      <c r="U826" s="18"/>
      <c r="V826" s="18"/>
      <c r="W8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6" s="17">
        <f>SUM(T_MAIN_ROUTGW28[[#This Row],[(Y)
TOTAL Excluding VAT - Y1
((A*J)*Q)+((A*R)*12))]:[(AC)
TOTAL Excluding VAT - Y5
((E*N*Q)+((E*V)*12))]])</f>
        <v>0</v>
      </c>
      <c r="AC826" s="65"/>
    </row>
    <row r="827" spans="1:29" x14ac:dyDescent="0.3">
      <c r="A827" t="s">
        <v>2530</v>
      </c>
      <c r="B827" s="1" t="s">
        <v>4033</v>
      </c>
      <c r="C827" s="115" t="s">
        <v>4034</v>
      </c>
      <c r="D827" s="116" t="s">
        <v>3632</v>
      </c>
      <c r="E827">
        <v>0</v>
      </c>
      <c r="F827">
        <v>0</v>
      </c>
      <c r="G827">
        <v>0</v>
      </c>
      <c r="H827">
        <v>0</v>
      </c>
      <c r="I827">
        <v>0</v>
      </c>
      <c r="J827" t="s">
        <v>2496</v>
      </c>
      <c r="K827" t="s">
        <v>2496</v>
      </c>
      <c r="L827" s="20"/>
      <c r="M827" s="20"/>
      <c r="N827" s="20"/>
      <c r="O827" s="20"/>
      <c r="P827" s="20"/>
      <c r="Q827" s="28">
        <f t="shared" si="14"/>
        <v>17.71</v>
      </c>
      <c r="R827" s="18"/>
      <c r="S827" s="18"/>
      <c r="T827" s="18"/>
      <c r="U827" s="18"/>
      <c r="V827" s="18"/>
      <c r="W8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7" s="17">
        <f>SUM(T_MAIN_ROUTGW28[[#This Row],[(Y)
TOTAL Excluding VAT - Y1
((A*J)*Q)+((A*R)*12))]:[(AC)
TOTAL Excluding VAT - Y5
((E*N*Q)+((E*V)*12))]])</f>
        <v>0</v>
      </c>
      <c r="AC827" s="65"/>
    </row>
    <row r="828" spans="1:29" x14ac:dyDescent="0.3">
      <c r="A828" t="s">
        <v>2530</v>
      </c>
      <c r="B828" s="1" t="s">
        <v>4035</v>
      </c>
      <c r="C828" s="115" t="s">
        <v>4036</v>
      </c>
      <c r="D828" s="116" t="s">
        <v>3632</v>
      </c>
      <c r="E828">
        <v>0</v>
      </c>
      <c r="F828">
        <v>0</v>
      </c>
      <c r="G828">
        <v>0</v>
      </c>
      <c r="H828">
        <v>0</v>
      </c>
      <c r="I828">
        <v>0</v>
      </c>
      <c r="J828" t="s">
        <v>2496</v>
      </c>
      <c r="K828" t="s">
        <v>2496</v>
      </c>
      <c r="L828" s="20"/>
      <c r="M828" s="20"/>
      <c r="N828" s="20"/>
      <c r="O828" s="20"/>
      <c r="P828" s="20"/>
      <c r="Q828" s="28">
        <f t="shared" si="14"/>
        <v>17.71</v>
      </c>
      <c r="R828" s="18"/>
      <c r="S828" s="18"/>
      <c r="T828" s="18"/>
      <c r="U828" s="18"/>
      <c r="V828" s="18"/>
      <c r="W8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8" s="17">
        <f>SUM(T_MAIN_ROUTGW28[[#This Row],[(Y)
TOTAL Excluding VAT - Y1
((A*J)*Q)+((A*R)*12))]:[(AC)
TOTAL Excluding VAT - Y5
((E*N*Q)+((E*V)*12))]])</f>
        <v>0</v>
      </c>
      <c r="AC828" s="65"/>
    </row>
    <row r="829" spans="1:29" x14ac:dyDescent="0.3">
      <c r="A829" t="s">
        <v>2530</v>
      </c>
      <c r="B829" s="1" t="s">
        <v>4037</v>
      </c>
      <c r="C829" s="115" t="s">
        <v>4038</v>
      </c>
      <c r="D829" s="116" t="s">
        <v>2556</v>
      </c>
      <c r="E829">
        <v>0</v>
      </c>
      <c r="F829">
        <v>0</v>
      </c>
      <c r="G829">
        <v>0</v>
      </c>
      <c r="H829">
        <v>0</v>
      </c>
      <c r="I829">
        <v>0</v>
      </c>
      <c r="J829" t="s">
        <v>2496</v>
      </c>
      <c r="K829" t="s">
        <v>2496</v>
      </c>
      <c r="L829" s="20"/>
      <c r="M829" s="20"/>
      <c r="N829" s="20"/>
      <c r="O829" s="20"/>
      <c r="P829" s="20"/>
      <c r="Q829" s="28">
        <f t="shared" si="14"/>
        <v>17.71</v>
      </c>
      <c r="R829" s="18"/>
      <c r="S829" s="18"/>
      <c r="T829" s="18"/>
      <c r="U829" s="18"/>
      <c r="V829" s="18"/>
      <c r="W8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29" s="17">
        <f>SUM(T_MAIN_ROUTGW28[[#This Row],[(Y)
TOTAL Excluding VAT - Y1
((A*J)*Q)+((A*R)*12))]:[(AC)
TOTAL Excluding VAT - Y5
((E*N*Q)+((E*V)*12))]])</f>
        <v>0</v>
      </c>
      <c r="AC829" s="65"/>
    </row>
    <row r="830" spans="1:29" x14ac:dyDescent="0.3">
      <c r="A830" t="s">
        <v>2530</v>
      </c>
      <c r="B830" s="1" t="s">
        <v>4039</v>
      </c>
      <c r="C830" s="115" t="s">
        <v>4040</v>
      </c>
      <c r="D830" s="116" t="s">
        <v>3632</v>
      </c>
      <c r="E830">
        <v>0</v>
      </c>
      <c r="F830">
        <v>0</v>
      </c>
      <c r="G830">
        <v>0</v>
      </c>
      <c r="H830">
        <v>0</v>
      </c>
      <c r="I830">
        <v>0</v>
      </c>
      <c r="J830" t="s">
        <v>2496</v>
      </c>
      <c r="K830" t="s">
        <v>2496</v>
      </c>
      <c r="L830" s="20"/>
      <c r="M830" s="20"/>
      <c r="N830" s="20"/>
      <c r="O830" s="20"/>
      <c r="P830" s="20"/>
      <c r="Q830" s="28">
        <f t="shared" si="14"/>
        <v>17.71</v>
      </c>
      <c r="R830" s="18"/>
      <c r="S830" s="18"/>
      <c r="T830" s="18"/>
      <c r="U830" s="18"/>
      <c r="V830" s="18"/>
      <c r="W8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0" s="17">
        <f>SUM(T_MAIN_ROUTGW28[[#This Row],[(Y)
TOTAL Excluding VAT - Y1
((A*J)*Q)+((A*R)*12))]:[(AC)
TOTAL Excluding VAT - Y5
((E*N*Q)+((E*V)*12))]])</f>
        <v>0</v>
      </c>
      <c r="AC830" s="65"/>
    </row>
    <row r="831" spans="1:29" x14ac:dyDescent="0.3">
      <c r="A831" t="s">
        <v>2530</v>
      </c>
      <c r="B831" s="1" t="s">
        <v>4041</v>
      </c>
      <c r="C831" s="115" t="s">
        <v>4042</v>
      </c>
      <c r="D831" s="116" t="s">
        <v>2556</v>
      </c>
      <c r="E831">
        <v>0</v>
      </c>
      <c r="F831">
        <v>0</v>
      </c>
      <c r="G831">
        <v>0</v>
      </c>
      <c r="H831">
        <v>0</v>
      </c>
      <c r="I831">
        <v>0</v>
      </c>
      <c r="J831" t="s">
        <v>2496</v>
      </c>
      <c r="K831" t="s">
        <v>2496</v>
      </c>
      <c r="L831" s="20"/>
      <c r="M831" s="20"/>
      <c r="N831" s="20"/>
      <c r="O831" s="20"/>
      <c r="P831" s="20"/>
      <c r="Q831" s="28">
        <f t="shared" si="14"/>
        <v>17.71</v>
      </c>
      <c r="R831" s="18"/>
      <c r="S831" s="18"/>
      <c r="T831" s="18"/>
      <c r="U831" s="18"/>
      <c r="V831" s="18"/>
      <c r="W8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1" s="17">
        <f>SUM(T_MAIN_ROUTGW28[[#This Row],[(Y)
TOTAL Excluding VAT - Y1
((A*J)*Q)+((A*R)*12))]:[(AC)
TOTAL Excluding VAT - Y5
((E*N*Q)+((E*V)*12))]])</f>
        <v>0</v>
      </c>
      <c r="AC831" s="65"/>
    </row>
    <row r="832" spans="1:29" x14ac:dyDescent="0.3">
      <c r="A832" t="s">
        <v>2530</v>
      </c>
      <c r="B832" s="1" t="s">
        <v>4043</v>
      </c>
      <c r="C832" s="115" t="s">
        <v>4044</v>
      </c>
      <c r="D832" s="116" t="s">
        <v>2556</v>
      </c>
      <c r="E832">
        <v>0</v>
      </c>
      <c r="F832">
        <v>0</v>
      </c>
      <c r="G832">
        <v>0</v>
      </c>
      <c r="H832">
        <v>0</v>
      </c>
      <c r="I832">
        <v>0</v>
      </c>
      <c r="J832" t="s">
        <v>2496</v>
      </c>
      <c r="K832" t="s">
        <v>2496</v>
      </c>
      <c r="L832" s="20"/>
      <c r="M832" s="20"/>
      <c r="N832" s="20"/>
      <c r="O832" s="20"/>
      <c r="P832" s="20"/>
      <c r="Q832" s="28">
        <f t="shared" si="14"/>
        <v>17.71</v>
      </c>
      <c r="R832" s="18"/>
      <c r="S832" s="18"/>
      <c r="T832" s="18"/>
      <c r="U832" s="18"/>
      <c r="V832" s="18"/>
      <c r="W8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2" s="17">
        <f>SUM(T_MAIN_ROUTGW28[[#This Row],[(Y)
TOTAL Excluding VAT - Y1
((A*J)*Q)+((A*R)*12))]:[(AC)
TOTAL Excluding VAT - Y5
((E*N*Q)+((E*V)*12))]])</f>
        <v>0</v>
      </c>
      <c r="AC832" s="65"/>
    </row>
    <row r="833" spans="1:29" x14ac:dyDescent="0.3">
      <c r="A833" t="s">
        <v>2530</v>
      </c>
      <c r="B833" s="1" t="s">
        <v>4045</v>
      </c>
      <c r="C833" s="115" t="s">
        <v>4046</v>
      </c>
      <c r="D833" s="116" t="s">
        <v>3632</v>
      </c>
      <c r="E833">
        <v>0</v>
      </c>
      <c r="F833">
        <v>0</v>
      </c>
      <c r="G833">
        <v>0</v>
      </c>
      <c r="H833">
        <v>0</v>
      </c>
      <c r="I833">
        <v>0</v>
      </c>
      <c r="J833" t="s">
        <v>2496</v>
      </c>
      <c r="K833" t="s">
        <v>2496</v>
      </c>
      <c r="L833" s="20"/>
      <c r="M833" s="20"/>
      <c r="N833" s="20"/>
      <c r="O833" s="20"/>
      <c r="P833" s="20"/>
      <c r="Q833" s="28">
        <f t="shared" si="14"/>
        <v>17.71</v>
      </c>
      <c r="R833" s="18"/>
      <c r="S833" s="18"/>
      <c r="T833" s="18"/>
      <c r="U833" s="18"/>
      <c r="V833" s="18"/>
      <c r="W8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3" s="17">
        <f>SUM(T_MAIN_ROUTGW28[[#This Row],[(Y)
TOTAL Excluding VAT - Y1
((A*J)*Q)+((A*R)*12))]:[(AC)
TOTAL Excluding VAT - Y5
((E*N*Q)+((E*V)*12))]])</f>
        <v>0</v>
      </c>
      <c r="AC833" s="65"/>
    </row>
    <row r="834" spans="1:29" x14ac:dyDescent="0.3">
      <c r="A834" t="s">
        <v>2530</v>
      </c>
      <c r="B834" s="1" t="s">
        <v>4047</v>
      </c>
      <c r="C834" s="115" t="s">
        <v>4048</v>
      </c>
      <c r="D834" s="116" t="s">
        <v>2556</v>
      </c>
      <c r="E834">
        <v>0</v>
      </c>
      <c r="F834">
        <v>0</v>
      </c>
      <c r="G834">
        <v>0</v>
      </c>
      <c r="H834">
        <v>0</v>
      </c>
      <c r="I834">
        <v>0</v>
      </c>
      <c r="J834" t="s">
        <v>2496</v>
      </c>
      <c r="K834" t="s">
        <v>2496</v>
      </c>
      <c r="L834" s="20"/>
      <c r="M834" s="20"/>
      <c r="N834" s="20"/>
      <c r="O834" s="20"/>
      <c r="P834" s="20"/>
      <c r="Q834" s="28">
        <f t="shared" si="14"/>
        <v>17.71</v>
      </c>
      <c r="R834" s="18"/>
      <c r="S834" s="18"/>
      <c r="T834" s="18"/>
      <c r="U834" s="18"/>
      <c r="V834" s="18"/>
      <c r="W8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4" s="17">
        <f>SUM(T_MAIN_ROUTGW28[[#This Row],[(Y)
TOTAL Excluding VAT - Y1
((A*J)*Q)+((A*R)*12))]:[(AC)
TOTAL Excluding VAT - Y5
((E*N*Q)+((E*V)*12))]])</f>
        <v>0</v>
      </c>
      <c r="AC834" s="65"/>
    </row>
    <row r="835" spans="1:29" x14ac:dyDescent="0.3">
      <c r="A835" t="s">
        <v>2530</v>
      </c>
      <c r="B835" s="1" t="s">
        <v>4049</v>
      </c>
      <c r="C835" s="115" t="s">
        <v>4050</v>
      </c>
      <c r="D835" s="116" t="s">
        <v>2556</v>
      </c>
      <c r="E835">
        <v>0</v>
      </c>
      <c r="F835">
        <v>0</v>
      </c>
      <c r="G835">
        <v>0</v>
      </c>
      <c r="H835">
        <v>0</v>
      </c>
      <c r="I835">
        <v>0</v>
      </c>
      <c r="J835" t="s">
        <v>2496</v>
      </c>
      <c r="K835" t="s">
        <v>2496</v>
      </c>
      <c r="L835" s="20"/>
      <c r="M835" s="20"/>
      <c r="N835" s="20"/>
      <c r="O835" s="20"/>
      <c r="P835" s="20"/>
      <c r="Q835" s="28">
        <f t="shared" si="14"/>
        <v>17.71</v>
      </c>
      <c r="R835" s="18"/>
      <c r="S835" s="18"/>
      <c r="T835" s="18"/>
      <c r="U835" s="18"/>
      <c r="V835" s="18"/>
      <c r="W8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5" s="17">
        <f>SUM(T_MAIN_ROUTGW28[[#This Row],[(Y)
TOTAL Excluding VAT - Y1
((A*J)*Q)+((A*R)*12))]:[(AC)
TOTAL Excluding VAT - Y5
((E*N*Q)+((E*V)*12))]])</f>
        <v>0</v>
      </c>
      <c r="AC835" s="65"/>
    </row>
    <row r="836" spans="1:29" x14ac:dyDescent="0.3">
      <c r="A836" t="s">
        <v>2530</v>
      </c>
      <c r="B836" s="1" t="s">
        <v>4051</v>
      </c>
      <c r="C836" s="115" t="s">
        <v>4052</v>
      </c>
      <c r="D836" s="116" t="s">
        <v>3632</v>
      </c>
      <c r="E836">
        <v>0</v>
      </c>
      <c r="F836">
        <v>0</v>
      </c>
      <c r="G836">
        <v>0</v>
      </c>
      <c r="H836">
        <v>0</v>
      </c>
      <c r="I836">
        <v>0</v>
      </c>
      <c r="J836" t="s">
        <v>2496</v>
      </c>
      <c r="K836" t="s">
        <v>2496</v>
      </c>
      <c r="L836" s="20"/>
      <c r="M836" s="20"/>
      <c r="N836" s="20"/>
      <c r="O836" s="20"/>
      <c r="P836" s="20"/>
      <c r="Q836" s="28">
        <f t="shared" si="14"/>
        <v>17.71</v>
      </c>
      <c r="R836" s="18"/>
      <c r="S836" s="18"/>
      <c r="T836" s="18"/>
      <c r="U836" s="18"/>
      <c r="V836" s="18"/>
      <c r="W8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6" s="17">
        <f>SUM(T_MAIN_ROUTGW28[[#This Row],[(Y)
TOTAL Excluding VAT - Y1
((A*J)*Q)+((A*R)*12))]:[(AC)
TOTAL Excluding VAT - Y5
((E*N*Q)+((E*V)*12))]])</f>
        <v>0</v>
      </c>
      <c r="AC836" s="65"/>
    </row>
    <row r="837" spans="1:29" x14ac:dyDescent="0.3">
      <c r="A837" t="s">
        <v>2530</v>
      </c>
      <c r="B837" s="1" t="s">
        <v>4053</v>
      </c>
      <c r="C837" s="115" t="s">
        <v>4054</v>
      </c>
      <c r="D837" s="116" t="s">
        <v>3632</v>
      </c>
      <c r="E837">
        <v>0</v>
      </c>
      <c r="F837">
        <v>0</v>
      </c>
      <c r="G837">
        <v>0</v>
      </c>
      <c r="H837">
        <v>0</v>
      </c>
      <c r="I837">
        <v>0</v>
      </c>
      <c r="J837" t="s">
        <v>2496</v>
      </c>
      <c r="K837" t="s">
        <v>2496</v>
      </c>
      <c r="L837" s="20"/>
      <c r="M837" s="20"/>
      <c r="N837" s="20"/>
      <c r="O837" s="20"/>
      <c r="P837" s="20"/>
      <c r="Q837" s="28">
        <f t="shared" si="14"/>
        <v>17.71</v>
      </c>
      <c r="R837" s="18"/>
      <c r="S837" s="18"/>
      <c r="T837" s="18"/>
      <c r="U837" s="18"/>
      <c r="V837" s="18"/>
      <c r="W8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7" s="17">
        <f>SUM(T_MAIN_ROUTGW28[[#This Row],[(Y)
TOTAL Excluding VAT - Y1
((A*J)*Q)+((A*R)*12))]:[(AC)
TOTAL Excluding VAT - Y5
((E*N*Q)+((E*V)*12))]])</f>
        <v>0</v>
      </c>
      <c r="AC837" s="65"/>
    </row>
    <row r="838" spans="1:29" x14ac:dyDescent="0.3">
      <c r="A838" t="s">
        <v>2530</v>
      </c>
      <c r="B838" s="1" t="s">
        <v>4055</v>
      </c>
      <c r="C838" s="115" t="s">
        <v>4056</v>
      </c>
      <c r="D838" s="116" t="s">
        <v>3632</v>
      </c>
      <c r="E838">
        <v>0</v>
      </c>
      <c r="F838">
        <v>0</v>
      </c>
      <c r="G838">
        <v>0</v>
      </c>
      <c r="H838">
        <v>0</v>
      </c>
      <c r="I838">
        <v>0</v>
      </c>
      <c r="J838" t="s">
        <v>2496</v>
      </c>
      <c r="K838" t="s">
        <v>2496</v>
      </c>
      <c r="L838" s="20"/>
      <c r="M838" s="20"/>
      <c r="N838" s="20"/>
      <c r="O838" s="20"/>
      <c r="P838" s="20"/>
      <c r="Q838" s="28">
        <f t="shared" si="14"/>
        <v>17.71</v>
      </c>
      <c r="R838" s="18"/>
      <c r="S838" s="18"/>
      <c r="T838" s="18"/>
      <c r="U838" s="18"/>
      <c r="V838" s="18"/>
      <c r="W8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8" s="17">
        <f>SUM(T_MAIN_ROUTGW28[[#This Row],[(Y)
TOTAL Excluding VAT - Y1
((A*J)*Q)+((A*R)*12))]:[(AC)
TOTAL Excluding VAT - Y5
((E*N*Q)+((E*V)*12))]])</f>
        <v>0</v>
      </c>
      <c r="AC838" s="65"/>
    </row>
    <row r="839" spans="1:29" x14ac:dyDescent="0.3">
      <c r="A839" t="s">
        <v>2530</v>
      </c>
      <c r="B839" s="1" t="s">
        <v>4057</v>
      </c>
      <c r="C839" s="115" t="s">
        <v>4058</v>
      </c>
      <c r="D839" s="116" t="s">
        <v>2556</v>
      </c>
      <c r="E839">
        <v>0</v>
      </c>
      <c r="F839">
        <v>0</v>
      </c>
      <c r="G839">
        <v>0</v>
      </c>
      <c r="H839">
        <v>0</v>
      </c>
      <c r="I839">
        <v>0</v>
      </c>
      <c r="J839" t="s">
        <v>2496</v>
      </c>
      <c r="K839" t="s">
        <v>2496</v>
      </c>
      <c r="L839" s="20"/>
      <c r="M839" s="20"/>
      <c r="N839" s="20"/>
      <c r="O839" s="20"/>
      <c r="P839" s="20"/>
      <c r="Q839" s="28">
        <f t="shared" si="14"/>
        <v>17.71</v>
      </c>
      <c r="R839" s="18"/>
      <c r="S839" s="18"/>
      <c r="T839" s="18"/>
      <c r="U839" s="18"/>
      <c r="V839" s="18"/>
      <c r="W8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39" s="17">
        <f>SUM(T_MAIN_ROUTGW28[[#This Row],[(Y)
TOTAL Excluding VAT - Y1
((A*J)*Q)+((A*R)*12))]:[(AC)
TOTAL Excluding VAT - Y5
((E*N*Q)+((E*V)*12))]])</f>
        <v>0</v>
      </c>
      <c r="AC839" s="65"/>
    </row>
    <row r="840" spans="1:29" x14ac:dyDescent="0.3">
      <c r="A840" t="s">
        <v>2530</v>
      </c>
      <c r="B840" s="1" t="s">
        <v>4059</v>
      </c>
      <c r="C840" s="115" t="s">
        <v>4060</v>
      </c>
      <c r="D840" s="116" t="s">
        <v>2556</v>
      </c>
      <c r="E840">
        <v>0</v>
      </c>
      <c r="F840">
        <v>0</v>
      </c>
      <c r="G840">
        <v>0</v>
      </c>
      <c r="H840">
        <v>0</v>
      </c>
      <c r="I840">
        <v>0</v>
      </c>
      <c r="J840" t="s">
        <v>2496</v>
      </c>
      <c r="K840" t="s">
        <v>2496</v>
      </c>
      <c r="L840" s="20"/>
      <c r="M840" s="20"/>
      <c r="N840" s="20"/>
      <c r="O840" s="20"/>
      <c r="P840" s="20"/>
      <c r="Q840" s="28">
        <f t="shared" si="14"/>
        <v>17.71</v>
      </c>
      <c r="R840" s="18"/>
      <c r="S840" s="18"/>
      <c r="T840" s="18"/>
      <c r="U840" s="18"/>
      <c r="V840" s="18"/>
      <c r="W8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0" s="17">
        <f>SUM(T_MAIN_ROUTGW28[[#This Row],[(Y)
TOTAL Excluding VAT - Y1
((A*J)*Q)+((A*R)*12))]:[(AC)
TOTAL Excluding VAT - Y5
((E*N*Q)+((E*V)*12))]])</f>
        <v>0</v>
      </c>
      <c r="AC840" s="65"/>
    </row>
    <row r="841" spans="1:29" x14ac:dyDescent="0.3">
      <c r="A841" t="s">
        <v>2530</v>
      </c>
      <c r="B841" s="1" t="s">
        <v>4061</v>
      </c>
      <c r="C841" s="115" t="s">
        <v>4062</v>
      </c>
      <c r="D841" s="116" t="s">
        <v>2591</v>
      </c>
      <c r="E841">
        <v>0</v>
      </c>
      <c r="F841">
        <v>0</v>
      </c>
      <c r="G841">
        <v>0</v>
      </c>
      <c r="H841">
        <v>0</v>
      </c>
      <c r="I841">
        <v>0</v>
      </c>
      <c r="J841" t="s">
        <v>2496</v>
      </c>
      <c r="K841" t="s">
        <v>2496</v>
      </c>
      <c r="L841" s="20"/>
      <c r="M841" s="20"/>
      <c r="N841" s="20"/>
      <c r="O841" s="20"/>
      <c r="P841" s="20"/>
      <c r="Q841" s="28">
        <f t="shared" si="14"/>
        <v>17.71</v>
      </c>
      <c r="R841" s="18"/>
      <c r="S841" s="18"/>
      <c r="T841" s="18"/>
      <c r="U841" s="18"/>
      <c r="V841" s="18"/>
      <c r="W8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1" s="17">
        <f>SUM(T_MAIN_ROUTGW28[[#This Row],[(Y)
TOTAL Excluding VAT - Y1
((A*J)*Q)+((A*R)*12))]:[(AC)
TOTAL Excluding VAT - Y5
((E*N*Q)+((E*V)*12))]])</f>
        <v>0</v>
      </c>
      <c r="AC841" s="65"/>
    </row>
    <row r="842" spans="1:29" x14ac:dyDescent="0.3">
      <c r="A842" t="s">
        <v>2530</v>
      </c>
      <c r="B842" s="1" t="s">
        <v>4063</v>
      </c>
      <c r="C842" s="115" t="s">
        <v>4064</v>
      </c>
      <c r="D842" s="116" t="s">
        <v>2556</v>
      </c>
      <c r="E842">
        <v>0</v>
      </c>
      <c r="F842">
        <v>0</v>
      </c>
      <c r="G842">
        <v>0</v>
      </c>
      <c r="H842">
        <v>0</v>
      </c>
      <c r="I842">
        <v>0</v>
      </c>
      <c r="J842" t="s">
        <v>2496</v>
      </c>
      <c r="K842" t="s">
        <v>2496</v>
      </c>
      <c r="L842" s="20"/>
      <c r="M842" s="20"/>
      <c r="N842" s="20"/>
      <c r="O842" s="20"/>
      <c r="P842" s="20"/>
      <c r="Q842" s="28">
        <f t="shared" si="14"/>
        <v>17.71</v>
      </c>
      <c r="R842" s="18"/>
      <c r="S842" s="18"/>
      <c r="T842" s="18"/>
      <c r="U842" s="18"/>
      <c r="V842" s="18"/>
      <c r="W8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2" s="17">
        <f>SUM(T_MAIN_ROUTGW28[[#This Row],[(Y)
TOTAL Excluding VAT - Y1
((A*J)*Q)+((A*R)*12))]:[(AC)
TOTAL Excluding VAT - Y5
((E*N*Q)+((E*V)*12))]])</f>
        <v>0</v>
      </c>
      <c r="AC842" s="65"/>
    </row>
    <row r="843" spans="1:29" x14ac:dyDescent="0.3">
      <c r="A843" t="s">
        <v>2530</v>
      </c>
      <c r="B843" s="1" t="s">
        <v>4065</v>
      </c>
      <c r="C843" s="115" t="s">
        <v>4066</v>
      </c>
      <c r="D843" s="116" t="s">
        <v>2556</v>
      </c>
      <c r="E843">
        <v>0</v>
      </c>
      <c r="F843">
        <v>0</v>
      </c>
      <c r="G843">
        <v>0</v>
      </c>
      <c r="H843">
        <v>0</v>
      </c>
      <c r="I843">
        <v>0</v>
      </c>
      <c r="J843" t="s">
        <v>2496</v>
      </c>
      <c r="K843" t="s">
        <v>2496</v>
      </c>
      <c r="L843" s="20"/>
      <c r="M843" s="20"/>
      <c r="N843" s="20"/>
      <c r="O843" s="20"/>
      <c r="P843" s="20"/>
      <c r="Q843" s="28">
        <f t="shared" si="14"/>
        <v>17.71</v>
      </c>
      <c r="R843" s="18"/>
      <c r="S843" s="18"/>
      <c r="T843" s="18"/>
      <c r="U843" s="18"/>
      <c r="V843" s="18"/>
      <c r="W8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3" s="17">
        <f>SUM(T_MAIN_ROUTGW28[[#This Row],[(Y)
TOTAL Excluding VAT - Y1
((A*J)*Q)+((A*R)*12))]:[(AC)
TOTAL Excluding VAT - Y5
((E*N*Q)+((E*V)*12))]])</f>
        <v>0</v>
      </c>
      <c r="AC843" s="65"/>
    </row>
    <row r="844" spans="1:29" x14ac:dyDescent="0.3">
      <c r="A844" t="s">
        <v>2530</v>
      </c>
      <c r="B844" s="1" t="s">
        <v>4067</v>
      </c>
      <c r="C844" s="115" t="s">
        <v>4068</v>
      </c>
      <c r="D844" s="116" t="s">
        <v>2556</v>
      </c>
      <c r="E844">
        <v>0</v>
      </c>
      <c r="F844">
        <v>0</v>
      </c>
      <c r="G844">
        <v>0</v>
      </c>
      <c r="H844">
        <v>0</v>
      </c>
      <c r="I844">
        <v>0</v>
      </c>
      <c r="J844" t="s">
        <v>2496</v>
      </c>
      <c r="K844" t="s">
        <v>2496</v>
      </c>
      <c r="L844" s="20"/>
      <c r="M844" s="20"/>
      <c r="N844" s="20"/>
      <c r="O844" s="20"/>
      <c r="P844" s="20"/>
      <c r="Q844" s="28">
        <f t="shared" si="14"/>
        <v>17.71</v>
      </c>
      <c r="R844" s="18"/>
      <c r="S844" s="18"/>
      <c r="T844" s="18"/>
      <c r="U844" s="18"/>
      <c r="V844" s="18"/>
      <c r="W8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4" s="17">
        <f>SUM(T_MAIN_ROUTGW28[[#This Row],[(Y)
TOTAL Excluding VAT - Y1
((A*J)*Q)+((A*R)*12))]:[(AC)
TOTAL Excluding VAT - Y5
((E*N*Q)+((E*V)*12))]])</f>
        <v>0</v>
      </c>
      <c r="AC844" s="65"/>
    </row>
    <row r="845" spans="1:29" x14ac:dyDescent="0.3">
      <c r="A845" t="s">
        <v>2530</v>
      </c>
      <c r="B845" s="1" t="s">
        <v>4069</v>
      </c>
      <c r="C845" s="115" t="s">
        <v>4070</v>
      </c>
      <c r="D845" s="116" t="s">
        <v>3645</v>
      </c>
      <c r="E845">
        <v>0</v>
      </c>
      <c r="F845">
        <v>0</v>
      </c>
      <c r="G845">
        <v>0</v>
      </c>
      <c r="H845">
        <v>0</v>
      </c>
      <c r="I845">
        <v>0</v>
      </c>
      <c r="J845" t="s">
        <v>2496</v>
      </c>
      <c r="K845" t="s">
        <v>2496</v>
      </c>
      <c r="L845" s="20"/>
      <c r="M845" s="20"/>
      <c r="N845" s="20"/>
      <c r="O845" s="20"/>
      <c r="P845" s="20"/>
      <c r="Q845" s="28">
        <f t="shared" si="14"/>
        <v>17.71</v>
      </c>
      <c r="R845" s="18"/>
      <c r="S845" s="18"/>
      <c r="T845" s="18"/>
      <c r="U845" s="18"/>
      <c r="V845" s="18"/>
      <c r="W8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5" s="17">
        <f>SUM(T_MAIN_ROUTGW28[[#This Row],[(Y)
TOTAL Excluding VAT - Y1
((A*J)*Q)+((A*R)*12))]:[(AC)
TOTAL Excluding VAT - Y5
((E*N*Q)+((E*V)*12))]])</f>
        <v>0</v>
      </c>
      <c r="AC845" s="65"/>
    </row>
    <row r="846" spans="1:29" x14ac:dyDescent="0.3">
      <c r="A846" t="s">
        <v>2530</v>
      </c>
      <c r="B846" s="1" t="s">
        <v>4071</v>
      </c>
      <c r="C846" s="115" t="s">
        <v>4072</v>
      </c>
      <c r="D846" s="116" t="s">
        <v>2556</v>
      </c>
      <c r="E846">
        <v>0</v>
      </c>
      <c r="F846">
        <v>0</v>
      </c>
      <c r="G846">
        <v>0</v>
      </c>
      <c r="H846">
        <v>0</v>
      </c>
      <c r="I846">
        <v>0</v>
      </c>
      <c r="J846" t="s">
        <v>2496</v>
      </c>
      <c r="K846" t="s">
        <v>2496</v>
      </c>
      <c r="L846" s="20"/>
      <c r="M846" s="20"/>
      <c r="N846" s="20"/>
      <c r="O846" s="20"/>
      <c r="P846" s="20"/>
      <c r="Q846" s="28">
        <f t="shared" si="14"/>
        <v>17.71</v>
      </c>
      <c r="R846" s="18"/>
      <c r="S846" s="18"/>
      <c r="T846" s="18"/>
      <c r="U846" s="18"/>
      <c r="V846" s="18"/>
      <c r="W8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6" s="17">
        <f>SUM(T_MAIN_ROUTGW28[[#This Row],[(Y)
TOTAL Excluding VAT - Y1
((A*J)*Q)+((A*R)*12))]:[(AC)
TOTAL Excluding VAT - Y5
((E*N*Q)+((E*V)*12))]])</f>
        <v>0</v>
      </c>
      <c r="AC846" s="65"/>
    </row>
    <row r="847" spans="1:29" x14ac:dyDescent="0.3">
      <c r="A847" t="s">
        <v>2530</v>
      </c>
      <c r="B847" s="1" t="s">
        <v>4073</v>
      </c>
      <c r="C847" s="115" t="s">
        <v>4074</v>
      </c>
      <c r="D847" s="116" t="s">
        <v>2556</v>
      </c>
      <c r="E847">
        <v>0</v>
      </c>
      <c r="F847">
        <v>0</v>
      </c>
      <c r="G847">
        <v>0</v>
      </c>
      <c r="H847">
        <v>0</v>
      </c>
      <c r="I847">
        <v>0</v>
      </c>
      <c r="J847" t="s">
        <v>2496</v>
      </c>
      <c r="K847" t="s">
        <v>2496</v>
      </c>
      <c r="L847" s="20"/>
      <c r="M847" s="20"/>
      <c r="N847" s="20"/>
      <c r="O847" s="20"/>
      <c r="P847" s="20"/>
      <c r="Q847" s="28">
        <f t="shared" si="14"/>
        <v>17.71</v>
      </c>
      <c r="R847" s="18"/>
      <c r="S847" s="18"/>
      <c r="T847" s="18"/>
      <c r="U847" s="18"/>
      <c r="V847" s="18"/>
      <c r="W8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7" s="17">
        <f>SUM(T_MAIN_ROUTGW28[[#This Row],[(Y)
TOTAL Excluding VAT - Y1
((A*J)*Q)+((A*R)*12))]:[(AC)
TOTAL Excluding VAT - Y5
((E*N*Q)+((E*V)*12))]])</f>
        <v>0</v>
      </c>
      <c r="AC847" s="65"/>
    </row>
    <row r="848" spans="1:29" x14ac:dyDescent="0.3">
      <c r="A848" t="s">
        <v>2530</v>
      </c>
      <c r="B848" s="1" t="s">
        <v>4075</v>
      </c>
      <c r="C848" s="115" t="s">
        <v>4076</v>
      </c>
      <c r="D848" s="116" t="s">
        <v>2556</v>
      </c>
      <c r="E848">
        <v>0</v>
      </c>
      <c r="F848">
        <v>0</v>
      </c>
      <c r="G848">
        <v>0</v>
      </c>
      <c r="H848">
        <v>0</v>
      </c>
      <c r="I848">
        <v>0</v>
      </c>
      <c r="J848" t="s">
        <v>2496</v>
      </c>
      <c r="K848" t="s">
        <v>2496</v>
      </c>
      <c r="L848" s="20"/>
      <c r="M848" s="20"/>
      <c r="N848" s="20"/>
      <c r="O848" s="20"/>
      <c r="P848" s="20"/>
      <c r="Q848" s="28">
        <f t="shared" si="14"/>
        <v>17.71</v>
      </c>
      <c r="R848" s="18"/>
      <c r="S848" s="18"/>
      <c r="T848" s="18"/>
      <c r="U848" s="18"/>
      <c r="V848" s="18"/>
      <c r="W8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8" s="17">
        <f>SUM(T_MAIN_ROUTGW28[[#This Row],[(Y)
TOTAL Excluding VAT - Y1
((A*J)*Q)+((A*R)*12))]:[(AC)
TOTAL Excluding VAT - Y5
((E*N*Q)+((E*V)*12))]])</f>
        <v>0</v>
      </c>
      <c r="AC848" s="65"/>
    </row>
    <row r="849" spans="1:29" x14ac:dyDescent="0.3">
      <c r="A849" t="s">
        <v>2530</v>
      </c>
      <c r="B849" s="1" t="s">
        <v>4077</v>
      </c>
      <c r="C849" s="115" t="s">
        <v>4078</v>
      </c>
      <c r="D849" s="116" t="s">
        <v>3632</v>
      </c>
      <c r="E849">
        <v>0</v>
      </c>
      <c r="F849">
        <v>0</v>
      </c>
      <c r="G849">
        <v>0</v>
      </c>
      <c r="H849">
        <v>0</v>
      </c>
      <c r="I849">
        <v>0</v>
      </c>
      <c r="J849" t="s">
        <v>2496</v>
      </c>
      <c r="K849" t="s">
        <v>2496</v>
      </c>
      <c r="L849" s="20"/>
      <c r="M849" s="20"/>
      <c r="N849" s="20"/>
      <c r="O849" s="20"/>
      <c r="P849" s="20"/>
      <c r="Q849" s="28">
        <f t="shared" si="14"/>
        <v>17.71</v>
      </c>
      <c r="R849" s="18"/>
      <c r="S849" s="18"/>
      <c r="T849" s="18"/>
      <c r="U849" s="18"/>
      <c r="V849" s="18"/>
      <c r="W8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49" s="17">
        <f>SUM(T_MAIN_ROUTGW28[[#This Row],[(Y)
TOTAL Excluding VAT - Y1
((A*J)*Q)+((A*R)*12))]:[(AC)
TOTAL Excluding VAT - Y5
((E*N*Q)+((E*V)*12))]])</f>
        <v>0</v>
      </c>
      <c r="AC849" s="65"/>
    </row>
    <row r="850" spans="1:29" x14ac:dyDescent="0.3">
      <c r="A850" t="s">
        <v>2530</v>
      </c>
      <c r="B850" s="1" t="s">
        <v>4079</v>
      </c>
      <c r="C850" s="115" t="s">
        <v>4080</v>
      </c>
      <c r="D850" s="116" t="s">
        <v>3645</v>
      </c>
      <c r="E850">
        <v>0</v>
      </c>
      <c r="F850">
        <v>0</v>
      </c>
      <c r="G850">
        <v>0</v>
      </c>
      <c r="H850">
        <v>0</v>
      </c>
      <c r="I850">
        <v>0</v>
      </c>
      <c r="J850" t="s">
        <v>2496</v>
      </c>
      <c r="K850" t="s">
        <v>2496</v>
      </c>
      <c r="L850" s="20"/>
      <c r="M850" s="20"/>
      <c r="N850" s="20"/>
      <c r="O850" s="20"/>
      <c r="P850" s="20"/>
      <c r="Q850" s="28">
        <f t="shared" si="14"/>
        <v>17.71</v>
      </c>
      <c r="R850" s="18"/>
      <c r="S850" s="18"/>
      <c r="T850" s="18"/>
      <c r="U850" s="18"/>
      <c r="V850" s="18"/>
      <c r="W8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0" s="17">
        <f>SUM(T_MAIN_ROUTGW28[[#This Row],[(Y)
TOTAL Excluding VAT - Y1
((A*J)*Q)+((A*R)*12))]:[(AC)
TOTAL Excluding VAT - Y5
((E*N*Q)+((E*V)*12))]])</f>
        <v>0</v>
      </c>
      <c r="AC850" s="65"/>
    </row>
    <row r="851" spans="1:29" x14ac:dyDescent="0.3">
      <c r="A851" t="s">
        <v>2533</v>
      </c>
      <c r="B851" s="1" t="s">
        <v>4081</v>
      </c>
      <c r="C851" s="115" t="s">
        <v>4082</v>
      </c>
      <c r="D851" s="116" t="s">
        <v>3406</v>
      </c>
      <c r="E851">
        <v>1</v>
      </c>
      <c r="F851">
        <v>1</v>
      </c>
      <c r="G851">
        <v>1</v>
      </c>
      <c r="H851">
        <v>1</v>
      </c>
      <c r="I851">
        <v>1</v>
      </c>
      <c r="J851" t="s">
        <v>646</v>
      </c>
      <c r="K851" t="s">
        <v>646</v>
      </c>
      <c r="L851" s="20"/>
      <c r="M851" s="20"/>
      <c r="N851" s="20"/>
      <c r="O851" s="20"/>
      <c r="P851" s="20"/>
      <c r="Q851" s="28">
        <f t="shared" si="14"/>
        <v>17.71</v>
      </c>
      <c r="R851" s="18"/>
      <c r="S851" s="18"/>
      <c r="T851" s="18"/>
      <c r="U851" s="18"/>
      <c r="V851" s="18"/>
      <c r="W8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1" s="17">
        <f>SUM(T_MAIN_ROUTGW28[[#This Row],[(Y)
TOTAL Excluding VAT - Y1
((A*J)*Q)+((A*R)*12))]:[(AC)
TOTAL Excluding VAT - Y5
((E*N*Q)+((E*V)*12))]])</f>
        <v>0</v>
      </c>
      <c r="AC851" s="65"/>
    </row>
    <row r="852" spans="1:29" x14ac:dyDescent="0.3">
      <c r="A852" t="s">
        <v>2533</v>
      </c>
      <c r="B852" s="1" t="s">
        <v>4081</v>
      </c>
      <c r="C852" s="115" t="s">
        <v>4083</v>
      </c>
      <c r="D852" s="116" t="s">
        <v>3406</v>
      </c>
      <c r="E852">
        <v>1</v>
      </c>
      <c r="F852">
        <v>1</v>
      </c>
      <c r="G852">
        <v>1</v>
      </c>
      <c r="H852">
        <v>1</v>
      </c>
      <c r="I852">
        <v>1</v>
      </c>
      <c r="J852" t="s">
        <v>646</v>
      </c>
      <c r="K852" t="s">
        <v>646</v>
      </c>
      <c r="L852" s="20"/>
      <c r="M852" s="20"/>
      <c r="N852" s="20"/>
      <c r="O852" s="20"/>
      <c r="P852" s="20"/>
      <c r="Q852" s="28">
        <f t="shared" si="14"/>
        <v>17.71</v>
      </c>
      <c r="R852" s="18"/>
      <c r="S852" s="18"/>
      <c r="T852" s="18"/>
      <c r="U852" s="18"/>
      <c r="V852" s="18"/>
      <c r="W8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2" s="17">
        <f>SUM(T_MAIN_ROUTGW28[[#This Row],[(Y)
TOTAL Excluding VAT - Y1
((A*J)*Q)+((A*R)*12))]:[(AC)
TOTAL Excluding VAT - Y5
((E*N*Q)+((E*V)*12))]])</f>
        <v>0</v>
      </c>
      <c r="AC852" s="65"/>
    </row>
    <row r="853" spans="1:29" x14ac:dyDescent="0.3">
      <c r="A853" t="s">
        <v>2533</v>
      </c>
      <c r="B853" s="1" t="s">
        <v>4081</v>
      </c>
      <c r="C853" s="115" t="s">
        <v>4084</v>
      </c>
      <c r="D853" s="116" t="s">
        <v>3409</v>
      </c>
      <c r="E853">
        <v>1</v>
      </c>
      <c r="F853">
        <v>1</v>
      </c>
      <c r="G853">
        <v>1</v>
      </c>
      <c r="H853">
        <v>1</v>
      </c>
      <c r="I853">
        <v>1</v>
      </c>
      <c r="J853" t="s">
        <v>646</v>
      </c>
      <c r="K853" t="s">
        <v>646</v>
      </c>
      <c r="L853" s="20"/>
      <c r="M853" s="20"/>
      <c r="N853" s="20"/>
      <c r="O853" s="20"/>
      <c r="P853" s="20"/>
      <c r="Q853" s="28">
        <f t="shared" si="14"/>
        <v>17.71</v>
      </c>
      <c r="R853" s="18"/>
      <c r="S853" s="18"/>
      <c r="T853" s="18"/>
      <c r="U853" s="18"/>
      <c r="V853" s="18"/>
      <c r="W8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3" s="17">
        <f>SUM(T_MAIN_ROUTGW28[[#This Row],[(Y)
TOTAL Excluding VAT - Y1
((A*J)*Q)+((A*R)*12))]:[(AC)
TOTAL Excluding VAT - Y5
((E*N*Q)+((E*V)*12))]])</f>
        <v>0</v>
      </c>
      <c r="AC853" s="65"/>
    </row>
    <row r="854" spans="1:29" x14ac:dyDescent="0.3">
      <c r="A854" t="s">
        <v>2533</v>
      </c>
      <c r="B854" s="1" t="s">
        <v>4085</v>
      </c>
      <c r="C854" s="115" t="s">
        <v>4086</v>
      </c>
      <c r="D854" s="116" t="s">
        <v>3406</v>
      </c>
      <c r="E854">
        <v>1</v>
      </c>
      <c r="F854">
        <v>1</v>
      </c>
      <c r="G854">
        <v>1</v>
      </c>
      <c r="H854">
        <v>1</v>
      </c>
      <c r="I854">
        <v>1</v>
      </c>
      <c r="J854" t="s">
        <v>646</v>
      </c>
      <c r="K854" t="s">
        <v>646</v>
      </c>
      <c r="L854" s="20"/>
      <c r="M854" s="20"/>
      <c r="N854" s="20"/>
      <c r="O854" s="20"/>
      <c r="P854" s="20"/>
      <c r="Q854" s="28">
        <f t="shared" si="14"/>
        <v>17.71</v>
      </c>
      <c r="R854" s="18"/>
      <c r="S854" s="18"/>
      <c r="T854" s="18"/>
      <c r="U854" s="18"/>
      <c r="V854" s="18"/>
      <c r="W8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4" s="17">
        <f>SUM(T_MAIN_ROUTGW28[[#This Row],[(Y)
TOTAL Excluding VAT - Y1
((A*J)*Q)+((A*R)*12))]:[(AC)
TOTAL Excluding VAT - Y5
((E*N*Q)+((E*V)*12))]])</f>
        <v>0</v>
      </c>
      <c r="AC854" s="65"/>
    </row>
    <row r="855" spans="1:29" x14ac:dyDescent="0.3">
      <c r="A855" t="s">
        <v>2533</v>
      </c>
      <c r="B855" s="1" t="s">
        <v>4085</v>
      </c>
      <c r="C855" s="115" t="s">
        <v>4087</v>
      </c>
      <c r="D855" s="116" t="s">
        <v>3406</v>
      </c>
      <c r="E855">
        <v>1</v>
      </c>
      <c r="F855">
        <v>1</v>
      </c>
      <c r="G855">
        <v>1</v>
      </c>
      <c r="H855">
        <v>1</v>
      </c>
      <c r="I855">
        <v>1</v>
      </c>
      <c r="J855" t="s">
        <v>646</v>
      </c>
      <c r="K855" t="s">
        <v>646</v>
      </c>
      <c r="L855" s="20"/>
      <c r="M855" s="20"/>
      <c r="N855" s="20"/>
      <c r="O855" s="20"/>
      <c r="P855" s="20"/>
      <c r="Q855" s="28">
        <f t="shared" si="14"/>
        <v>17.71</v>
      </c>
      <c r="R855" s="18"/>
      <c r="S855" s="18"/>
      <c r="T855" s="18"/>
      <c r="U855" s="18"/>
      <c r="V855" s="18"/>
      <c r="W8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5" s="17">
        <f>SUM(T_MAIN_ROUTGW28[[#This Row],[(Y)
TOTAL Excluding VAT - Y1
((A*J)*Q)+((A*R)*12))]:[(AC)
TOTAL Excluding VAT - Y5
((E*N*Q)+((E*V)*12))]])</f>
        <v>0</v>
      </c>
      <c r="AC855" s="65"/>
    </row>
    <row r="856" spans="1:29" x14ac:dyDescent="0.3">
      <c r="A856" t="s">
        <v>2533</v>
      </c>
      <c r="B856" s="1" t="s">
        <v>4085</v>
      </c>
      <c r="C856" s="115" t="s">
        <v>4088</v>
      </c>
      <c r="D856" s="116" t="s">
        <v>3616</v>
      </c>
      <c r="E856">
        <v>1</v>
      </c>
      <c r="F856">
        <v>1</v>
      </c>
      <c r="G856">
        <v>1</v>
      </c>
      <c r="H856">
        <v>1</v>
      </c>
      <c r="I856">
        <v>1</v>
      </c>
      <c r="J856" t="s">
        <v>646</v>
      </c>
      <c r="K856" t="s">
        <v>646</v>
      </c>
      <c r="L856" s="20"/>
      <c r="M856" s="20"/>
      <c r="N856" s="20"/>
      <c r="O856" s="20"/>
      <c r="P856" s="20"/>
      <c r="Q856" s="28">
        <f t="shared" si="14"/>
        <v>17.71</v>
      </c>
      <c r="R856" s="18"/>
      <c r="S856" s="18"/>
      <c r="T856" s="18"/>
      <c r="U856" s="18"/>
      <c r="V856" s="18"/>
      <c r="W8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6" s="17">
        <f>SUM(T_MAIN_ROUTGW28[[#This Row],[(Y)
TOTAL Excluding VAT - Y1
((A*J)*Q)+((A*R)*12))]:[(AC)
TOTAL Excluding VAT - Y5
((E*N*Q)+((E*V)*12))]])</f>
        <v>0</v>
      </c>
      <c r="AC856" s="65"/>
    </row>
    <row r="857" spans="1:29" x14ac:dyDescent="0.3">
      <c r="A857" t="s">
        <v>2533</v>
      </c>
      <c r="B857" s="1" t="s">
        <v>4089</v>
      </c>
      <c r="C857" s="115" t="s">
        <v>4090</v>
      </c>
      <c r="D857" s="116" t="s">
        <v>4091</v>
      </c>
      <c r="E857">
        <v>1</v>
      </c>
      <c r="F857">
        <v>1</v>
      </c>
      <c r="G857">
        <v>1</v>
      </c>
      <c r="H857">
        <v>1</v>
      </c>
      <c r="I857">
        <v>1</v>
      </c>
      <c r="J857" t="s">
        <v>646</v>
      </c>
      <c r="K857" t="s">
        <v>646</v>
      </c>
      <c r="L857" s="20"/>
      <c r="M857" s="20"/>
      <c r="N857" s="20"/>
      <c r="O857" s="20"/>
      <c r="P857" s="20"/>
      <c r="Q857" s="28">
        <f t="shared" si="14"/>
        <v>17.71</v>
      </c>
      <c r="R857" s="18"/>
      <c r="S857" s="18"/>
      <c r="T857" s="18"/>
      <c r="U857" s="18"/>
      <c r="V857" s="18"/>
      <c r="W8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7" s="17">
        <f>SUM(T_MAIN_ROUTGW28[[#This Row],[(Y)
TOTAL Excluding VAT - Y1
((A*J)*Q)+((A*R)*12))]:[(AC)
TOTAL Excluding VAT - Y5
((E*N*Q)+((E*V)*12))]])</f>
        <v>0</v>
      </c>
      <c r="AC857" s="65"/>
    </row>
    <row r="858" spans="1:29" x14ac:dyDescent="0.3">
      <c r="A858" t="s">
        <v>2533</v>
      </c>
      <c r="B858" s="1" t="s">
        <v>4089</v>
      </c>
      <c r="C858" s="115" t="s">
        <v>4092</v>
      </c>
      <c r="D858" s="116" t="s">
        <v>4091</v>
      </c>
      <c r="E858">
        <v>1</v>
      </c>
      <c r="F858">
        <v>1</v>
      </c>
      <c r="G858">
        <v>1</v>
      </c>
      <c r="H858">
        <v>1</v>
      </c>
      <c r="I858">
        <v>1</v>
      </c>
      <c r="J858" t="s">
        <v>646</v>
      </c>
      <c r="K858" t="s">
        <v>646</v>
      </c>
      <c r="L858" s="20"/>
      <c r="M858" s="20"/>
      <c r="N858" s="20"/>
      <c r="O858" s="20"/>
      <c r="P858" s="20"/>
      <c r="Q858" s="28">
        <f t="shared" si="14"/>
        <v>17.71</v>
      </c>
      <c r="R858" s="18"/>
      <c r="S858" s="18"/>
      <c r="T858" s="18"/>
      <c r="U858" s="18"/>
      <c r="V858" s="18"/>
      <c r="W8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8" s="17">
        <f>SUM(T_MAIN_ROUTGW28[[#This Row],[(Y)
TOTAL Excluding VAT - Y1
((A*J)*Q)+((A*R)*12))]:[(AC)
TOTAL Excluding VAT - Y5
((E*N*Q)+((E*V)*12))]])</f>
        <v>0</v>
      </c>
      <c r="AC858" s="65"/>
    </row>
    <row r="859" spans="1:29" x14ac:dyDescent="0.3">
      <c r="A859" t="s">
        <v>2533</v>
      </c>
      <c r="B859" s="1" t="s">
        <v>4089</v>
      </c>
      <c r="C859" s="115" t="s">
        <v>4093</v>
      </c>
      <c r="D859" s="116" t="s">
        <v>4094</v>
      </c>
      <c r="E859">
        <v>1</v>
      </c>
      <c r="F859">
        <v>1</v>
      </c>
      <c r="G859">
        <v>1</v>
      </c>
      <c r="H859">
        <v>1</v>
      </c>
      <c r="I859">
        <v>1</v>
      </c>
      <c r="J859" t="s">
        <v>3414</v>
      </c>
      <c r="K859" t="s">
        <v>2496</v>
      </c>
      <c r="L859" s="20"/>
      <c r="M859" s="20"/>
      <c r="N859" s="20"/>
      <c r="O859" s="20"/>
      <c r="P859" s="20"/>
      <c r="Q859" s="28">
        <f t="shared" si="14"/>
        <v>17.71</v>
      </c>
      <c r="R859" s="18"/>
      <c r="S859" s="18"/>
      <c r="T859" s="18"/>
      <c r="U859" s="18"/>
      <c r="V859" s="18"/>
      <c r="W8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59" s="17">
        <f>SUM(T_MAIN_ROUTGW28[[#This Row],[(Y)
TOTAL Excluding VAT - Y1
((A*J)*Q)+((A*R)*12))]:[(AC)
TOTAL Excluding VAT - Y5
((E*N*Q)+((E*V)*12))]])</f>
        <v>0</v>
      </c>
      <c r="AC859" s="65"/>
    </row>
    <row r="860" spans="1:29" x14ac:dyDescent="0.3">
      <c r="A860" t="s">
        <v>2533</v>
      </c>
      <c r="B860" s="1" t="s">
        <v>4095</v>
      </c>
      <c r="C860" s="115" t="s">
        <v>4096</v>
      </c>
      <c r="D860" s="116" t="s">
        <v>2556</v>
      </c>
      <c r="E860">
        <v>0</v>
      </c>
      <c r="F860">
        <v>0</v>
      </c>
      <c r="G860">
        <v>0</v>
      </c>
      <c r="H860">
        <v>0</v>
      </c>
      <c r="I860">
        <v>0</v>
      </c>
      <c r="J860" t="s">
        <v>2496</v>
      </c>
      <c r="K860" t="s">
        <v>2496</v>
      </c>
      <c r="L860" s="20"/>
      <c r="M860" s="20"/>
      <c r="N860" s="20"/>
      <c r="O860" s="20"/>
      <c r="P860" s="20"/>
      <c r="Q860" s="28">
        <f t="shared" si="14"/>
        <v>17.71</v>
      </c>
      <c r="R860" s="18"/>
      <c r="S860" s="18"/>
      <c r="T860" s="18"/>
      <c r="U860" s="18"/>
      <c r="V860" s="18"/>
      <c r="W8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0" s="17">
        <f>SUM(T_MAIN_ROUTGW28[[#This Row],[(Y)
TOTAL Excluding VAT - Y1
((A*J)*Q)+((A*R)*12))]:[(AC)
TOTAL Excluding VAT - Y5
((E*N*Q)+((E*V)*12))]])</f>
        <v>0</v>
      </c>
      <c r="AC860" s="65"/>
    </row>
    <row r="861" spans="1:29" x14ac:dyDescent="0.3">
      <c r="A861" t="s">
        <v>2533</v>
      </c>
      <c r="B861" s="1" t="s">
        <v>4097</v>
      </c>
      <c r="C861" s="115" t="s">
        <v>4098</v>
      </c>
      <c r="D861" s="116" t="s">
        <v>2556</v>
      </c>
      <c r="E861">
        <v>0</v>
      </c>
      <c r="F861">
        <v>0</v>
      </c>
      <c r="G861">
        <v>0</v>
      </c>
      <c r="H861">
        <v>0</v>
      </c>
      <c r="I861">
        <v>0</v>
      </c>
      <c r="J861" t="s">
        <v>2496</v>
      </c>
      <c r="K861" t="s">
        <v>2496</v>
      </c>
      <c r="L861" s="20"/>
      <c r="M861" s="20"/>
      <c r="N861" s="20"/>
      <c r="O861" s="20"/>
      <c r="P861" s="20"/>
      <c r="Q861" s="28">
        <f t="shared" si="14"/>
        <v>17.71</v>
      </c>
      <c r="R861" s="18"/>
      <c r="S861" s="18"/>
      <c r="T861" s="18"/>
      <c r="U861" s="18"/>
      <c r="V861" s="18"/>
      <c r="W8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1" s="17">
        <f>SUM(T_MAIN_ROUTGW28[[#This Row],[(Y)
TOTAL Excluding VAT - Y1
((A*J)*Q)+((A*R)*12))]:[(AC)
TOTAL Excluding VAT - Y5
((E*N*Q)+((E*V)*12))]])</f>
        <v>0</v>
      </c>
      <c r="AC861" s="65"/>
    </row>
    <row r="862" spans="1:29" x14ac:dyDescent="0.3">
      <c r="A862" t="s">
        <v>2533</v>
      </c>
      <c r="B862" s="1" t="s">
        <v>4099</v>
      </c>
      <c r="C862" s="115" t="s">
        <v>4100</v>
      </c>
      <c r="D862" s="116" t="s">
        <v>2567</v>
      </c>
      <c r="E862">
        <v>0</v>
      </c>
      <c r="F862">
        <v>0</v>
      </c>
      <c r="G862">
        <v>0</v>
      </c>
      <c r="H862">
        <v>0</v>
      </c>
      <c r="I862">
        <v>0</v>
      </c>
      <c r="J862" t="s">
        <v>2496</v>
      </c>
      <c r="K862" t="s">
        <v>2496</v>
      </c>
      <c r="L862" s="20"/>
      <c r="M862" s="20"/>
      <c r="N862" s="20"/>
      <c r="O862" s="20"/>
      <c r="P862" s="20"/>
      <c r="Q862" s="28">
        <f t="shared" si="14"/>
        <v>17.71</v>
      </c>
      <c r="R862" s="18"/>
      <c r="S862" s="18"/>
      <c r="T862" s="18"/>
      <c r="U862" s="18"/>
      <c r="V862" s="18"/>
      <c r="W8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2" s="17">
        <f>SUM(T_MAIN_ROUTGW28[[#This Row],[(Y)
TOTAL Excluding VAT - Y1
((A*J)*Q)+((A*R)*12))]:[(AC)
TOTAL Excluding VAT - Y5
((E*N*Q)+((E*V)*12))]])</f>
        <v>0</v>
      </c>
      <c r="AC862" s="65"/>
    </row>
    <row r="863" spans="1:29" x14ac:dyDescent="0.3">
      <c r="A863" t="s">
        <v>2533</v>
      </c>
      <c r="B863" s="1" t="s">
        <v>4101</v>
      </c>
      <c r="C863" s="115" t="s">
        <v>4102</v>
      </c>
      <c r="D863" s="116" t="s">
        <v>2567</v>
      </c>
      <c r="E863">
        <v>0</v>
      </c>
      <c r="F863">
        <v>0</v>
      </c>
      <c r="G863">
        <v>0</v>
      </c>
      <c r="H863">
        <v>0</v>
      </c>
      <c r="I863">
        <v>0</v>
      </c>
      <c r="J863" t="s">
        <v>2496</v>
      </c>
      <c r="K863" t="s">
        <v>2496</v>
      </c>
      <c r="L863" s="20"/>
      <c r="M863" s="20"/>
      <c r="N863" s="20"/>
      <c r="O863" s="20"/>
      <c r="P863" s="20"/>
      <c r="Q863" s="28">
        <f t="shared" si="14"/>
        <v>17.71</v>
      </c>
      <c r="R863" s="18"/>
      <c r="S863" s="18"/>
      <c r="T863" s="18"/>
      <c r="U863" s="18"/>
      <c r="V863" s="18"/>
      <c r="W8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3" s="17">
        <f>SUM(T_MAIN_ROUTGW28[[#This Row],[(Y)
TOTAL Excluding VAT - Y1
((A*J)*Q)+((A*R)*12))]:[(AC)
TOTAL Excluding VAT - Y5
((E*N*Q)+((E*V)*12))]])</f>
        <v>0</v>
      </c>
      <c r="AC863" s="65"/>
    </row>
    <row r="864" spans="1:29" x14ac:dyDescent="0.3">
      <c r="A864" t="s">
        <v>2533</v>
      </c>
      <c r="B864" s="1" t="s">
        <v>4103</v>
      </c>
      <c r="C864" s="115" t="s">
        <v>4104</v>
      </c>
      <c r="D864" s="116" t="s">
        <v>2556</v>
      </c>
      <c r="E864">
        <v>0</v>
      </c>
      <c r="F864">
        <v>0</v>
      </c>
      <c r="G864">
        <v>0</v>
      </c>
      <c r="H864">
        <v>0</v>
      </c>
      <c r="I864">
        <v>0</v>
      </c>
      <c r="J864" t="s">
        <v>2496</v>
      </c>
      <c r="K864" t="s">
        <v>2496</v>
      </c>
      <c r="L864" s="20"/>
      <c r="M864" s="20"/>
      <c r="N864" s="20"/>
      <c r="O864" s="20"/>
      <c r="P864" s="20"/>
      <c r="Q864" s="28">
        <f t="shared" si="14"/>
        <v>17.71</v>
      </c>
      <c r="R864" s="18"/>
      <c r="S864" s="18"/>
      <c r="T864" s="18"/>
      <c r="U864" s="18"/>
      <c r="V864" s="18"/>
      <c r="W8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4" s="17">
        <f>SUM(T_MAIN_ROUTGW28[[#This Row],[(Y)
TOTAL Excluding VAT - Y1
((A*J)*Q)+((A*R)*12))]:[(AC)
TOTAL Excluding VAT - Y5
((E*N*Q)+((E*V)*12))]])</f>
        <v>0</v>
      </c>
      <c r="AC864" s="65"/>
    </row>
    <row r="865" spans="1:29" x14ac:dyDescent="0.3">
      <c r="A865" t="s">
        <v>2533</v>
      </c>
      <c r="B865" s="1" t="s">
        <v>4105</v>
      </c>
      <c r="C865" s="115" t="s">
        <v>4106</v>
      </c>
      <c r="D865" s="116" t="s">
        <v>2556</v>
      </c>
      <c r="E865">
        <v>0</v>
      </c>
      <c r="F865">
        <v>0</v>
      </c>
      <c r="G865">
        <v>0</v>
      </c>
      <c r="H865">
        <v>0</v>
      </c>
      <c r="I865">
        <v>0</v>
      </c>
      <c r="J865" t="s">
        <v>2496</v>
      </c>
      <c r="K865" t="s">
        <v>2496</v>
      </c>
      <c r="L865" s="20"/>
      <c r="M865" s="20"/>
      <c r="N865" s="20"/>
      <c r="O865" s="20"/>
      <c r="P865" s="20"/>
      <c r="Q865" s="28">
        <f t="shared" ref="Q865:Q928" si="15">Exchange_Rate</f>
        <v>17.71</v>
      </c>
      <c r="R865" s="18"/>
      <c r="S865" s="18"/>
      <c r="T865" s="18"/>
      <c r="U865" s="18"/>
      <c r="V865" s="18"/>
      <c r="W8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5" s="17">
        <f>SUM(T_MAIN_ROUTGW28[[#This Row],[(Y)
TOTAL Excluding VAT - Y1
((A*J)*Q)+((A*R)*12))]:[(AC)
TOTAL Excluding VAT - Y5
((E*N*Q)+((E*V)*12))]])</f>
        <v>0</v>
      </c>
      <c r="AC865" s="65"/>
    </row>
    <row r="866" spans="1:29" x14ac:dyDescent="0.3">
      <c r="A866" t="s">
        <v>2533</v>
      </c>
      <c r="B866" s="1" t="s">
        <v>4107</v>
      </c>
      <c r="C866" s="115" t="s">
        <v>4108</v>
      </c>
      <c r="D866" s="116" t="s">
        <v>2679</v>
      </c>
      <c r="E866">
        <v>0</v>
      </c>
      <c r="F866">
        <v>0</v>
      </c>
      <c r="G866">
        <v>0</v>
      </c>
      <c r="H866">
        <v>0</v>
      </c>
      <c r="I866">
        <v>0</v>
      </c>
      <c r="J866" t="s">
        <v>2496</v>
      </c>
      <c r="K866" t="s">
        <v>2496</v>
      </c>
      <c r="L866" s="20"/>
      <c r="M866" s="20"/>
      <c r="N866" s="20"/>
      <c r="O866" s="20"/>
      <c r="P866" s="20"/>
      <c r="Q866" s="28">
        <f t="shared" si="15"/>
        <v>17.71</v>
      </c>
      <c r="R866" s="18"/>
      <c r="S866" s="18"/>
      <c r="T866" s="18"/>
      <c r="U866" s="18"/>
      <c r="V866" s="18"/>
      <c r="W8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6" s="17">
        <f>SUM(T_MAIN_ROUTGW28[[#This Row],[(Y)
TOTAL Excluding VAT - Y1
((A*J)*Q)+((A*R)*12))]:[(AC)
TOTAL Excluding VAT - Y5
((E*N*Q)+((E*V)*12))]])</f>
        <v>0</v>
      </c>
      <c r="AC866" s="65"/>
    </row>
    <row r="867" spans="1:29" x14ac:dyDescent="0.3">
      <c r="A867" t="s">
        <v>2533</v>
      </c>
      <c r="B867" s="1" t="s">
        <v>4109</v>
      </c>
      <c r="C867" s="115" t="s">
        <v>4110</v>
      </c>
      <c r="D867" s="116" t="s">
        <v>2556</v>
      </c>
      <c r="E867">
        <v>0</v>
      </c>
      <c r="F867">
        <v>0</v>
      </c>
      <c r="G867">
        <v>0</v>
      </c>
      <c r="H867">
        <v>0</v>
      </c>
      <c r="I867">
        <v>0</v>
      </c>
      <c r="J867" t="s">
        <v>2496</v>
      </c>
      <c r="K867" t="s">
        <v>2496</v>
      </c>
      <c r="L867" s="20"/>
      <c r="M867" s="20"/>
      <c r="N867" s="20"/>
      <c r="O867" s="20"/>
      <c r="P867" s="20"/>
      <c r="Q867" s="28">
        <f t="shared" si="15"/>
        <v>17.71</v>
      </c>
      <c r="R867" s="18"/>
      <c r="S867" s="18"/>
      <c r="T867" s="18"/>
      <c r="U867" s="18"/>
      <c r="V867" s="18"/>
      <c r="W8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7" s="17">
        <f>SUM(T_MAIN_ROUTGW28[[#This Row],[(Y)
TOTAL Excluding VAT - Y1
((A*J)*Q)+((A*R)*12))]:[(AC)
TOTAL Excluding VAT - Y5
((E*N*Q)+((E*V)*12))]])</f>
        <v>0</v>
      </c>
      <c r="AC867" s="65"/>
    </row>
    <row r="868" spans="1:29" x14ac:dyDescent="0.3">
      <c r="A868" t="s">
        <v>2533</v>
      </c>
      <c r="B868" s="1" t="s">
        <v>4111</v>
      </c>
      <c r="C868" s="115" t="s">
        <v>4112</v>
      </c>
      <c r="D868" s="116" t="s">
        <v>2556</v>
      </c>
      <c r="E868">
        <v>0</v>
      </c>
      <c r="F868">
        <v>0</v>
      </c>
      <c r="G868">
        <v>0</v>
      </c>
      <c r="H868">
        <v>0</v>
      </c>
      <c r="I868">
        <v>0</v>
      </c>
      <c r="J868" t="s">
        <v>2496</v>
      </c>
      <c r="K868" t="s">
        <v>2496</v>
      </c>
      <c r="L868" s="20"/>
      <c r="M868" s="20"/>
      <c r="N868" s="20"/>
      <c r="O868" s="20"/>
      <c r="P868" s="20"/>
      <c r="Q868" s="28">
        <f t="shared" si="15"/>
        <v>17.71</v>
      </c>
      <c r="R868" s="18"/>
      <c r="S868" s="18"/>
      <c r="T868" s="18"/>
      <c r="U868" s="18"/>
      <c r="V868" s="18"/>
      <c r="W8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8" s="17">
        <f>SUM(T_MAIN_ROUTGW28[[#This Row],[(Y)
TOTAL Excluding VAT - Y1
((A*J)*Q)+((A*R)*12))]:[(AC)
TOTAL Excluding VAT - Y5
((E*N*Q)+((E*V)*12))]])</f>
        <v>0</v>
      </c>
      <c r="AC868" s="65"/>
    </row>
    <row r="869" spans="1:29" x14ac:dyDescent="0.3">
      <c r="A869" t="s">
        <v>2533</v>
      </c>
      <c r="B869" s="1" t="s">
        <v>4113</v>
      </c>
      <c r="C869" s="115" t="s">
        <v>4114</v>
      </c>
      <c r="D869" s="116" t="s">
        <v>2556</v>
      </c>
      <c r="E869">
        <v>0</v>
      </c>
      <c r="F869">
        <v>0</v>
      </c>
      <c r="G869">
        <v>0</v>
      </c>
      <c r="H869">
        <v>0</v>
      </c>
      <c r="I869">
        <v>0</v>
      </c>
      <c r="J869" t="s">
        <v>2496</v>
      </c>
      <c r="K869" t="s">
        <v>2496</v>
      </c>
      <c r="L869" s="20"/>
      <c r="M869" s="20"/>
      <c r="N869" s="20"/>
      <c r="O869" s="20"/>
      <c r="P869" s="20"/>
      <c r="Q869" s="28">
        <f t="shared" si="15"/>
        <v>17.71</v>
      </c>
      <c r="R869" s="18"/>
      <c r="S869" s="18"/>
      <c r="T869" s="18"/>
      <c r="U869" s="18"/>
      <c r="V869" s="18"/>
      <c r="W8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69" s="17">
        <f>SUM(T_MAIN_ROUTGW28[[#This Row],[(Y)
TOTAL Excluding VAT - Y1
((A*J)*Q)+((A*R)*12))]:[(AC)
TOTAL Excluding VAT - Y5
((E*N*Q)+((E*V)*12))]])</f>
        <v>0</v>
      </c>
      <c r="AC869" s="65"/>
    </row>
    <row r="870" spans="1:29" x14ac:dyDescent="0.3">
      <c r="A870" t="s">
        <v>2533</v>
      </c>
      <c r="B870" s="1" t="s">
        <v>4115</v>
      </c>
      <c r="C870" s="115" t="s">
        <v>4116</v>
      </c>
      <c r="D870" s="116" t="s">
        <v>2556</v>
      </c>
      <c r="E870">
        <v>0</v>
      </c>
      <c r="F870">
        <v>0</v>
      </c>
      <c r="G870">
        <v>0</v>
      </c>
      <c r="H870">
        <v>0</v>
      </c>
      <c r="I870">
        <v>0</v>
      </c>
      <c r="J870" t="s">
        <v>2496</v>
      </c>
      <c r="K870" t="s">
        <v>2496</v>
      </c>
      <c r="L870" s="20"/>
      <c r="M870" s="20"/>
      <c r="N870" s="20"/>
      <c r="O870" s="20"/>
      <c r="P870" s="20"/>
      <c r="Q870" s="28">
        <f t="shared" si="15"/>
        <v>17.71</v>
      </c>
      <c r="R870" s="18"/>
      <c r="S870" s="18"/>
      <c r="T870" s="18"/>
      <c r="U870" s="18"/>
      <c r="V870" s="18"/>
      <c r="W8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0" s="17">
        <f>SUM(T_MAIN_ROUTGW28[[#This Row],[(Y)
TOTAL Excluding VAT - Y1
((A*J)*Q)+((A*R)*12))]:[(AC)
TOTAL Excluding VAT - Y5
((E*N*Q)+((E*V)*12))]])</f>
        <v>0</v>
      </c>
      <c r="AC870" s="65"/>
    </row>
    <row r="871" spans="1:29" x14ac:dyDescent="0.3">
      <c r="A871" t="s">
        <v>2533</v>
      </c>
      <c r="B871" s="1" t="s">
        <v>4117</v>
      </c>
      <c r="C871" s="115" t="s">
        <v>4118</v>
      </c>
      <c r="D871" s="116" t="s">
        <v>2556</v>
      </c>
      <c r="E871">
        <v>0</v>
      </c>
      <c r="F871">
        <v>0</v>
      </c>
      <c r="G871">
        <v>0</v>
      </c>
      <c r="H871">
        <v>0</v>
      </c>
      <c r="I871">
        <v>0</v>
      </c>
      <c r="J871" t="s">
        <v>2496</v>
      </c>
      <c r="K871" t="s">
        <v>2496</v>
      </c>
      <c r="L871" s="20"/>
      <c r="M871" s="20"/>
      <c r="N871" s="20"/>
      <c r="O871" s="20"/>
      <c r="P871" s="20"/>
      <c r="Q871" s="28">
        <f t="shared" si="15"/>
        <v>17.71</v>
      </c>
      <c r="R871" s="18"/>
      <c r="S871" s="18"/>
      <c r="T871" s="18"/>
      <c r="U871" s="18"/>
      <c r="V871" s="18"/>
      <c r="W8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1" s="17">
        <f>SUM(T_MAIN_ROUTGW28[[#This Row],[(Y)
TOTAL Excluding VAT - Y1
((A*J)*Q)+((A*R)*12))]:[(AC)
TOTAL Excluding VAT - Y5
((E*N*Q)+((E*V)*12))]])</f>
        <v>0</v>
      </c>
      <c r="AC871" s="65"/>
    </row>
    <row r="872" spans="1:29" x14ac:dyDescent="0.3">
      <c r="A872" t="s">
        <v>2533</v>
      </c>
      <c r="B872" s="1" t="s">
        <v>4119</v>
      </c>
      <c r="C872" s="115" t="s">
        <v>4120</v>
      </c>
      <c r="D872" s="116" t="s">
        <v>2556</v>
      </c>
      <c r="E872">
        <v>0</v>
      </c>
      <c r="F872">
        <v>0</v>
      </c>
      <c r="G872">
        <v>0</v>
      </c>
      <c r="H872">
        <v>0</v>
      </c>
      <c r="I872">
        <v>0</v>
      </c>
      <c r="J872" t="s">
        <v>2496</v>
      </c>
      <c r="K872" t="s">
        <v>2496</v>
      </c>
      <c r="L872" s="20"/>
      <c r="M872" s="20"/>
      <c r="N872" s="20"/>
      <c r="O872" s="20"/>
      <c r="P872" s="20"/>
      <c r="Q872" s="28">
        <f t="shared" si="15"/>
        <v>17.71</v>
      </c>
      <c r="R872" s="18"/>
      <c r="S872" s="18"/>
      <c r="T872" s="18"/>
      <c r="U872" s="18"/>
      <c r="V872" s="18"/>
      <c r="W8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2" s="17">
        <f>SUM(T_MAIN_ROUTGW28[[#This Row],[(Y)
TOTAL Excluding VAT - Y1
((A*J)*Q)+((A*R)*12))]:[(AC)
TOTAL Excluding VAT - Y5
((E*N*Q)+((E*V)*12))]])</f>
        <v>0</v>
      </c>
      <c r="AC872" s="65"/>
    </row>
    <row r="873" spans="1:29" x14ac:dyDescent="0.3">
      <c r="A873" t="s">
        <v>2533</v>
      </c>
      <c r="B873" s="1" t="s">
        <v>4121</v>
      </c>
      <c r="C873" s="115" t="s">
        <v>4122</v>
      </c>
      <c r="D873" s="116" t="s">
        <v>2556</v>
      </c>
      <c r="E873">
        <v>0</v>
      </c>
      <c r="F873">
        <v>0</v>
      </c>
      <c r="G873">
        <v>0</v>
      </c>
      <c r="H873">
        <v>0</v>
      </c>
      <c r="I873">
        <v>0</v>
      </c>
      <c r="J873" t="s">
        <v>2496</v>
      </c>
      <c r="K873" t="s">
        <v>2496</v>
      </c>
      <c r="L873" s="20"/>
      <c r="M873" s="20"/>
      <c r="N873" s="20"/>
      <c r="O873" s="20"/>
      <c r="P873" s="20"/>
      <c r="Q873" s="28">
        <f t="shared" si="15"/>
        <v>17.71</v>
      </c>
      <c r="R873" s="18"/>
      <c r="S873" s="18"/>
      <c r="T873" s="18"/>
      <c r="U873" s="18"/>
      <c r="V873" s="18"/>
      <c r="W8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3" s="17">
        <f>SUM(T_MAIN_ROUTGW28[[#This Row],[(Y)
TOTAL Excluding VAT - Y1
((A*J)*Q)+((A*R)*12))]:[(AC)
TOTAL Excluding VAT - Y5
((E*N*Q)+((E*V)*12))]])</f>
        <v>0</v>
      </c>
      <c r="AC873" s="65"/>
    </row>
    <row r="874" spans="1:29" x14ac:dyDescent="0.3">
      <c r="A874" t="s">
        <v>2533</v>
      </c>
      <c r="B874" s="1" t="s">
        <v>4123</v>
      </c>
      <c r="C874" s="115" t="s">
        <v>4124</v>
      </c>
      <c r="D874" s="116" t="s">
        <v>2567</v>
      </c>
      <c r="E874">
        <v>0</v>
      </c>
      <c r="F874">
        <v>0</v>
      </c>
      <c r="G874">
        <v>0</v>
      </c>
      <c r="H874">
        <v>0</v>
      </c>
      <c r="I874">
        <v>0</v>
      </c>
      <c r="J874" t="s">
        <v>2496</v>
      </c>
      <c r="K874" t="s">
        <v>2496</v>
      </c>
      <c r="L874" s="20"/>
      <c r="M874" s="20"/>
      <c r="N874" s="20"/>
      <c r="O874" s="20"/>
      <c r="P874" s="20"/>
      <c r="Q874" s="28">
        <f t="shared" si="15"/>
        <v>17.71</v>
      </c>
      <c r="R874" s="18"/>
      <c r="S874" s="18"/>
      <c r="T874" s="18"/>
      <c r="U874" s="18"/>
      <c r="V874" s="18"/>
      <c r="W8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4" s="17">
        <f>SUM(T_MAIN_ROUTGW28[[#This Row],[(Y)
TOTAL Excluding VAT - Y1
((A*J)*Q)+((A*R)*12))]:[(AC)
TOTAL Excluding VAT - Y5
((E*N*Q)+((E*V)*12))]])</f>
        <v>0</v>
      </c>
      <c r="AC874" s="65"/>
    </row>
    <row r="875" spans="1:29" x14ac:dyDescent="0.3">
      <c r="A875" t="s">
        <v>2533</v>
      </c>
      <c r="B875" s="1" t="s">
        <v>4125</v>
      </c>
      <c r="C875" s="115" t="s">
        <v>4126</v>
      </c>
      <c r="D875" s="116" t="s">
        <v>2556</v>
      </c>
      <c r="E875">
        <v>0</v>
      </c>
      <c r="F875">
        <v>0</v>
      </c>
      <c r="G875">
        <v>0</v>
      </c>
      <c r="H875">
        <v>0</v>
      </c>
      <c r="I875">
        <v>0</v>
      </c>
      <c r="J875" t="s">
        <v>2496</v>
      </c>
      <c r="K875" t="s">
        <v>2496</v>
      </c>
      <c r="L875" s="20"/>
      <c r="M875" s="20"/>
      <c r="N875" s="20"/>
      <c r="O875" s="20"/>
      <c r="P875" s="20"/>
      <c r="Q875" s="28">
        <f t="shared" si="15"/>
        <v>17.71</v>
      </c>
      <c r="R875" s="18"/>
      <c r="S875" s="18"/>
      <c r="T875" s="18"/>
      <c r="U875" s="18"/>
      <c r="V875" s="18"/>
      <c r="W8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5" s="17">
        <f>SUM(T_MAIN_ROUTGW28[[#This Row],[(Y)
TOTAL Excluding VAT - Y1
((A*J)*Q)+((A*R)*12))]:[(AC)
TOTAL Excluding VAT - Y5
((E*N*Q)+((E*V)*12))]])</f>
        <v>0</v>
      </c>
      <c r="AC875" s="65"/>
    </row>
    <row r="876" spans="1:29" x14ac:dyDescent="0.3">
      <c r="A876" t="s">
        <v>2533</v>
      </c>
      <c r="B876" s="1" t="s">
        <v>4127</v>
      </c>
      <c r="C876" s="115" t="s">
        <v>4128</v>
      </c>
      <c r="D876" s="116" t="s">
        <v>2556</v>
      </c>
      <c r="E876">
        <v>0</v>
      </c>
      <c r="F876">
        <v>0</v>
      </c>
      <c r="G876">
        <v>0</v>
      </c>
      <c r="H876">
        <v>0</v>
      </c>
      <c r="I876">
        <v>0</v>
      </c>
      <c r="J876" t="s">
        <v>2496</v>
      </c>
      <c r="K876" t="s">
        <v>2496</v>
      </c>
      <c r="L876" s="20"/>
      <c r="M876" s="20"/>
      <c r="N876" s="20"/>
      <c r="O876" s="20"/>
      <c r="P876" s="20"/>
      <c r="Q876" s="28">
        <f t="shared" si="15"/>
        <v>17.71</v>
      </c>
      <c r="R876" s="18"/>
      <c r="S876" s="18"/>
      <c r="T876" s="18"/>
      <c r="U876" s="18"/>
      <c r="V876" s="18"/>
      <c r="W8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6" s="17">
        <f>SUM(T_MAIN_ROUTGW28[[#This Row],[(Y)
TOTAL Excluding VAT - Y1
((A*J)*Q)+((A*R)*12))]:[(AC)
TOTAL Excluding VAT - Y5
((E*N*Q)+((E*V)*12))]])</f>
        <v>0</v>
      </c>
      <c r="AC876" s="65"/>
    </row>
    <row r="877" spans="1:29" x14ac:dyDescent="0.3">
      <c r="A877" t="s">
        <v>2533</v>
      </c>
      <c r="B877" s="1" t="s">
        <v>4129</v>
      </c>
      <c r="C877" s="115" t="s">
        <v>4130</v>
      </c>
      <c r="D877" s="116" t="s">
        <v>4131</v>
      </c>
      <c r="E877">
        <v>0</v>
      </c>
      <c r="F877">
        <v>0</v>
      </c>
      <c r="G877">
        <v>0</v>
      </c>
      <c r="H877">
        <v>0</v>
      </c>
      <c r="I877">
        <v>0</v>
      </c>
      <c r="J877" t="s">
        <v>2496</v>
      </c>
      <c r="K877" t="s">
        <v>2496</v>
      </c>
      <c r="L877" s="20"/>
      <c r="M877" s="20"/>
      <c r="N877" s="20"/>
      <c r="O877" s="20"/>
      <c r="P877" s="20"/>
      <c r="Q877" s="28">
        <f t="shared" si="15"/>
        <v>17.71</v>
      </c>
      <c r="R877" s="18"/>
      <c r="S877" s="18"/>
      <c r="T877" s="18"/>
      <c r="U877" s="18"/>
      <c r="V877" s="18"/>
      <c r="W8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7" s="17">
        <f>SUM(T_MAIN_ROUTGW28[[#This Row],[(Y)
TOTAL Excluding VAT - Y1
((A*J)*Q)+((A*R)*12))]:[(AC)
TOTAL Excluding VAT - Y5
((E*N*Q)+((E*V)*12))]])</f>
        <v>0</v>
      </c>
      <c r="AC877" s="65"/>
    </row>
    <row r="878" spans="1:29" x14ac:dyDescent="0.3">
      <c r="A878" t="s">
        <v>2533</v>
      </c>
      <c r="B878" s="1" t="s">
        <v>4132</v>
      </c>
      <c r="C878" s="115" t="s">
        <v>4133</v>
      </c>
      <c r="D878" s="116" t="s">
        <v>4131</v>
      </c>
      <c r="E878">
        <v>0</v>
      </c>
      <c r="F878">
        <v>0</v>
      </c>
      <c r="G878">
        <v>0</v>
      </c>
      <c r="H878">
        <v>0</v>
      </c>
      <c r="I878">
        <v>0</v>
      </c>
      <c r="J878" t="s">
        <v>2496</v>
      </c>
      <c r="K878" t="s">
        <v>2496</v>
      </c>
      <c r="L878" s="20"/>
      <c r="M878" s="20"/>
      <c r="N878" s="20"/>
      <c r="O878" s="20"/>
      <c r="P878" s="20"/>
      <c r="Q878" s="28">
        <f t="shared" si="15"/>
        <v>17.71</v>
      </c>
      <c r="R878" s="18"/>
      <c r="S878" s="18"/>
      <c r="T878" s="18"/>
      <c r="U878" s="18"/>
      <c r="V878" s="18"/>
      <c r="W8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8" s="17">
        <f>SUM(T_MAIN_ROUTGW28[[#This Row],[(Y)
TOTAL Excluding VAT - Y1
((A*J)*Q)+((A*R)*12))]:[(AC)
TOTAL Excluding VAT - Y5
((E*N*Q)+((E*V)*12))]])</f>
        <v>0</v>
      </c>
      <c r="AC878" s="65"/>
    </row>
    <row r="879" spans="1:29" x14ac:dyDescent="0.3">
      <c r="A879" t="s">
        <v>2533</v>
      </c>
      <c r="B879" s="1" t="s">
        <v>4134</v>
      </c>
      <c r="C879" s="115" t="s">
        <v>4135</v>
      </c>
      <c r="D879" s="116" t="s">
        <v>4131</v>
      </c>
      <c r="E879">
        <v>0</v>
      </c>
      <c r="F879">
        <v>0</v>
      </c>
      <c r="G879">
        <v>0</v>
      </c>
      <c r="H879">
        <v>0</v>
      </c>
      <c r="I879">
        <v>0</v>
      </c>
      <c r="J879" t="s">
        <v>2496</v>
      </c>
      <c r="K879" t="s">
        <v>2496</v>
      </c>
      <c r="L879" s="20"/>
      <c r="M879" s="20"/>
      <c r="N879" s="20"/>
      <c r="O879" s="20"/>
      <c r="P879" s="20"/>
      <c r="Q879" s="28">
        <f t="shared" si="15"/>
        <v>17.71</v>
      </c>
      <c r="R879" s="18"/>
      <c r="S879" s="18"/>
      <c r="T879" s="18"/>
      <c r="U879" s="18"/>
      <c r="V879" s="18"/>
      <c r="W8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79" s="17">
        <f>SUM(T_MAIN_ROUTGW28[[#This Row],[(Y)
TOTAL Excluding VAT - Y1
((A*J)*Q)+((A*R)*12))]:[(AC)
TOTAL Excluding VAT - Y5
((E*N*Q)+((E*V)*12))]])</f>
        <v>0</v>
      </c>
      <c r="AC879" s="65"/>
    </row>
    <row r="880" spans="1:29" x14ac:dyDescent="0.3">
      <c r="A880" t="s">
        <v>2533</v>
      </c>
      <c r="B880" s="1" t="s">
        <v>4136</v>
      </c>
      <c r="C880" s="115" t="s">
        <v>4137</v>
      </c>
      <c r="D880" s="116" t="s">
        <v>2556</v>
      </c>
      <c r="E880">
        <v>0</v>
      </c>
      <c r="F880">
        <v>0</v>
      </c>
      <c r="G880">
        <v>0</v>
      </c>
      <c r="H880">
        <v>0</v>
      </c>
      <c r="I880">
        <v>0</v>
      </c>
      <c r="J880" t="s">
        <v>2496</v>
      </c>
      <c r="K880" t="s">
        <v>2496</v>
      </c>
      <c r="L880" s="20"/>
      <c r="M880" s="20"/>
      <c r="N880" s="20"/>
      <c r="O880" s="20"/>
      <c r="P880" s="20"/>
      <c r="Q880" s="28">
        <f t="shared" si="15"/>
        <v>17.71</v>
      </c>
      <c r="R880" s="18"/>
      <c r="S880" s="18"/>
      <c r="T880" s="18"/>
      <c r="U880" s="18"/>
      <c r="V880" s="18"/>
      <c r="W8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0" s="17">
        <f>SUM(T_MAIN_ROUTGW28[[#This Row],[(Y)
TOTAL Excluding VAT - Y1
((A*J)*Q)+((A*R)*12))]:[(AC)
TOTAL Excluding VAT - Y5
((E*N*Q)+((E*V)*12))]])</f>
        <v>0</v>
      </c>
      <c r="AC880" s="65"/>
    </row>
    <row r="881" spans="1:29" x14ac:dyDescent="0.3">
      <c r="A881" t="s">
        <v>2533</v>
      </c>
      <c r="B881" s="1" t="s">
        <v>4138</v>
      </c>
      <c r="C881" s="115" t="s">
        <v>4139</v>
      </c>
      <c r="D881" s="116" t="s">
        <v>2556</v>
      </c>
      <c r="E881">
        <v>0</v>
      </c>
      <c r="F881">
        <v>0</v>
      </c>
      <c r="G881">
        <v>0</v>
      </c>
      <c r="H881">
        <v>0</v>
      </c>
      <c r="I881">
        <v>0</v>
      </c>
      <c r="J881" t="s">
        <v>2496</v>
      </c>
      <c r="K881" t="s">
        <v>2496</v>
      </c>
      <c r="L881" s="20"/>
      <c r="M881" s="20"/>
      <c r="N881" s="20"/>
      <c r="O881" s="20"/>
      <c r="P881" s="20"/>
      <c r="Q881" s="28">
        <f t="shared" si="15"/>
        <v>17.71</v>
      </c>
      <c r="R881" s="18"/>
      <c r="S881" s="18"/>
      <c r="T881" s="18"/>
      <c r="U881" s="18"/>
      <c r="V881" s="18"/>
      <c r="W8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1" s="17">
        <f>SUM(T_MAIN_ROUTGW28[[#This Row],[(Y)
TOTAL Excluding VAT - Y1
((A*J)*Q)+((A*R)*12))]:[(AC)
TOTAL Excluding VAT - Y5
((E*N*Q)+((E*V)*12))]])</f>
        <v>0</v>
      </c>
      <c r="AC881" s="65"/>
    </row>
    <row r="882" spans="1:29" x14ac:dyDescent="0.3">
      <c r="A882" t="s">
        <v>2533</v>
      </c>
      <c r="B882" s="1" t="s">
        <v>4140</v>
      </c>
      <c r="C882" s="115" t="s">
        <v>4141</v>
      </c>
      <c r="D882" s="116" t="s">
        <v>4131</v>
      </c>
      <c r="E882">
        <v>0</v>
      </c>
      <c r="F882">
        <v>0</v>
      </c>
      <c r="G882">
        <v>0</v>
      </c>
      <c r="H882">
        <v>0</v>
      </c>
      <c r="I882">
        <v>0</v>
      </c>
      <c r="J882" t="s">
        <v>2496</v>
      </c>
      <c r="K882" t="s">
        <v>2496</v>
      </c>
      <c r="L882" s="20"/>
      <c r="M882" s="20"/>
      <c r="N882" s="20"/>
      <c r="O882" s="20"/>
      <c r="P882" s="20"/>
      <c r="Q882" s="28">
        <f t="shared" si="15"/>
        <v>17.71</v>
      </c>
      <c r="R882" s="18"/>
      <c r="S882" s="18"/>
      <c r="T882" s="18"/>
      <c r="U882" s="18"/>
      <c r="V882" s="18"/>
      <c r="W8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2" s="17">
        <f>SUM(T_MAIN_ROUTGW28[[#This Row],[(Y)
TOTAL Excluding VAT - Y1
((A*J)*Q)+((A*R)*12))]:[(AC)
TOTAL Excluding VAT - Y5
((E*N*Q)+((E*V)*12))]])</f>
        <v>0</v>
      </c>
      <c r="AC882" s="65"/>
    </row>
    <row r="883" spans="1:29" x14ac:dyDescent="0.3">
      <c r="A883" t="s">
        <v>2533</v>
      </c>
      <c r="B883" s="1" t="s">
        <v>4142</v>
      </c>
      <c r="C883" s="115" t="s">
        <v>4143</v>
      </c>
      <c r="D883" s="116" t="s">
        <v>4131</v>
      </c>
      <c r="E883">
        <v>0</v>
      </c>
      <c r="F883">
        <v>0</v>
      </c>
      <c r="G883">
        <v>0</v>
      </c>
      <c r="H883">
        <v>0</v>
      </c>
      <c r="I883">
        <v>0</v>
      </c>
      <c r="J883" t="s">
        <v>2496</v>
      </c>
      <c r="K883" t="s">
        <v>2496</v>
      </c>
      <c r="L883" s="20"/>
      <c r="M883" s="20"/>
      <c r="N883" s="20"/>
      <c r="O883" s="20"/>
      <c r="P883" s="20"/>
      <c r="Q883" s="28">
        <f t="shared" si="15"/>
        <v>17.71</v>
      </c>
      <c r="R883" s="18"/>
      <c r="S883" s="18"/>
      <c r="T883" s="18"/>
      <c r="U883" s="18"/>
      <c r="V883" s="18"/>
      <c r="W8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3" s="17">
        <f>SUM(T_MAIN_ROUTGW28[[#This Row],[(Y)
TOTAL Excluding VAT - Y1
((A*J)*Q)+((A*R)*12))]:[(AC)
TOTAL Excluding VAT - Y5
((E*N*Q)+((E*V)*12))]])</f>
        <v>0</v>
      </c>
      <c r="AC883" s="65"/>
    </row>
    <row r="884" spans="1:29" x14ac:dyDescent="0.3">
      <c r="A884" t="s">
        <v>2533</v>
      </c>
      <c r="B884" s="1" t="s">
        <v>4144</v>
      </c>
      <c r="C884" s="115" t="s">
        <v>4145</v>
      </c>
      <c r="D884" s="116" t="s">
        <v>2567</v>
      </c>
      <c r="E884">
        <v>0</v>
      </c>
      <c r="F884">
        <v>0</v>
      </c>
      <c r="G884">
        <v>0</v>
      </c>
      <c r="H884">
        <v>0</v>
      </c>
      <c r="I884">
        <v>0</v>
      </c>
      <c r="J884" t="s">
        <v>2496</v>
      </c>
      <c r="K884" t="s">
        <v>2496</v>
      </c>
      <c r="L884" s="20"/>
      <c r="M884" s="20"/>
      <c r="N884" s="20"/>
      <c r="O884" s="20"/>
      <c r="P884" s="20"/>
      <c r="Q884" s="28">
        <f t="shared" si="15"/>
        <v>17.71</v>
      </c>
      <c r="R884" s="18"/>
      <c r="S884" s="18"/>
      <c r="T884" s="18"/>
      <c r="U884" s="18"/>
      <c r="V884" s="18"/>
      <c r="W8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4" s="17">
        <f>SUM(T_MAIN_ROUTGW28[[#This Row],[(Y)
TOTAL Excluding VAT - Y1
((A*J)*Q)+((A*R)*12))]:[(AC)
TOTAL Excluding VAT - Y5
((E*N*Q)+((E*V)*12))]])</f>
        <v>0</v>
      </c>
      <c r="AC884" s="65"/>
    </row>
    <row r="885" spans="1:29" x14ac:dyDescent="0.3">
      <c r="A885" t="s">
        <v>2533</v>
      </c>
      <c r="B885" s="1" t="s">
        <v>4146</v>
      </c>
      <c r="C885" s="115" t="s">
        <v>4147</v>
      </c>
      <c r="D885" s="116" t="s">
        <v>2567</v>
      </c>
      <c r="E885">
        <v>0</v>
      </c>
      <c r="F885">
        <v>0</v>
      </c>
      <c r="G885">
        <v>0</v>
      </c>
      <c r="H885">
        <v>0</v>
      </c>
      <c r="I885">
        <v>0</v>
      </c>
      <c r="J885" t="s">
        <v>2496</v>
      </c>
      <c r="K885" t="s">
        <v>2496</v>
      </c>
      <c r="L885" s="20"/>
      <c r="M885" s="20"/>
      <c r="N885" s="20"/>
      <c r="O885" s="20"/>
      <c r="P885" s="20"/>
      <c r="Q885" s="28">
        <f t="shared" si="15"/>
        <v>17.71</v>
      </c>
      <c r="R885" s="18"/>
      <c r="S885" s="18"/>
      <c r="T885" s="18"/>
      <c r="U885" s="18"/>
      <c r="V885" s="18"/>
      <c r="W8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5" s="17">
        <f>SUM(T_MAIN_ROUTGW28[[#This Row],[(Y)
TOTAL Excluding VAT - Y1
((A*J)*Q)+((A*R)*12))]:[(AC)
TOTAL Excluding VAT - Y5
((E*N*Q)+((E*V)*12))]])</f>
        <v>0</v>
      </c>
      <c r="AC885" s="65"/>
    </row>
    <row r="886" spans="1:29" x14ac:dyDescent="0.3">
      <c r="A886" t="s">
        <v>2533</v>
      </c>
      <c r="B886" s="1" t="s">
        <v>4148</v>
      </c>
      <c r="C886" s="115" t="s">
        <v>4149</v>
      </c>
      <c r="D886" s="116" t="s">
        <v>2567</v>
      </c>
      <c r="E886">
        <v>0</v>
      </c>
      <c r="F886">
        <v>0</v>
      </c>
      <c r="G886">
        <v>0</v>
      </c>
      <c r="H886">
        <v>0</v>
      </c>
      <c r="I886">
        <v>0</v>
      </c>
      <c r="J886" t="s">
        <v>2496</v>
      </c>
      <c r="K886" t="s">
        <v>2496</v>
      </c>
      <c r="L886" s="20"/>
      <c r="M886" s="20"/>
      <c r="N886" s="20"/>
      <c r="O886" s="20"/>
      <c r="P886" s="20"/>
      <c r="Q886" s="28">
        <f t="shared" si="15"/>
        <v>17.71</v>
      </c>
      <c r="R886" s="18"/>
      <c r="S886" s="18"/>
      <c r="T886" s="18"/>
      <c r="U886" s="18"/>
      <c r="V886" s="18"/>
      <c r="W8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6" s="17">
        <f>SUM(T_MAIN_ROUTGW28[[#This Row],[(Y)
TOTAL Excluding VAT - Y1
((A*J)*Q)+((A*R)*12))]:[(AC)
TOTAL Excluding VAT - Y5
((E*N*Q)+((E*V)*12))]])</f>
        <v>0</v>
      </c>
      <c r="AC886" s="65"/>
    </row>
    <row r="887" spans="1:29" x14ac:dyDescent="0.3">
      <c r="A887" t="s">
        <v>2533</v>
      </c>
      <c r="B887" s="1" t="s">
        <v>4150</v>
      </c>
      <c r="C887" s="115" t="s">
        <v>4151</v>
      </c>
      <c r="D887" s="116" t="s">
        <v>2567</v>
      </c>
      <c r="E887">
        <v>0</v>
      </c>
      <c r="F887">
        <v>0</v>
      </c>
      <c r="G887">
        <v>0</v>
      </c>
      <c r="H887">
        <v>0</v>
      </c>
      <c r="I887">
        <v>0</v>
      </c>
      <c r="J887" t="s">
        <v>2496</v>
      </c>
      <c r="K887" t="s">
        <v>2496</v>
      </c>
      <c r="L887" s="20"/>
      <c r="M887" s="20"/>
      <c r="N887" s="20"/>
      <c r="O887" s="20"/>
      <c r="P887" s="20"/>
      <c r="Q887" s="28">
        <f t="shared" si="15"/>
        <v>17.71</v>
      </c>
      <c r="R887" s="18"/>
      <c r="S887" s="18"/>
      <c r="T887" s="18"/>
      <c r="U887" s="18"/>
      <c r="V887" s="18"/>
      <c r="W8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7" s="17">
        <f>SUM(T_MAIN_ROUTGW28[[#This Row],[(Y)
TOTAL Excluding VAT - Y1
((A*J)*Q)+((A*R)*12))]:[(AC)
TOTAL Excluding VAT - Y5
((E*N*Q)+((E*V)*12))]])</f>
        <v>0</v>
      </c>
      <c r="AC887" s="65"/>
    </row>
    <row r="888" spans="1:29" x14ac:dyDescent="0.3">
      <c r="A888" t="s">
        <v>2533</v>
      </c>
      <c r="B888" s="1" t="s">
        <v>4152</v>
      </c>
      <c r="C888" s="115" t="s">
        <v>4153</v>
      </c>
      <c r="D888" s="116" t="s">
        <v>2567</v>
      </c>
      <c r="E888">
        <v>0</v>
      </c>
      <c r="F888">
        <v>0</v>
      </c>
      <c r="G888">
        <v>0</v>
      </c>
      <c r="H888">
        <v>0</v>
      </c>
      <c r="I888">
        <v>0</v>
      </c>
      <c r="J888" t="s">
        <v>2496</v>
      </c>
      <c r="K888" t="s">
        <v>2496</v>
      </c>
      <c r="L888" s="20"/>
      <c r="M888" s="20"/>
      <c r="N888" s="20"/>
      <c r="O888" s="20"/>
      <c r="P888" s="20"/>
      <c r="Q888" s="28">
        <f t="shared" si="15"/>
        <v>17.71</v>
      </c>
      <c r="R888" s="18"/>
      <c r="S888" s="18"/>
      <c r="T888" s="18"/>
      <c r="U888" s="18"/>
      <c r="V888" s="18"/>
      <c r="W8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8" s="17">
        <f>SUM(T_MAIN_ROUTGW28[[#This Row],[(Y)
TOTAL Excluding VAT - Y1
((A*J)*Q)+((A*R)*12))]:[(AC)
TOTAL Excluding VAT - Y5
((E*N*Q)+((E*V)*12))]])</f>
        <v>0</v>
      </c>
      <c r="AC888" s="65"/>
    </row>
    <row r="889" spans="1:29" x14ac:dyDescent="0.3">
      <c r="A889" t="s">
        <v>2533</v>
      </c>
      <c r="B889" s="1" t="s">
        <v>4154</v>
      </c>
      <c r="C889" s="115" t="s">
        <v>4155</v>
      </c>
      <c r="D889" s="116" t="s">
        <v>2567</v>
      </c>
      <c r="E889">
        <v>0</v>
      </c>
      <c r="F889">
        <v>0</v>
      </c>
      <c r="G889">
        <v>0</v>
      </c>
      <c r="H889">
        <v>0</v>
      </c>
      <c r="I889">
        <v>0</v>
      </c>
      <c r="J889" t="s">
        <v>2496</v>
      </c>
      <c r="K889" t="s">
        <v>2496</v>
      </c>
      <c r="L889" s="20"/>
      <c r="M889" s="20"/>
      <c r="N889" s="20"/>
      <c r="O889" s="20"/>
      <c r="P889" s="20"/>
      <c r="Q889" s="28">
        <f t="shared" si="15"/>
        <v>17.71</v>
      </c>
      <c r="R889" s="18"/>
      <c r="S889" s="18"/>
      <c r="T889" s="18"/>
      <c r="U889" s="18"/>
      <c r="V889" s="18"/>
      <c r="W8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89" s="17">
        <f>SUM(T_MAIN_ROUTGW28[[#This Row],[(Y)
TOTAL Excluding VAT - Y1
((A*J)*Q)+((A*R)*12))]:[(AC)
TOTAL Excluding VAT - Y5
((E*N*Q)+((E*V)*12))]])</f>
        <v>0</v>
      </c>
      <c r="AC889" s="65"/>
    </row>
    <row r="890" spans="1:29" x14ac:dyDescent="0.3">
      <c r="A890" t="s">
        <v>2533</v>
      </c>
      <c r="B890" s="1" t="s">
        <v>4156</v>
      </c>
      <c r="C890" s="115" t="s">
        <v>4157</v>
      </c>
      <c r="D890" s="116" t="s">
        <v>2567</v>
      </c>
      <c r="E890">
        <v>0</v>
      </c>
      <c r="F890">
        <v>0</v>
      </c>
      <c r="G890">
        <v>0</v>
      </c>
      <c r="H890">
        <v>0</v>
      </c>
      <c r="I890">
        <v>0</v>
      </c>
      <c r="J890" t="s">
        <v>2496</v>
      </c>
      <c r="K890" t="s">
        <v>2496</v>
      </c>
      <c r="L890" s="20"/>
      <c r="M890" s="20"/>
      <c r="N890" s="20"/>
      <c r="O890" s="20"/>
      <c r="P890" s="20"/>
      <c r="Q890" s="28">
        <f t="shared" si="15"/>
        <v>17.71</v>
      </c>
      <c r="R890" s="18"/>
      <c r="S890" s="18"/>
      <c r="T890" s="18"/>
      <c r="U890" s="18"/>
      <c r="V890" s="18"/>
      <c r="W8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0" s="17">
        <f>SUM(T_MAIN_ROUTGW28[[#This Row],[(Y)
TOTAL Excluding VAT - Y1
((A*J)*Q)+((A*R)*12))]:[(AC)
TOTAL Excluding VAT - Y5
((E*N*Q)+((E*V)*12))]])</f>
        <v>0</v>
      </c>
      <c r="AC890" s="65"/>
    </row>
    <row r="891" spans="1:29" x14ac:dyDescent="0.3">
      <c r="A891" t="s">
        <v>2533</v>
      </c>
      <c r="B891" s="1" t="s">
        <v>4158</v>
      </c>
      <c r="C891" s="115" t="s">
        <v>4159</v>
      </c>
      <c r="D891" s="116" t="s">
        <v>2567</v>
      </c>
      <c r="E891">
        <v>0</v>
      </c>
      <c r="F891">
        <v>0</v>
      </c>
      <c r="G891">
        <v>0</v>
      </c>
      <c r="H891">
        <v>0</v>
      </c>
      <c r="I891">
        <v>0</v>
      </c>
      <c r="J891" t="s">
        <v>2496</v>
      </c>
      <c r="K891" t="s">
        <v>2496</v>
      </c>
      <c r="L891" s="20"/>
      <c r="M891" s="20"/>
      <c r="N891" s="20"/>
      <c r="O891" s="20"/>
      <c r="P891" s="20"/>
      <c r="Q891" s="28">
        <f t="shared" si="15"/>
        <v>17.71</v>
      </c>
      <c r="R891" s="18"/>
      <c r="S891" s="18"/>
      <c r="T891" s="18"/>
      <c r="U891" s="18"/>
      <c r="V891" s="18"/>
      <c r="W8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1" s="17">
        <f>SUM(T_MAIN_ROUTGW28[[#This Row],[(Y)
TOTAL Excluding VAT - Y1
((A*J)*Q)+((A*R)*12))]:[(AC)
TOTAL Excluding VAT - Y5
((E*N*Q)+((E*V)*12))]])</f>
        <v>0</v>
      </c>
      <c r="AC891" s="65"/>
    </row>
    <row r="892" spans="1:29" x14ac:dyDescent="0.3">
      <c r="A892" t="s">
        <v>2533</v>
      </c>
      <c r="B892" s="1" t="s">
        <v>4160</v>
      </c>
      <c r="C892" s="115" t="s">
        <v>4161</v>
      </c>
      <c r="D892" s="116" t="s">
        <v>3438</v>
      </c>
      <c r="E892">
        <v>0</v>
      </c>
      <c r="F892">
        <v>0</v>
      </c>
      <c r="G892">
        <v>0</v>
      </c>
      <c r="H892">
        <v>0</v>
      </c>
      <c r="I892">
        <v>0</v>
      </c>
      <c r="J892" t="s">
        <v>2496</v>
      </c>
      <c r="K892" t="s">
        <v>2496</v>
      </c>
      <c r="L892" s="20"/>
      <c r="M892" s="20"/>
      <c r="N892" s="20"/>
      <c r="O892" s="20"/>
      <c r="P892" s="20"/>
      <c r="Q892" s="28">
        <f t="shared" si="15"/>
        <v>17.71</v>
      </c>
      <c r="R892" s="18"/>
      <c r="S892" s="18"/>
      <c r="T892" s="18"/>
      <c r="U892" s="18"/>
      <c r="V892" s="18"/>
      <c r="W8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2" s="17">
        <f>SUM(T_MAIN_ROUTGW28[[#This Row],[(Y)
TOTAL Excluding VAT - Y1
((A*J)*Q)+((A*R)*12))]:[(AC)
TOTAL Excluding VAT - Y5
((E*N*Q)+((E*V)*12))]])</f>
        <v>0</v>
      </c>
      <c r="AC892" s="65"/>
    </row>
    <row r="893" spans="1:29" x14ac:dyDescent="0.3">
      <c r="A893" t="s">
        <v>2533</v>
      </c>
      <c r="B893" s="1" t="s">
        <v>4162</v>
      </c>
      <c r="C893" s="115" t="s">
        <v>4163</v>
      </c>
      <c r="D893" s="116" t="s">
        <v>2567</v>
      </c>
      <c r="E893">
        <v>0</v>
      </c>
      <c r="F893">
        <v>0</v>
      </c>
      <c r="G893">
        <v>0</v>
      </c>
      <c r="H893">
        <v>0</v>
      </c>
      <c r="I893">
        <v>0</v>
      </c>
      <c r="J893" t="s">
        <v>2496</v>
      </c>
      <c r="K893" t="s">
        <v>2496</v>
      </c>
      <c r="L893" s="20"/>
      <c r="M893" s="20"/>
      <c r="N893" s="20"/>
      <c r="O893" s="20"/>
      <c r="P893" s="20"/>
      <c r="Q893" s="28">
        <f t="shared" si="15"/>
        <v>17.71</v>
      </c>
      <c r="R893" s="18"/>
      <c r="S893" s="18"/>
      <c r="T893" s="18"/>
      <c r="U893" s="18"/>
      <c r="V893" s="18"/>
      <c r="W8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3" s="17">
        <f>SUM(T_MAIN_ROUTGW28[[#This Row],[(Y)
TOTAL Excluding VAT - Y1
((A*J)*Q)+((A*R)*12))]:[(AC)
TOTAL Excluding VAT - Y5
((E*N*Q)+((E*V)*12))]])</f>
        <v>0</v>
      </c>
      <c r="AC893" s="65"/>
    </row>
    <row r="894" spans="1:29" x14ac:dyDescent="0.3">
      <c r="A894" t="s">
        <v>2533</v>
      </c>
      <c r="B894" s="1" t="s">
        <v>4164</v>
      </c>
      <c r="C894" s="115" t="s">
        <v>4165</v>
      </c>
      <c r="D894" s="116" t="s">
        <v>2556</v>
      </c>
      <c r="E894">
        <v>0</v>
      </c>
      <c r="F894">
        <v>0</v>
      </c>
      <c r="G894">
        <v>0</v>
      </c>
      <c r="H894">
        <v>0</v>
      </c>
      <c r="I894">
        <v>0</v>
      </c>
      <c r="J894" t="s">
        <v>2496</v>
      </c>
      <c r="K894" t="s">
        <v>2496</v>
      </c>
      <c r="L894" s="20"/>
      <c r="M894" s="20"/>
      <c r="N894" s="20"/>
      <c r="O894" s="20"/>
      <c r="P894" s="20"/>
      <c r="Q894" s="28">
        <f t="shared" si="15"/>
        <v>17.71</v>
      </c>
      <c r="R894" s="18"/>
      <c r="S894" s="18"/>
      <c r="T894" s="18"/>
      <c r="U894" s="18"/>
      <c r="V894" s="18"/>
      <c r="W8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4" s="17">
        <f>SUM(T_MAIN_ROUTGW28[[#This Row],[(Y)
TOTAL Excluding VAT - Y1
((A*J)*Q)+((A*R)*12))]:[(AC)
TOTAL Excluding VAT - Y5
((E*N*Q)+((E*V)*12))]])</f>
        <v>0</v>
      </c>
      <c r="AC894" s="65"/>
    </row>
    <row r="895" spans="1:29" x14ac:dyDescent="0.3">
      <c r="A895" t="s">
        <v>2533</v>
      </c>
      <c r="B895" s="1" t="s">
        <v>4166</v>
      </c>
      <c r="C895" s="115" t="s">
        <v>4167</v>
      </c>
      <c r="D895" s="116" t="s">
        <v>4131</v>
      </c>
      <c r="E895">
        <v>0</v>
      </c>
      <c r="F895">
        <v>0</v>
      </c>
      <c r="G895">
        <v>0</v>
      </c>
      <c r="H895">
        <v>0</v>
      </c>
      <c r="I895">
        <v>0</v>
      </c>
      <c r="J895" t="s">
        <v>2496</v>
      </c>
      <c r="K895" t="s">
        <v>2496</v>
      </c>
      <c r="L895" s="20"/>
      <c r="M895" s="20"/>
      <c r="N895" s="20"/>
      <c r="O895" s="20"/>
      <c r="P895" s="20"/>
      <c r="Q895" s="28">
        <f t="shared" si="15"/>
        <v>17.71</v>
      </c>
      <c r="R895" s="18"/>
      <c r="S895" s="18"/>
      <c r="T895" s="18"/>
      <c r="U895" s="18"/>
      <c r="V895" s="18"/>
      <c r="W8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5" s="17">
        <f>SUM(T_MAIN_ROUTGW28[[#This Row],[(Y)
TOTAL Excluding VAT - Y1
((A*J)*Q)+((A*R)*12))]:[(AC)
TOTAL Excluding VAT - Y5
((E*N*Q)+((E*V)*12))]])</f>
        <v>0</v>
      </c>
      <c r="AC895" s="65"/>
    </row>
    <row r="896" spans="1:29" x14ac:dyDescent="0.3">
      <c r="A896" t="s">
        <v>2533</v>
      </c>
      <c r="B896" s="1" t="s">
        <v>4168</v>
      </c>
      <c r="C896" s="115" t="s">
        <v>4169</v>
      </c>
      <c r="D896" s="116" t="s">
        <v>2567</v>
      </c>
      <c r="E896">
        <v>0</v>
      </c>
      <c r="F896">
        <v>0</v>
      </c>
      <c r="G896">
        <v>0</v>
      </c>
      <c r="H896">
        <v>0</v>
      </c>
      <c r="I896">
        <v>0</v>
      </c>
      <c r="J896" t="s">
        <v>2496</v>
      </c>
      <c r="K896" t="s">
        <v>2496</v>
      </c>
      <c r="L896" s="20"/>
      <c r="M896" s="20"/>
      <c r="N896" s="20"/>
      <c r="O896" s="20"/>
      <c r="P896" s="20"/>
      <c r="Q896" s="28">
        <f t="shared" si="15"/>
        <v>17.71</v>
      </c>
      <c r="R896" s="18"/>
      <c r="S896" s="18"/>
      <c r="T896" s="18"/>
      <c r="U896" s="18"/>
      <c r="V896" s="18"/>
      <c r="W8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6" s="17">
        <f>SUM(T_MAIN_ROUTGW28[[#This Row],[(Y)
TOTAL Excluding VAT - Y1
((A*J)*Q)+((A*R)*12))]:[(AC)
TOTAL Excluding VAT - Y5
((E*N*Q)+((E*V)*12))]])</f>
        <v>0</v>
      </c>
      <c r="AC896" s="65"/>
    </row>
    <row r="897" spans="1:29" x14ac:dyDescent="0.3">
      <c r="A897" t="s">
        <v>2533</v>
      </c>
      <c r="B897" s="1" t="s">
        <v>4170</v>
      </c>
      <c r="C897" s="115" t="s">
        <v>4171</v>
      </c>
      <c r="D897" s="116" t="s">
        <v>2567</v>
      </c>
      <c r="E897">
        <v>0</v>
      </c>
      <c r="F897">
        <v>0</v>
      </c>
      <c r="G897">
        <v>0</v>
      </c>
      <c r="H897">
        <v>0</v>
      </c>
      <c r="I897">
        <v>0</v>
      </c>
      <c r="J897" t="s">
        <v>2496</v>
      </c>
      <c r="K897" t="s">
        <v>2496</v>
      </c>
      <c r="L897" s="20"/>
      <c r="M897" s="20"/>
      <c r="N897" s="20"/>
      <c r="O897" s="20"/>
      <c r="P897" s="20"/>
      <c r="Q897" s="28">
        <f t="shared" si="15"/>
        <v>17.71</v>
      </c>
      <c r="R897" s="18"/>
      <c r="S897" s="18"/>
      <c r="T897" s="18"/>
      <c r="U897" s="18"/>
      <c r="V897" s="18"/>
      <c r="W8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7" s="17">
        <f>SUM(T_MAIN_ROUTGW28[[#This Row],[(Y)
TOTAL Excluding VAT - Y1
((A*J)*Q)+((A*R)*12))]:[(AC)
TOTAL Excluding VAT - Y5
((E*N*Q)+((E*V)*12))]])</f>
        <v>0</v>
      </c>
      <c r="AC897" s="65"/>
    </row>
    <row r="898" spans="1:29" x14ac:dyDescent="0.3">
      <c r="A898" t="s">
        <v>2533</v>
      </c>
      <c r="B898" s="1" t="s">
        <v>4172</v>
      </c>
      <c r="C898" s="115" t="s">
        <v>4173</v>
      </c>
      <c r="D898" s="116" t="s">
        <v>2567</v>
      </c>
      <c r="E898">
        <v>0</v>
      </c>
      <c r="F898">
        <v>0</v>
      </c>
      <c r="G898">
        <v>0</v>
      </c>
      <c r="H898">
        <v>0</v>
      </c>
      <c r="I898">
        <v>0</v>
      </c>
      <c r="J898" t="s">
        <v>2496</v>
      </c>
      <c r="K898" t="s">
        <v>2496</v>
      </c>
      <c r="L898" s="20"/>
      <c r="M898" s="20"/>
      <c r="N898" s="20"/>
      <c r="O898" s="20"/>
      <c r="P898" s="20"/>
      <c r="Q898" s="28">
        <f t="shared" si="15"/>
        <v>17.71</v>
      </c>
      <c r="R898" s="18"/>
      <c r="S898" s="18"/>
      <c r="T898" s="18"/>
      <c r="U898" s="18"/>
      <c r="V898" s="18"/>
      <c r="W8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8" s="17">
        <f>SUM(T_MAIN_ROUTGW28[[#This Row],[(Y)
TOTAL Excluding VAT - Y1
((A*J)*Q)+((A*R)*12))]:[(AC)
TOTAL Excluding VAT - Y5
((E*N*Q)+((E*V)*12))]])</f>
        <v>0</v>
      </c>
      <c r="AC898" s="65"/>
    </row>
    <row r="899" spans="1:29" x14ac:dyDescent="0.3">
      <c r="A899" t="s">
        <v>2533</v>
      </c>
      <c r="B899" s="1" t="s">
        <v>4174</v>
      </c>
      <c r="C899" s="115" t="s">
        <v>4175</v>
      </c>
      <c r="D899" s="116" t="s">
        <v>2567</v>
      </c>
      <c r="E899">
        <v>0</v>
      </c>
      <c r="F899">
        <v>0</v>
      </c>
      <c r="G899">
        <v>0</v>
      </c>
      <c r="H899">
        <v>0</v>
      </c>
      <c r="I899">
        <v>0</v>
      </c>
      <c r="J899" t="s">
        <v>2496</v>
      </c>
      <c r="K899" t="s">
        <v>2496</v>
      </c>
      <c r="L899" s="20"/>
      <c r="M899" s="20"/>
      <c r="N899" s="20"/>
      <c r="O899" s="20"/>
      <c r="P899" s="20"/>
      <c r="Q899" s="28">
        <f t="shared" si="15"/>
        <v>17.71</v>
      </c>
      <c r="R899" s="18"/>
      <c r="S899" s="18"/>
      <c r="T899" s="18"/>
      <c r="U899" s="18"/>
      <c r="V899" s="18"/>
      <c r="W8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8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8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8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8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899" s="17">
        <f>SUM(T_MAIN_ROUTGW28[[#This Row],[(Y)
TOTAL Excluding VAT - Y1
((A*J)*Q)+((A*R)*12))]:[(AC)
TOTAL Excluding VAT - Y5
((E*N*Q)+((E*V)*12))]])</f>
        <v>0</v>
      </c>
      <c r="AC899" s="65"/>
    </row>
    <row r="900" spans="1:29" x14ac:dyDescent="0.3">
      <c r="A900" t="s">
        <v>2533</v>
      </c>
      <c r="B900" s="1" t="s">
        <v>4176</v>
      </c>
      <c r="C900" s="115" t="s">
        <v>4177</v>
      </c>
      <c r="D900" s="116" t="s">
        <v>2556</v>
      </c>
      <c r="E900">
        <v>0</v>
      </c>
      <c r="F900">
        <v>0</v>
      </c>
      <c r="G900">
        <v>0</v>
      </c>
      <c r="H900">
        <v>0</v>
      </c>
      <c r="I900">
        <v>0</v>
      </c>
      <c r="J900" t="s">
        <v>2496</v>
      </c>
      <c r="K900" t="s">
        <v>2496</v>
      </c>
      <c r="L900" s="20"/>
      <c r="M900" s="20"/>
      <c r="N900" s="20"/>
      <c r="O900" s="20"/>
      <c r="P900" s="20"/>
      <c r="Q900" s="28">
        <f t="shared" si="15"/>
        <v>17.71</v>
      </c>
      <c r="R900" s="18"/>
      <c r="S900" s="18"/>
      <c r="T900" s="18"/>
      <c r="U900" s="18"/>
      <c r="V900" s="18"/>
      <c r="W9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0" s="17">
        <f>SUM(T_MAIN_ROUTGW28[[#This Row],[(Y)
TOTAL Excluding VAT - Y1
((A*J)*Q)+((A*R)*12))]:[(AC)
TOTAL Excluding VAT - Y5
((E*N*Q)+((E*V)*12))]])</f>
        <v>0</v>
      </c>
      <c r="AC900" s="65"/>
    </row>
    <row r="901" spans="1:29" x14ac:dyDescent="0.3">
      <c r="A901" t="s">
        <v>2533</v>
      </c>
      <c r="B901" s="1" t="s">
        <v>4178</v>
      </c>
      <c r="C901" s="115" t="s">
        <v>4179</v>
      </c>
      <c r="D901" s="116" t="s">
        <v>2567</v>
      </c>
      <c r="E901">
        <v>0</v>
      </c>
      <c r="F901">
        <v>0</v>
      </c>
      <c r="G901">
        <v>0</v>
      </c>
      <c r="H901">
        <v>0</v>
      </c>
      <c r="I901">
        <v>0</v>
      </c>
      <c r="J901" t="s">
        <v>2496</v>
      </c>
      <c r="K901" t="s">
        <v>2496</v>
      </c>
      <c r="L901" s="20"/>
      <c r="M901" s="20"/>
      <c r="N901" s="20"/>
      <c r="O901" s="20"/>
      <c r="P901" s="20"/>
      <c r="Q901" s="28">
        <f t="shared" si="15"/>
        <v>17.71</v>
      </c>
      <c r="R901" s="18"/>
      <c r="S901" s="18"/>
      <c r="T901" s="18"/>
      <c r="U901" s="18"/>
      <c r="V901" s="18"/>
      <c r="W9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1" s="17">
        <f>SUM(T_MAIN_ROUTGW28[[#This Row],[(Y)
TOTAL Excluding VAT - Y1
((A*J)*Q)+((A*R)*12))]:[(AC)
TOTAL Excluding VAT - Y5
((E*N*Q)+((E*V)*12))]])</f>
        <v>0</v>
      </c>
      <c r="AC901" s="65"/>
    </row>
    <row r="902" spans="1:29" x14ac:dyDescent="0.3">
      <c r="A902" t="s">
        <v>2533</v>
      </c>
      <c r="B902" s="1" t="s">
        <v>4180</v>
      </c>
      <c r="C902" s="115" t="s">
        <v>4181</v>
      </c>
      <c r="D902" s="116" t="s">
        <v>2556</v>
      </c>
      <c r="E902">
        <v>0</v>
      </c>
      <c r="F902">
        <v>0</v>
      </c>
      <c r="G902">
        <v>0</v>
      </c>
      <c r="H902">
        <v>0</v>
      </c>
      <c r="I902">
        <v>0</v>
      </c>
      <c r="J902" t="s">
        <v>2496</v>
      </c>
      <c r="K902" t="s">
        <v>2496</v>
      </c>
      <c r="L902" s="20"/>
      <c r="M902" s="20"/>
      <c r="N902" s="20"/>
      <c r="O902" s="20"/>
      <c r="P902" s="20"/>
      <c r="Q902" s="28">
        <f t="shared" si="15"/>
        <v>17.71</v>
      </c>
      <c r="R902" s="18"/>
      <c r="S902" s="18"/>
      <c r="T902" s="18"/>
      <c r="U902" s="18"/>
      <c r="V902" s="18"/>
      <c r="W9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2" s="17">
        <f>SUM(T_MAIN_ROUTGW28[[#This Row],[(Y)
TOTAL Excluding VAT - Y1
((A*J)*Q)+((A*R)*12))]:[(AC)
TOTAL Excluding VAT - Y5
((E*N*Q)+((E*V)*12))]])</f>
        <v>0</v>
      </c>
      <c r="AC902" s="65"/>
    </row>
    <row r="903" spans="1:29" x14ac:dyDescent="0.3">
      <c r="A903" t="s">
        <v>2533</v>
      </c>
      <c r="B903" s="1" t="s">
        <v>4182</v>
      </c>
      <c r="C903" s="115" t="s">
        <v>4183</v>
      </c>
      <c r="D903" s="116" t="s">
        <v>2567</v>
      </c>
      <c r="E903">
        <v>0</v>
      </c>
      <c r="F903">
        <v>0</v>
      </c>
      <c r="G903">
        <v>0</v>
      </c>
      <c r="H903">
        <v>0</v>
      </c>
      <c r="I903">
        <v>0</v>
      </c>
      <c r="J903" t="s">
        <v>2496</v>
      </c>
      <c r="K903" t="s">
        <v>2496</v>
      </c>
      <c r="L903" s="20"/>
      <c r="M903" s="20"/>
      <c r="N903" s="20"/>
      <c r="O903" s="20"/>
      <c r="P903" s="20"/>
      <c r="Q903" s="28">
        <f t="shared" si="15"/>
        <v>17.71</v>
      </c>
      <c r="R903" s="18"/>
      <c r="S903" s="18"/>
      <c r="T903" s="18"/>
      <c r="U903" s="18"/>
      <c r="V903" s="18"/>
      <c r="W9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3" s="17">
        <f>SUM(T_MAIN_ROUTGW28[[#This Row],[(Y)
TOTAL Excluding VAT - Y1
((A*J)*Q)+((A*R)*12))]:[(AC)
TOTAL Excluding VAT - Y5
((E*N*Q)+((E*V)*12))]])</f>
        <v>0</v>
      </c>
      <c r="AC903" s="65"/>
    </row>
    <row r="904" spans="1:29" x14ac:dyDescent="0.3">
      <c r="A904" t="s">
        <v>2533</v>
      </c>
      <c r="B904" s="1" t="s">
        <v>4184</v>
      </c>
      <c r="C904" s="115" t="s">
        <v>4185</v>
      </c>
      <c r="D904" s="116" t="s">
        <v>2567</v>
      </c>
      <c r="E904">
        <v>0</v>
      </c>
      <c r="F904">
        <v>0</v>
      </c>
      <c r="G904">
        <v>0</v>
      </c>
      <c r="H904">
        <v>0</v>
      </c>
      <c r="I904">
        <v>0</v>
      </c>
      <c r="J904" t="s">
        <v>2496</v>
      </c>
      <c r="K904" t="s">
        <v>2496</v>
      </c>
      <c r="L904" s="20"/>
      <c r="M904" s="20"/>
      <c r="N904" s="20"/>
      <c r="O904" s="20"/>
      <c r="P904" s="20"/>
      <c r="Q904" s="28">
        <f t="shared" si="15"/>
        <v>17.71</v>
      </c>
      <c r="R904" s="18"/>
      <c r="S904" s="18"/>
      <c r="T904" s="18"/>
      <c r="U904" s="18"/>
      <c r="V904" s="18"/>
      <c r="W9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4" s="17">
        <f>SUM(T_MAIN_ROUTGW28[[#This Row],[(Y)
TOTAL Excluding VAT - Y1
((A*J)*Q)+((A*R)*12))]:[(AC)
TOTAL Excluding VAT - Y5
((E*N*Q)+((E*V)*12))]])</f>
        <v>0</v>
      </c>
      <c r="AC904" s="65"/>
    </row>
    <row r="905" spans="1:29" x14ac:dyDescent="0.3">
      <c r="A905" t="s">
        <v>2533</v>
      </c>
      <c r="B905" s="1" t="s">
        <v>4186</v>
      </c>
      <c r="C905" s="115" t="s">
        <v>4187</v>
      </c>
      <c r="D905" s="116" t="s">
        <v>2567</v>
      </c>
      <c r="E905">
        <v>0</v>
      </c>
      <c r="F905">
        <v>0</v>
      </c>
      <c r="G905">
        <v>0</v>
      </c>
      <c r="H905">
        <v>0</v>
      </c>
      <c r="I905">
        <v>0</v>
      </c>
      <c r="J905" t="s">
        <v>2496</v>
      </c>
      <c r="K905" t="s">
        <v>2496</v>
      </c>
      <c r="L905" s="20"/>
      <c r="M905" s="20"/>
      <c r="N905" s="20"/>
      <c r="O905" s="20"/>
      <c r="P905" s="20"/>
      <c r="Q905" s="28">
        <f t="shared" si="15"/>
        <v>17.71</v>
      </c>
      <c r="R905" s="18"/>
      <c r="S905" s="18"/>
      <c r="T905" s="18"/>
      <c r="U905" s="18"/>
      <c r="V905" s="18"/>
      <c r="W9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5" s="17">
        <f>SUM(T_MAIN_ROUTGW28[[#This Row],[(Y)
TOTAL Excluding VAT - Y1
((A*J)*Q)+((A*R)*12))]:[(AC)
TOTAL Excluding VAT - Y5
((E*N*Q)+((E*V)*12))]])</f>
        <v>0</v>
      </c>
      <c r="AC905" s="65"/>
    </row>
    <row r="906" spans="1:29" x14ac:dyDescent="0.3">
      <c r="A906" t="s">
        <v>2533</v>
      </c>
      <c r="B906" s="1" t="s">
        <v>4188</v>
      </c>
      <c r="C906" s="115" t="s">
        <v>4189</v>
      </c>
      <c r="D906" s="116" t="s">
        <v>2567</v>
      </c>
      <c r="E906">
        <v>0</v>
      </c>
      <c r="F906">
        <v>0</v>
      </c>
      <c r="G906">
        <v>0</v>
      </c>
      <c r="H906">
        <v>0</v>
      </c>
      <c r="I906">
        <v>0</v>
      </c>
      <c r="J906" t="s">
        <v>2496</v>
      </c>
      <c r="K906" t="s">
        <v>2496</v>
      </c>
      <c r="L906" s="20"/>
      <c r="M906" s="20"/>
      <c r="N906" s="20"/>
      <c r="O906" s="20"/>
      <c r="P906" s="20"/>
      <c r="Q906" s="28">
        <f t="shared" si="15"/>
        <v>17.71</v>
      </c>
      <c r="R906" s="18"/>
      <c r="S906" s="18"/>
      <c r="T906" s="18"/>
      <c r="U906" s="18"/>
      <c r="V906" s="18"/>
      <c r="W9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6" s="17">
        <f>SUM(T_MAIN_ROUTGW28[[#This Row],[(Y)
TOTAL Excluding VAT - Y1
((A*J)*Q)+((A*R)*12))]:[(AC)
TOTAL Excluding VAT - Y5
((E*N*Q)+((E*V)*12))]])</f>
        <v>0</v>
      </c>
      <c r="AC906" s="65"/>
    </row>
    <row r="907" spans="1:29" x14ac:dyDescent="0.3">
      <c r="A907" t="s">
        <v>2533</v>
      </c>
      <c r="B907" s="1" t="s">
        <v>4190</v>
      </c>
      <c r="C907" s="115" t="s">
        <v>4191</v>
      </c>
      <c r="D907" s="116" t="s">
        <v>2556</v>
      </c>
      <c r="E907">
        <v>0</v>
      </c>
      <c r="F907">
        <v>0</v>
      </c>
      <c r="G907">
        <v>0</v>
      </c>
      <c r="H907">
        <v>0</v>
      </c>
      <c r="I907">
        <v>0</v>
      </c>
      <c r="J907" t="s">
        <v>2496</v>
      </c>
      <c r="K907" t="s">
        <v>2496</v>
      </c>
      <c r="L907" s="20"/>
      <c r="M907" s="20"/>
      <c r="N907" s="20"/>
      <c r="O907" s="20"/>
      <c r="P907" s="20"/>
      <c r="Q907" s="28">
        <f t="shared" si="15"/>
        <v>17.71</v>
      </c>
      <c r="R907" s="18"/>
      <c r="S907" s="18"/>
      <c r="T907" s="18"/>
      <c r="U907" s="18"/>
      <c r="V907" s="18"/>
      <c r="W9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7" s="17">
        <f>SUM(T_MAIN_ROUTGW28[[#This Row],[(Y)
TOTAL Excluding VAT - Y1
((A*J)*Q)+((A*R)*12))]:[(AC)
TOTAL Excluding VAT - Y5
((E*N*Q)+((E*V)*12))]])</f>
        <v>0</v>
      </c>
      <c r="AC907" s="65"/>
    </row>
    <row r="908" spans="1:29" x14ac:dyDescent="0.3">
      <c r="A908" t="s">
        <v>2533</v>
      </c>
      <c r="B908" s="1" t="s">
        <v>4192</v>
      </c>
      <c r="C908" s="115" t="s">
        <v>4193</v>
      </c>
      <c r="D908" s="116" t="s">
        <v>2556</v>
      </c>
      <c r="E908">
        <v>0</v>
      </c>
      <c r="F908">
        <v>0</v>
      </c>
      <c r="G908">
        <v>0</v>
      </c>
      <c r="H908">
        <v>0</v>
      </c>
      <c r="I908">
        <v>0</v>
      </c>
      <c r="J908" t="s">
        <v>2496</v>
      </c>
      <c r="K908" t="s">
        <v>2496</v>
      </c>
      <c r="L908" s="20"/>
      <c r="M908" s="20"/>
      <c r="N908" s="20"/>
      <c r="O908" s="20"/>
      <c r="P908" s="20"/>
      <c r="Q908" s="28">
        <f t="shared" si="15"/>
        <v>17.71</v>
      </c>
      <c r="R908" s="18"/>
      <c r="S908" s="18"/>
      <c r="T908" s="18"/>
      <c r="U908" s="18"/>
      <c r="V908" s="18"/>
      <c r="W9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8" s="17">
        <f>SUM(T_MAIN_ROUTGW28[[#This Row],[(Y)
TOTAL Excluding VAT - Y1
((A*J)*Q)+((A*R)*12))]:[(AC)
TOTAL Excluding VAT - Y5
((E*N*Q)+((E*V)*12))]])</f>
        <v>0</v>
      </c>
      <c r="AC908" s="65"/>
    </row>
    <row r="909" spans="1:29" x14ac:dyDescent="0.3">
      <c r="A909" t="s">
        <v>2533</v>
      </c>
      <c r="B909" s="1" t="s">
        <v>4194</v>
      </c>
      <c r="C909" s="115" t="s">
        <v>4195</v>
      </c>
      <c r="D909" s="116" t="s">
        <v>2567</v>
      </c>
      <c r="E909">
        <v>0</v>
      </c>
      <c r="F909">
        <v>0</v>
      </c>
      <c r="G909">
        <v>0</v>
      </c>
      <c r="H909">
        <v>0</v>
      </c>
      <c r="I909">
        <v>0</v>
      </c>
      <c r="J909" t="s">
        <v>2496</v>
      </c>
      <c r="K909" t="s">
        <v>2496</v>
      </c>
      <c r="L909" s="20"/>
      <c r="M909" s="20"/>
      <c r="N909" s="20"/>
      <c r="O909" s="20"/>
      <c r="P909" s="20"/>
      <c r="Q909" s="28">
        <f t="shared" si="15"/>
        <v>17.71</v>
      </c>
      <c r="R909" s="18"/>
      <c r="S909" s="18"/>
      <c r="T909" s="18"/>
      <c r="U909" s="18"/>
      <c r="V909" s="18"/>
      <c r="W9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09" s="17">
        <f>SUM(T_MAIN_ROUTGW28[[#This Row],[(Y)
TOTAL Excluding VAT - Y1
((A*J)*Q)+((A*R)*12))]:[(AC)
TOTAL Excluding VAT - Y5
((E*N*Q)+((E*V)*12))]])</f>
        <v>0</v>
      </c>
      <c r="AC909" s="65"/>
    </row>
    <row r="910" spans="1:29" x14ac:dyDescent="0.3">
      <c r="A910" t="s">
        <v>2533</v>
      </c>
      <c r="B910" s="1" t="s">
        <v>4196</v>
      </c>
      <c r="C910" s="115" t="s">
        <v>4197</v>
      </c>
      <c r="D910" s="116" t="s">
        <v>2567</v>
      </c>
      <c r="E910">
        <v>0</v>
      </c>
      <c r="F910">
        <v>0</v>
      </c>
      <c r="G910">
        <v>0</v>
      </c>
      <c r="H910">
        <v>0</v>
      </c>
      <c r="I910">
        <v>0</v>
      </c>
      <c r="J910" t="s">
        <v>2496</v>
      </c>
      <c r="K910" t="s">
        <v>2496</v>
      </c>
      <c r="L910" s="20"/>
      <c r="M910" s="20"/>
      <c r="N910" s="20"/>
      <c r="O910" s="20"/>
      <c r="P910" s="20"/>
      <c r="Q910" s="28">
        <f t="shared" si="15"/>
        <v>17.71</v>
      </c>
      <c r="R910" s="18"/>
      <c r="S910" s="18"/>
      <c r="T910" s="18"/>
      <c r="U910" s="18"/>
      <c r="V910" s="18"/>
      <c r="W9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0" s="17">
        <f>SUM(T_MAIN_ROUTGW28[[#This Row],[(Y)
TOTAL Excluding VAT - Y1
((A*J)*Q)+((A*R)*12))]:[(AC)
TOTAL Excluding VAT - Y5
((E*N*Q)+((E*V)*12))]])</f>
        <v>0</v>
      </c>
      <c r="AC910" s="65"/>
    </row>
    <row r="911" spans="1:29" x14ac:dyDescent="0.3">
      <c r="A911" t="s">
        <v>2533</v>
      </c>
      <c r="B911" s="1" t="s">
        <v>4198</v>
      </c>
      <c r="C911" s="115" t="s">
        <v>4199</v>
      </c>
      <c r="D911" s="116" t="s">
        <v>2567</v>
      </c>
      <c r="E911">
        <v>0</v>
      </c>
      <c r="F911">
        <v>0</v>
      </c>
      <c r="G911">
        <v>0</v>
      </c>
      <c r="H911">
        <v>0</v>
      </c>
      <c r="I911">
        <v>0</v>
      </c>
      <c r="J911" t="s">
        <v>2496</v>
      </c>
      <c r="K911" t="s">
        <v>2496</v>
      </c>
      <c r="L911" s="20"/>
      <c r="M911" s="20"/>
      <c r="N911" s="20"/>
      <c r="O911" s="20"/>
      <c r="P911" s="20"/>
      <c r="Q911" s="28">
        <f t="shared" si="15"/>
        <v>17.71</v>
      </c>
      <c r="R911" s="18"/>
      <c r="S911" s="18"/>
      <c r="T911" s="18"/>
      <c r="U911" s="18"/>
      <c r="V911" s="18"/>
      <c r="W9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1" s="17">
        <f>SUM(T_MAIN_ROUTGW28[[#This Row],[(Y)
TOTAL Excluding VAT - Y1
((A*J)*Q)+((A*R)*12))]:[(AC)
TOTAL Excluding VAT - Y5
((E*N*Q)+((E*V)*12))]])</f>
        <v>0</v>
      </c>
      <c r="AC911" s="65"/>
    </row>
    <row r="912" spans="1:29" x14ac:dyDescent="0.3">
      <c r="A912" t="s">
        <v>2533</v>
      </c>
      <c r="B912" s="1" t="s">
        <v>4200</v>
      </c>
      <c r="C912" s="115" t="s">
        <v>4201</v>
      </c>
      <c r="D912" s="116" t="s">
        <v>2567</v>
      </c>
      <c r="E912">
        <v>0</v>
      </c>
      <c r="F912">
        <v>0</v>
      </c>
      <c r="G912">
        <v>0</v>
      </c>
      <c r="H912">
        <v>0</v>
      </c>
      <c r="I912">
        <v>0</v>
      </c>
      <c r="J912" t="s">
        <v>2496</v>
      </c>
      <c r="K912" t="s">
        <v>2496</v>
      </c>
      <c r="L912" s="20"/>
      <c r="M912" s="20"/>
      <c r="N912" s="20"/>
      <c r="O912" s="20"/>
      <c r="P912" s="20"/>
      <c r="Q912" s="28">
        <f t="shared" si="15"/>
        <v>17.71</v>
      </c>
      <c r="R912" s="18"/>
      <c r="S912" s="18"/>
      <c r="T912" s="18"/>
      <c r="U912" s="18"/>
      <c r="V912" s="18"/>
      <c r="W9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2" s="17">
        <f>SUM(T_MAIN_ROUTGW28[[#This Row],[(Y)
TOTAL Excluding VAT - Y1
((A*J)*Q)+((A*R)*12))]:[(AC)
TOTAL Excluding VAT - Y5
((E*N*Q)+((E*V)*12))]])</f>
        <v>0</v>
      </c>
      <c r="AC912" s="65"/>
    </row>
    <row r="913" spans="1:29" x14ac:dyDescent="0.3">
      <c r="A913" t="s">
        <v>2533</v>
      </c>
      <c r="B913" s="1" t="s">
        <v>4202</v>
      </c>
      <c r="C913" s="115" t="s">
        <v>4203</v>
      </c>
      <c r="D913" s="116" t="s">
        <v>2567</v>
      </c>
      <c r="E913">
        <v>0</v>
      </c>
      <c r="F913">
        <v>0</v>
      </c>
      <c r="G913">
        <v>0</v>
      </c>
      <c r="H913">
        <v>0</v>
      </c>
      <c r="I913">
        <v>0</v>
      </c>
      <c r="J913" t="s">
        <v>2496</v>
      </c>
      <c r="K913" t="s">
        <v>2496</v>
      </c>
      <c r="L913" s="20"/>
      <c r="M913" s="20"/>
      <c r="N913" s="20"/>
      <c r="O913" s="20"/>
      <c r="P913" s="20"/>
      <c r="Q913" s="28">
        <f t="shared" si="15"/>
        <v>17.71</v>
      </c>
      <c r="R913" s="18"/>
      <c r="S913" s="18"/>
      <c r="T913" s="18"/>
      <c r="U913" s="18"/>
      <c r="V913" s="18"/>
      <c r="W9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3" s="17">
        <f>SUM(T_MAIN_ROUTGW28[[#This Row],[(Y)
TOTAL Excluding VAT - Y1
((A*J)*Q)+((A*R)*12))]:[(AC)
TOTAL Excluding VAT - Y5
((E*N*Q)+((E*V)*12))]])</f>
        <v>0</v>
      </c>
      <c r="AC913" s="65"/>
    </row>
    <row r="914" spans="1:29" x14ac:dyDescent="0.3">
      <c r="A914" t="s">
        <v>2533</v>
      </c>
      <c r="B914" s="1" t="s">
        <v>4204</v>
      </c>
      <c r="C914" s="115" t="s">
        <v>4205</v>
      </c>
      <c r="D914" s="116" t="s">
        <v>2567</v>
      </c>
      <c r="E914">
        <v>0</v>
      </c>
      <c r="F914">
        <v>0</v>
      </c>
      <c r="G914">
        <v>0</v>
      </c>
      <c r="H914">
        <v>0</v>
      </c>
      <c r="I914">
        <v>0</v>
      </c>
      <c r="J914" t="s">
        <v>2496</v>
      </c>
      <c r="K914" t="s">
        <v>2496</v>
      </c>
      <c r="L914" s="20"/>
      <c r="M914" s="20"/>
      <c r="N914" s="20"/>
      <c r="O914" s="20"/>
      <c r="P914" s="20"/>
      <c r="Q914" s="28">
        <f t="shared" si="15"/>
        <v>17.71</v>
      </c>
      <c r="R914" s="18"/>
      <c r="S914" s="18"/>
      <c r="T914" s="18"/>
      <c r="U914" s="18"/>
      <c r="V914" s="18"/>
      <c r="W9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4" s="17">
        <f>SUM(T_MAIN_ROUTGW28[[#This Row],[(Y)
TOTAL Excluding VAT - Y1
((A*J)*Q)+((A*R)*12))]:[(AC)
TOTAL Excluding VAT - Y5
((E*N*Q)+((E*V)*12))]])</f>
        <v>0</v>
      </c>
      <c r="AC914" s="65"/>
    </row>
    <row r="915" spans="1:29" x14ac:dyDescent="0.3">
      <c r="A915" t="s">
        <v>2533</v>
      </c>
      <c r="B915" s="1" t="s">
        <v>4206</v>
      </c>
      <c r="C915" s="115" t="s">
        <v>4207</v>
      </c>
      <c r="D915" s="116" t="s">
        <v>2567</v>
      </c>
      <c r="E915">
        <v>0</v>
      </c>
      <c r="F915">
        <v>0</v>
      </c>
      <c r="G915">
        <v>0</v>
      </c>
      <c r="H915">
        <v>0</v>
      </c>
      <c r="I915">
        <v>0</v>
      </c>
      <c r="J915" t="s">
        <v>2496</v>
      </c>
      <c r="K915" t="s">
        <v>2496</v>
      </c>
      <c r="L915" s="20"/>
      <c r="M915" s="20"/>
      <c r="N915" s="20"/>
      <c r="O915" s="20"/>
      <c r="P915" s="20"/>
      <c r="Q915" s="28">
        <f t="shared" si="15"/>
        <v>17.71</v>
      </c>
      <c r="R915" s="18"/>
      <c r="S915" s="18"/>
      <c r="T915" s="18"/>
      <c r="U915" s="18"/>
      <c r="V915" s="18"/>
      <c r="W9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5" s="17">
        <f>SUM(T_MAIN_ROUTGW28[[#This Row],[(Y)
TOTAL Excluding VAT - Y1
((A*J)*Q)+((A*R)*12))]:[(AC)
TOTAL Excluding VAT - Y5
((E*N*Q)+((E*V)*12))]])</f>
        <v>0</v>
      </c>
      <c r="AC915" s="65"/>
    </row>
    <row r="916" spans="1:29" x14ac:dyDescent="0.3">
      <c r="A916" t="s">
        <v>2533</v>
      </c>
      <c r="B916" s="1" t="s">
        <v>4208</v>
      </c>
      <c r="C916" s="115" t="s">
        <v>4209</v>
      </c>
      <c r="D916" s="116" t="s">
        <v>2567</v>
      </c>
      <c r="E916">
        <v>0</v>
      </c>
      <c r="F916">
        <v>0</v>
      </c>
      <c r="G916">
        <v>0</v>
      </c>
      <c r="H916">
        <v>0</v>
      </c>
      <c r="I916">
        <v>0</v>
      </c>
      <c r="J916" t="s">
        <v>2496</v>
      </c>
      <c r="K916" t="s">
        <v>2496</v>
      </c>
      <c r="L916" s="20"/>
      <c r="M916" s="20"/>
      <c r="N916" s="20"/>
      <c r="O916" s="20"/>
      <c r="P916" s="20"/>
      <c r="Q916" s="28">
        <f t="shared" si="15"/>
        <v>17.71</v>
      </c>
      <c r="R916" s="18"/>
      <c r="S916" s="18"/>
      <c r="T916" s="18"/>
      <c r="U916" s="18"/>
      <c r="V916" s="18"/>
      <c r="W9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6" s="17">
        <f>SUM(T_MAIN_ROUTGW28[[#This Row],[(Y)
TOTAL Excluding VAT - Y1
((A*J)*Q)+((A*R)*12))]:[(AC)
TOTAL Excluding VAT - Y5
((E*N*Q)+((E*V)*12))]])</f>
        <v>0</v>
      </c>
      <c r="AC916" s="65"/>
    </row>
    <row r="917" spans="1:29" x14ac:dyDescent="0.3">
      <c r="A917" t="s">
        <v>2533</v>
      </c>
      <c r="B917" s="1" t="s">
        <v>4210</v>
      </c>
      <c r="C917" s="115" t="s">
        <v>4211</v>
      </c>
      <c r="D917" s="116" t="s">
        <v>2567</v>
      </c>
      <c r="E917">
        <v>0</v>
      </c>
      <c r="F917">
        <v>0</v>
      </c>
      <c r="G917">
        <v>0</v>
      </c>
      <c r="H917">
        <v>0</v>
      </c>
      <c r="I917">
        <v>0</v>
      </c>
      <c r="J917" t="s">
        <v>2496</v>
      </c>
      <c r="K917" t="s">
        <v>2496</v>
      </c>
      <c r="L917" s="20"/>
      <c r="M917" s="20"/>
      <c r="N917" s="20"/>
      <c r="O917" s="20"/>
      <c r="P917" s="20"/>
      <c r="Q917" s="28">
        <f t="shared" si="15"/>
        <v>17.71</v>
      </c>
      <c r="R917" s="18"/>
      <c r="S917" s="18"/>
      <c r="T917" s="18"/>
      <c r="U917" s="18"/>
      <c r="V917" s="18"/>
      <c r="W9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7" s="17">
        <f>SUM(T_MAIN_ROUTGW28[[#This Row],[(Y)
TOTAL Excluding VAT - Y1
((A*J)*Q)+((A*R)*12))]:[(AC)
TOTAL Excluding VAT - Y5
((E*N*Q)+((E*V)*12))]])</f>
        <v>0</v>
      </c>
      <c r="AC917" s="65"/>
    </row>
    <row r="918" spans="1:29" x14ac:dyDescent="0.3">
      <c r="A918" t="s">
        <v>2533</v>
      </c>
      <c r="B918" s="1" t="s">
        <v>4212</v>
      </c>
      <c r="C918" s="115" t="s">
        <v>4213</v>
      </c>
      <c r="D918" s="116" t="s">
        <v>2567</v>
      </c>
      <c r="E918">
        <v>0</v>
      </c>
      <c r="F918">
        <v>0</v>
      </c>
      <c r="G918">
        <v>0</v>
      </c>
      <c r="H918">
        <v>0</v>
      </c>
      <c r="I918">
        <v>0</v>
      </c>
      <c r="J918" t="s">
        <v>2496</v>
      </c>
      <c r="K918" t="s">
        <v>2496</v>
      </c>
      <c r="L918" s="20"/>
      <c r="M918" s="20"/>
      <c r="N918" s="20"/>
      <c r="O918" s="20"/>
      <c r="P918" s="20"/>
      <c r="Q918" s="28">
        <f t="shared" si="15"/>
        <v>17.71</v>
      </c>
      <c r="R918" s="18"/>
      <c r="S918" s="18"/>
      <c r="T918" s="18"/>
      <c r="U918" s="18"/>
      <c r="V918" s="18"/>
      <c r="W9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8" s="17">
        <f>SUM(T_MAIN_ROUTGW28[[#This Row],[(Y)
TOTAL Excluding VAT - Y1
((A*J)*Q)+((A*R)*12))]:[(AC)
TOTAL Excluding VAT - Y5
((E*N*Q)+((E*V)*12))]])</f>
        <v>0</v>
      </c>
      <c r="AC918" s="65"/>
    </row>
    <row r="919" spans="1:29" x14ac:dyDescent="0.3">
      <c r="A919" t="s">
        <v>2533</v>
      </c>
      <c r="B919" s="1" t="s">
        <v>4214</v>
      </c>
      <c r="C919" s="115" t="s">
        <v>4215</v>
      </c>
      <c r="D919" s="116" t="s">
        <v>2567</v>
      </c>
      <c r="E919">
        <v>0</v>
      </c>
      <c r="F919">
        <v>0</v>
      </c>
      <c r="G919">
        <v>0</v>
      </c>
      <c r="H919">
        <v>0</v>
      </c>
      <c r="I919">
        <v>0</v>
      </c>
      <c r="J919" t="s">
        <v>2496</v>
      </c>
      <c r="K919" t="s">
        <v>2496</v>
      </c>
      <c r="L919" s="20"/>
      <c r="M919" s="20"/>
      <c r="N919" s="20"/>
      <c r="O919" s="20"/>
      <c r="P919" s="20"/>
      <c r="Q919" s="28">
        <f t="shared" si="15"/>
        <v>17.71</v>
      </c>
      <c r="R919" s="18"/>
      <c r="S919" s="18"/>
      <c r="T919" s="18"/>
      <c r="U919" s="18"/>
      <c r="V919" s="18"/>
      <c r="W9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19" s="17">
        <f>SUM(T_MAIN_ROUTGW28[[#This Row],[(Y)
TOTAL Excluding VAT - Y1
((A*J)*Q)+((A*R)*12))]:[(AC)
TOTAL Excluding VAT - Y5
((E*N*Q)+((E*V)*12))]])</f>
        <v>0</v>
      </c>
      <c r="AC919" s="65"/>
    </row>
    <row r="920" spans="1:29" x14ac:dyDescent="0.3">
      <c r="A920" t="s">
        <v>2533</v>
      </c>
      <c r="B920" s="1" t="s">
        <v>4216</v>
      </c>
      <c r="C920" s="115" t="s">
        <v>4217</v>
      </c>
      <c r="D920" s="116" t="s">
        <v>2567</v>
      </c>
      <c r="E920">
        <v>0</v>
      </c>
      <c r="F920">
        <v>0</v>
      </c>
      <c r="G920">
        <v>0</v>
      </c>
      <c r="H920">
        <v>0</v>
      </c>
      <c r="I920">
        <v>0</v>
      </c>
      <c r="J920" t="s">
        <v>2496</v>
      </c>
      <c r="K920" t="s">
        <v>2496</v>
      </c>
      <c r="L920" s="20"/>
      <c r="M920" s="20"/>
      <c r="N920" s="20"/>
      <c r="O920" s="20"/>
      <c r="P920" s="20"/>
      <c r="Q920" s="28">
        <f t="shared" si="15"/>
        <v>17.71</v>
      </c>
      <c r="R920" s="18"/>
      <c r="S920" s="18"/>
      <c r="T920" s="18"/>
      <c r="U920" s="18"/>
      <c r="V920" s="18"/>
      <c r="W9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0" s="17">
        <f>SUM(T_MAIN_ROUTGW28[[#This Row],[(Y)
TOTAL Excluding VAT - Y1
((A*J)*Q)+((A*R)*12))]:[(AC)
TOTAL Excluding VAT - Y5
((E*N*Q)+((E*V)*12))]])</f>
        <v>0</v>
      </c>
      <c r="AC920" s="65"/>
    </row>
    <row r="921" spans="1:29" x14ac:dyDescent="0.3">
      <c r="A921" t="s">
        <v>2533</v>
      </c>
      <c r="B921" s="1" t="s">
        <v>4218</v>
      </c>
      <c r="C921" s="115" t="s">
        <v>4219</v>
      </c>
      <c r="D921" s="116" t="s">
        <v>2567</v>
      </c>
      <c r="E921">
        <v>0</v>
      </c>
      <c r="F921">
        <v>0</v>
      </c>
      <c r="G921">
        <v>0</v>
      </c>
      <c r="H921">
        <v>0</v>
      </c>
      <c r="I921">
        <v>0</v>
      </c>
      <c r="J921" t="s">
        <v>2496</v>
      </c>
      <c r="K921" t="s">
        <v>2496</v>
      </c>
      <c r="L921" s="20"/>
      <c r="M921" s="20"/>
      <c r="N921" s="20"/>
      <c r="O921" s="20"/>
      <c r="P921" s="20"/>
      <c r="Q921" s="28">
        <f t="shared" si="15"/>
        <v>17.71</v>
      </c>
      <c r="R921" s="18"/>
      <c r="S921" s="18"/>
      <c r="T921" s="18"/>
      <c r="U921" s="18"/>
      <c r="V921" s="18"/>
      <c r="W9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1" s="17">
        <f>SUM(T_MAIN_ROUTGW28[[#This Row],[(Y)
TOTAL Excluding VAT - Y1
((A*J)*Q)+((A*R)*12))]:[(AC)
TOTAL Excluding VAT - Y5
((E*N*Q)+((E*V)*12))]])</f>
        <v>0</v>
      </c>
      <c r="AC921" s="65"/>
    </row>
    <row r="922" spans="1:29" x14ac:dyDescent="0.3">
      <c r="A922" t="s">
        <v>2533</v>
      </c>
      <c r="B922" s="1" t="s">
        <v>4220</v>
      </c>
      <c r="C922" s="115" t="s">
        <v>4221</v>
      </c>
      <c r="D922" s="116" t="s">
        <v>2567</v>
      </c>
      <c r="E922">
        <v>0</v>
      </c>
      <c r="F922">
        <v>0</v>
      </c>
      <c r="G922">
        <v>0</v>
      </c>
      <c r="H922">
        <v>0</v>
      </c>
      <c r="I922">
        <v>0</v>
      </c>
      <c r="J922" t="s">
        <v>2496</v>
      </c>
      <c r="K922" t="s">
        <v>2496</v>
      </c>
      <c r="L922" s="20"/>
      <c r="M922" s="20"/>
      <c r="N922" s="20"/>
      <c r="O922" s="20"/>
      <c r="P922" s="20"/>
      <c r="Q922" s="28">
        <f t="shared" si="15"/>
        <v>17.71</v>
      </c>
      <c r="R922" s="18"/>
      <c r="S922" s="18"/>
      <c r="T922" s="18"/>
      <c r="U922" s="18"/>
      <c r="V922" s="18"/>
      <c r="W9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2" s="17">
        <f>SUM(T_MAIN_ROUTGW28[[#This Row],[(Y)
TOTAL Excluding VAT - Y1
((A*J)*Q)+((A*R)*12))]:[(AC)
TOTAL Excluding VAT - Y5
((E*N*Q)+((E*V)*12))]])</f>
        <v>0</v>
      </c>
      <c r="AC922" s="65"/>
    </row>
    <row r="923" spans="1:29" x14ac:dyDescent="0.3">
      <c r="A923" t="s">
        <v>2533</v>
      </c>
      <c r="B923" s="1" t="s">
        <v>4222</v>
      </c>
      <c r="C923" s="115" t="s">
        <v>4223</v>
      </c>
      <c r="D923" s="116" t="s">
        <v>2567</v>
      </c>
      <c r="E923">
        <v>0</v>
      </c>
      <c r="F923">
        <v>0</v>
      </c>
      <c r="G923">
        <v>0</v>
      </c>
      <c r="H923">
        <v>0</v>
      </c>
      <c r="I923">
        <v>0</v>
      </c>
      <c r="J923" t="s">
        <v>2496</v>
      </c>
      <c r="K923" t="s">
        <v>2496</v>
      </c>
      <c r="L923" s="20"/>
      <c r="M923" s="20"/>
      <c r="N923" s="20"/>
      <c r="O923" s="20"/>
      <c r="P923" s="20"/>
      <c r="Q923" s="28">
        <f t="shared" si="15"/>
        <v>17.71</v>
      </c>
      <c r="R923" s="18"/>
      <c r="S923" s="18"/>
      <c r="T923" s="18"/>
      <c r="U923" s="18"/>
      <c r="V923" s="18"/>
      <c r="W9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3" s="17">
        <f>SUM(T_MAIN_ROUTGW28[[#This Row],[(Y)
TOTAL Excluding VAT - Y1
((A*J)*Q)+((A*R)*12))]:[(AC)
TOTAL Excluding VAT - Y5
((E*N*Q)+((E*V)*12))]])</f>
        <v>0</v>
      </c>
      <c r="AC923" s="65"/>
    </row>
    <row r="924" spans="1:29" x14ac:dyDescent="0.3">
      <c r="A924" t="s">
        <v>2533</v>
      </c>
      <c r="B924" s="1" t="s">
        <v>4224</v>
      </c>
      <c r="C924" s="115" t="s">
        <v>4225</v>
      </c>
      <c r="D924" s="116" t="s">
        <v>2567</v>
      </c>
      <c r="E924">
        <v>0</v>
      </c>
      <c r="F924">
        <v>0</v>
      </c>
      <c r="G924">
        <v>0</v>
      </c>
      <c r="H924">
        <v>0</v>
      </c>
      <c r="I924">
        <v>0</v>
      </c>
      <c r="J924" t="s">
        <v>2496</v>
      </c>
      <c r="K924" t="s">
        <v>2496</v>
      </c>
      <c r="L924" s="20"/>
      <c r="M924" s="20"/>
      <c r="N924" s="20"/>
      <c r="O924" s="20"/>
      <c r="P924" s="20"/>
      <c r="Q924" s="28">
        <f t="shared" si="15"/>
        <v>17.71</v>
      </c>
      <c r="R924" s="18"/>
      <c r="S924" s="18"/>
      <c r="T924" s="18"/>
      <c r="U924" s="18"/>
      <c r="V924" s="18"/>
      <c r="W9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4" s="17">
        <f>SUM(T_MAIN_ROUTGW28[[#This Row],[(Y)
TOTAL Excluding VAT - Y1
((A*J)*Q)+((A*R)*12))]:[(AC)
TOTAL Excluding VAT - Y5
((E*N*Q)+((E*V)*12))]])</f>
        <v>0</v>
      </c>
      <c r="AC924" s="65"/>
    </row>
    <row r="925" spans="1:29" x14ac:dyDescent="0.3">
      <c r="A925" t="s">
        <v>2533</v>
      </c>
      <c r="B925" s="1" t="s">
        <v>4226</v>
      </c>
      <c r="C925" s="115" t="s">
        <v>4227</v>
      </c>
      <c r="D925" s="116" t="s">
        <v>2556</v>
      </c>
      <c r="E925">
        <v>0</v>
      </c>
      <c r="F925">
        <v>0</v>
      </c>
      <c r="G925">
        <v>0</v>
      </c>
      <c r="H925">
        <v>0</v>
      </c>
      <c r="I925">
        <v>0</v>
      </c>
      <c r="J925" t="s">
        <v>2496</v>
      </c>
      <c r="K925" t="s">
        <v>2496</v>
      </c>
      <c r="L925" s="20"/>
      <c r="M925" s="20"/>
      <c r="N925" s="20"/>
      <c r="O925" s="20"/>
      <c r="P925" s="20"/>
      <c r="Q925" s="28">
        <f t="shared" si="15"/>
        <v>17.71</v>
      </c>
      <c r="R925" s="18"/>
      <c r="S925" s="18"/>
      <c r="T925" s="18"/>
      <c r="U925" s="18"/>
      <c r="V925" s="18"/>
      <c r="W9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5" s="17">
        <f>SUM(T_MAIN_ROUTGW28[[#This Row],[(Y)
TOTAL Excluding VAT - Y1
((A*J)*Q)+((A*R)*12))]:[(AC)
TOTAL Excluding VAT - Y5
((E*N*Q)+((E*V)*12))]])</f>
        <v>0</v>
      </c>
      <c r="AC925" s="65"/>
    </row>
    <row r="926" spans="1:29" x14ac:dyDescent="0.3">
      <c r="A926" t="s">
        <v>2533</v>
      </c>
      <c r="B926" s="1" t="s">
        <v>4228</v>
      </c>
      <c r="C926" s="115" t="s">
        <v>4229</v>
      </c>
      <c r="D926" s="116" t="s">
        <v>2567</v>
      </c>
      <c r="E926">
        <v>0</v>
      </c>
      <c r="F926">
        <v>0</v>
      </c>
      <c r="G926">
        <v>0</v>
      </c>
      <c r="H926">
        <v>0</v>
      </c>
      <c r="I926">
        <v>0</v>
      </c>
      <c r="J926" t="s">
        <v>2496</v>
      </c>
      <c r="K926" t="s">
        <v>2496</v>
      </c>
      <c r="L926" s="20"/>
      <c r="M926" s="20"/>
      <c r="N926" s="20"/>
      <c r="O926" s="20"/>
      <c r="P926" s="20"/>
      <c r="Q926" s="28">
        <f t="shared" si="15"/>
        <v>17.71</v>
      </c>
      <c r="R926" s="18"/>
      <c r="S926" s="18"/>
      <c r="T926" s="18"/>
      <c r="U926" s="18"/>
      <c r="V926" s="18"/>
      <c r="W9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6" s="17">
        <f>SUM(T_MAIN_ROUTGW28[[#This Row],[(Y)
TOTAL Excluding VAT - Y1
((A*J)*Q)+((A*R)*12))]:[(AC)
TOTAL Excluding VAT - Y5
((E*N*Q)+((E*V)*12))]])</f>
        <v>0</v>
      </c>
      <c r="AC926" s="65"/>
    </row>
    <row r="927" spans="1:29" x14ac:dyDescent="0.3">
      <c r="A927" t="s">
        <v>2533</v>
      </c>
      <c r="B927" s="1" t="s">
        <v>4230</v>
      </c>
      <c r="C927" s="115" t="s">
        <v>4231</v>
      </c>
      <c r="D927" s="116" t="s">
        <v>2567</v>
      </c>
      <c r="E927">
        <v>0</v>
      </c>
      <c r="F927">
        <v>0</v>
      </c>
      <c r="G927">
        <v>0</v>
      </c>
      <c r="H927">
        <v>0</v>
      </c>
      <c r="I927">
        <v>0</v>
      </c>
      <c r="J927" t="s">
        <v>2496</v>
      </c>
      <c r="K927" t="s">
        <v>2496</v>
      </c>
      <c r="L927" s="20"/>
      <c r="M927" s="20"/>
      <c r="N927" s="20"/>
      <c r="O927" s="20"/>
      <c r="P927" s="20"/>
      <c r="Q927" s="28">
        <f t="shared" si="15"/>
        <v>17.71</v>
      </c>
      <c r="R927" s="18"/>
      <c r="S927" s="18"/>
      <c r="T927" s="18"/>
      <c r="U927" s="18"/>
      <c r="V927" s="18"/>
      <c r="W9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7" s="17">
        <f>SUM(T_MAIN_ROUTGW28[[#This Row],[(Y)
TOTAL Excluding VAT - Y1
((A*J)*Q)+((A*R)*12))]:[(AC)
TOTAL Excluding VAT - Y5
((E*N*Q)+((E*V)*12))]])</f>
        <v>0</v>
      </c>
      <c r="AC927" s="65"/>
    </row>
    <row r="928" spans="1:29" x14ac:dyDescent="0.3">
      <c r="A928" t="s">
        <v>2533</v>
      </c>
      <c r="B928" s="1" t="s">
        <v>4232</v>
      </c>
      <c r="C928" s="115" t="s">
        <v>4233</v>
      </c>
      <c r="D928" s="116" t="s">
        <v>2567</v>
      </c>
      <c r="E928">
        <v>0</v>
      </c>
      <c r="F928">
        <v>0</v>
      </c>
      <c r="G928">
        <v>0</v>
      </c>
      <c r="H928">
        <v>0</v>
      </c>
      <c r="I928">
        <v>0</v>
      </c>
      <c r="J928" t="s">
        <v>2496</v>
      </c>
      <c r="K928" t="s">
        <v>2496</v>
      </c>
      <c r="L928" s="20"/>
      <c r="M928" s="20"/>
      <c r="N928" s="20"/>
      <c r="O928" s="20"/>
      <c r="P928" s="20"/>
      <c r="Q928" s="28">
        <f t="shared" si="15"/>
        <v>17.71</v>
      </c>
      <c r="R928" s="18"/>
      <c r="S928" s="18"/>
      <c r="T928" s="18"/>
      <c r="U928" s="18"/>
      <c r="V928" s="18"/>
      <c r="W9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8" s="17">
        <f>SUM(T_MAIN_ROUTGW28[[#This Row],[(Y)
TOTAL Excluding VAT - Y1
((A*J)*Q)+((A*R)*12))]:[(AC)
TOTAL Excluding VAT - Y5
((E*N*Q)+((E*V)*12))]])</f>
        <v>0</v>
      </c>
      <c r="AC928" s="65"/>
    </row>
    <row r="929" spans="1:29" x14ac:dyDescent="0.3">
      <c r="A929" t="s">
        <v>2533</v>
      </c>
      <c r="B929" s="1" t="s">
        <v>4234</v>
      </c>
      <c r="C929" s="115" t="s">
        <v>4235</v>
      </c>
      <c r="D929" s="116" t="s">
        <v>2556</v>
      </c>
      <c r="E929">
        <v>0</v>
      </c>
      <c r="F929">
        <v>0</v>
      </c>
      <c r="G929">
        <v>0</v>
      </c>
      <c r="H929">
        <v>0</v>
      </c>
      <c r="I929">
        <v>0</v>
      </c>
      <c r="J929" t="s">
        <v>2496</v>
      </c>
      <c r="K929" t="s">
        <v>2496</v>
      </c>
      <c r="L929" s="20"/>
      <c r="M929" s="20"/>
      <c r="N929" s="20"/>
      <c r="O929" s="20"/>
      <c r="P929" s="20"/>
      <c r="Q929" s="28">
        <f t="shared" ref="Q929:Q992" si="16">Exchange_Rate</f>
        <v>17.71</v>
      </c>
      <c r="R929" s="18"/>
      <c r="S929" s="18"/>
      <c r="T929" s="18"/>
      <c r="U929" s="18"/>
      <c r="V929" s="18"/>
      <c r="W9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29" s="17">
        <f>SUM(T_MAIN_ROUTGW28[[#This Row],[(Y)
TOTAL Excluding VAT - Y1
((A*J)*Q)+((A*R)*12))]:[(AC)
TOTAL Excluding VAT - Y5
((E*N*Q)+((E*V)*12))]])</f>
        <v>0</v>
      </c>
      <c r="AC929" s="65"/>
    </row>
    <row r="930" spans="1:29" x14ac:dyDescent="0.3">
      <c r="A930" t="s">
        <v>2533</v>
      </c>
      <c r="B930" s="1" t="s">
        <v>4236</v>
      </c>
      <c r="C930" s="115" t="s">
        <v>4237</v>
      </c>
      <c r="D930" s="116" t="s">
        <v>2567</v>
      </c>
      <c r="E930">
        <v>0</v>
      </c>
      <c r="F930">
        <v>0</v>
      </c>
      <c r="G930">
        <v>0</v>
      </c>
      <c r="H930">
        <v>0</v>
      </c>
      <c r="I930">
        <v>0</v>
      </c>
      <c r="J930" t="s">
        <v>2496</v>
      </c>
      <c r="K930" t="s">
        <v>2496</v>
      </c>
      <c r="L930" s="20"/>
      <c r="M930" s="20"/>
      <c r="N930" s="20"/>
      <c r="O930" s="20"/>
      <c r="P930" s="20"/>
      <c r="Q930" s="28">
        <f t="shared" si="16"/>
        <v>17.71</v>
      </c>
      <c r="R930" s="18"/>
      <c r="S930" s="18"/>
      <c r="T930" s="18"/>
      <c r="U930" s="18"/>
      <c r="V930" s="18"/>
      <c r="W9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0" s="17">
        <f>SUM(T_MAIN_ROUTGW28[[#This Row],[(Y)
TOTAL Excluding VAT - Y1
((A*J)*Q)+((A*R)*12))]:[(AC)
TOTAL Excluding VAT - Y5
((E*N*Q)+((E*V)*12))]])</f>
        <v>0</v>
      </c>
      <c r="AC930" s="65"/>
    </row>
    <row r="931" spans="1:29" x14ac:dyDescent="0.3">
      <c r="A931" t="s">
        <v>2533</v>
      </c>
      <c r="B931" s="1" t="s">
        <v>4238</v>
      </c>
      <c r="C931" s="115" t="s">
        <v>4239</v>
      </c>
      <c r="D931" s="116" t="s">
        <v>2567</v>
      </c>
      <c r="E931">
        <v>0</v>
      </c>
      <c r="F931">
        <v>0</v>
      </c>
      <c r="G931">
        <v>0</v>
      </c>
      <c r="H931">
        <v>0</v>
      </c>
      <c r="I931">
        <v>0</v>
      </c>
      <c r="J931" t="s">
        <v>2496</v>
      </c>
      <c r="K931" t="s">
        <v>2496</v>
      </c>
      <c r="L931" s="20"/>
      <c r="M931" s="20"/>
      <c r="N931" s="20"/>
      <c r="O931" s="20"/>
      <c r="P931" s="20"/>
      <c r="Q931" s="28">
        <f t="shared" si="16"/>
        <v>17.71</v>
      </c>
      <c r="R931" s="18"/>
      <c r="S931" s="18"/>
      <c r="T931" s="18"/>
      <c r="U931" s="18"/>
      <c r="V931" s="18"/>
      <c r="W9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1" s="17">
        <f>SUM(T_MAIN_ROUTGW28[[#This Row],[(Y)
TOTAL Excluding VAT - Y1
((A*J)*Q)+((A*R)*12))]:[(AC)
TOTAL Excluding VAT - Y5
((E*N*Q)+((E*V)*12))]])</f>
        <v>0</v>
      </c>
      <c r="AC931" s="65"/>
    </row>
    <row r="932" spans="1:29" x14ac:dyDescent="0.3">
      <c r="A932" t="s">
        <v>2533</v>
      </c>
      <c r="B932" s="1" t="s">
        <v>4240</v>
      </c>
      <c r="C932" s="115" t="s">
        <v>4241</v>
      </c>
      <c r="D932" s="116" t="s">
        <v>2567</v>
      </c>
      <c r="E932">
        <v>0</v>
      </c>
      <c r="F932">
        <v>0</v>
      </c>
      <c r="G932">
        <v>0</v>
      </c>
      <c r="H932">
        <v>0</v>
      </c>
      <c r="I932">
        <v>0</v>
      </c>
      <c r="J932" t="s">
        <v>2496</v>
      </c>
      <c r="K932" t="s">
        <v>2496</v>
      </c>
      <c r="L932" s="20"/>
      <c r="M932" s="20"/>
      <c r="N932" s="20"/>
      <c r="O932" s="20"/>
      <c r="P932" s="20"/>
      <c r="Q932" s="28">
        <f t="shared" si="16"/>
        <v>17.71</v>
      </c>
      <c r="R932" s="18"/>
      <c r="S932" s="18"/>
      <c r="T932" s="18"/>
      <c r="U932" s="18"/>
      <c r="V932" s="18"/>
      <c r="W9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2" s="17">
        <f>SUM(T_MAIN_ROUTGW28[[#This Row],[(Y)
TOTAL Excluding VAT - Y1
((A*J)*Q)+((A*R)*12))]:[(AC)
TOTAL Excluding VAT - Y5
((E*N*Q)+((E*V)*12))]])</f>
        <v>0</v>
      </c>
      <c r="AC932" s="65"/>
    </row>
    <row r="933" spans="1:29" x14ac:dyDescent="0.3">
      <c r="A933" t="s">
        <v>2533</v>
      </c>
      <c r="B933" s="1" t="s">
        <v>4242</v>
      </c>
      <c r="C933" s="115" t="s">
        <v>4243</v>
      </c>
      <c r="D933" s="116" t="s">
        <v>2567</v>
      </c>
      <c r="E933">
        <v>0</v>
      </c>
      <c r="F933">
        <v>0</v>
      </c>
      <c r="G933">
        <v>0</v>
      </c>
      <c r="H933">
        <v>0</v>
      </c>
      <c r="I933">
        <v>0</v>
      </c>
      <c r="J933" t="s">
        <v>2496</v>
      </c>
      <c r="K933" t="s">
        <v>2496</v>
      </c>
      <c r="L933" s="20"/>
      <c r="M933" s="20"/>
      <c r="N933" s="20"/>
      <c r="O933" s="20"/>
      <c r="P933" s="20"/>
      <c r="Q933" s="28">
        <f t="shared" si="16"/>
        <v>17.71</v>
      </c>
      <c r="R933" s="18"/>
      <c r="S933" s="18"/>
      <c r="T933" s="18"/>
      <c r="U933" s="18"/>
      <c r="V933" s="18"/>
      <c r="W9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3" s="17">
        <f>SUM(T_MAIN_ROUTGW28[[#This Row],[(Y)
TOTAL Excluding VAT - Y1
((A*J)*Q)+((A*R)*12))]:[(AC)
TOTAL Excluding VAT - Y5
((E*N*Q)+((E*V)*12))]])</f>
        <v>0</v>
      </c>
      <c r="AC933" s="65"/>
    </row>
    <row r="934" spans="1:29" x14ac:dyDescent="0.3">
      <c r="A934" t="s">
        <v>2533</v>
      </c>
      <c r="B934" s="1" t="s">
        <v>4244</v>
      </c>
      <c r="C934" s="115" t="s">
        <v>4245</v>
      </c>
      <c r="D934" s="116" t="s">
        <v>2567</v>
      </c>
      <c r="E934">
        <v>0</v>
      </c>
      <c r="F934">
        <v>0</v>
      </c>
      <c r="G934">
        <v>0</v>
      </c>
      <c r="H934">
        <v>0</v>
      </c>
      <c r="I934">
        <v>0</v>
      </c>
      <c r="J934" t="s">
        <v>2496</v>
      </c>
      <c r="K934" t="s">
        <v>2496</v>
      </c>
      <c r="L934" s="20"/>
      <c r="M934" s="20"/>
      <c r="N934" s="20"/>
      <c r="O934" s="20"/>
      <c r="P934" s="20"/>
      <c r="Q934" s="28">
        <f t="shared" si="16"/>
        <v>17.71</v>
      </c>
      <c r="R934" s="18"/>
      <c r="S934" s="18"/>
      <c r="T934" s="18"/>
      <c r="U934" s="18"/>
      <c r="V934" s="18"/>
      <c r="W9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4" s="17">
        <f>SUM(T_MAIN_ROUTGW28[[#This Row],[(Y)
TOTAL Excluding VAT - Y1
((A*J)*Q)+((A*R)*12))]:[(AC)
TOTAL Excluding VAT - Y5
((E*N*Q)+((E*V)*12))]])</f>
        <v>0</v>
      </c>
      <c r="AC934" s="65"/>
    </row>
    <row r="935" spans="1:29" x14ac:dyDescent="0.3">
      <c r="A935" t="s">
        <v>2533</v>
      </c>
      <c r="B935" s="1" t="s">
        <v>4246</v>
      </c>
      <c r="C935" s="115" t="s">
        <v>4247</v>
      </c>
      <c r="D935" s="116" t="s">
        <v>2567</v>
      </c>
      <c r="E935">
        <v>0</v>
      </c>
      <c r="F935">
        <v>0</v>
      </c>
      <c r="G935">
        <v>0</v>
      </c>
      <c r="H935">
        <v>0</v>
      </c>
      <c r="I935">
        <v>0</v>
      </c>
      <c r="J935" t="s">
        <v>2496</v>
      </c>
      <c r="K935" t="s">
        <v>2496</v>
      </c>
      <c r="L935" s="20"/>
      <c r="M935" s="20"/>
      <c r="N935" s="20"/>
      <c r="O935" s="20"/>
      <c r="P935" s="20"/>
      <c r="Q935" s="28">
        <f t="shared" si="16"/>
        <v>17.71</v>
      </c>
      <c r="R935" s="18"/>
      <c r="S935" s="18"/>
      <c r="T935" s="18"/>
      <c r="U935" s="18"/>
      <c r="V935" s="18"/>
      <c r="W9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5" s="17">
        <f>SUM(T_MAIN_ROUTGW28[[#This Row],[(Y)
TOTAL Excluding VAT - Y1
((A*J)*Q)+((A*R)*12))]:[(AC)
TOTAL Excluding VAT - Y5
((E*N*Q)+((E*V)*12))]])</f>
        <v>0</v>
      </c>
      <c r="AC935" s="65"/>
    </row>
    <row r="936" spans="1:29" x14ac:dyDescent="0.3">
      <c r="A936" t="s">
        <v>2533</v>
      </c>
      <c r="B936" s="1" t="s">
        <v>4248</v>
      </c>
      <c r="C936" s="115" t="s">
        <v>4249</v>
      </c>
      <c r="D936" s="116" t="s">
        <v>2567</v>
      </c>
      <c r="E936">
        <v>0</v>
      </c>
      <c r="F936">
        <v>0</v>
      </c>
      <c r="G936">
        <v>0</v>
      </c>
      <c r="H936">
        <v>0</v>
      </c>
      <c r="I936">
        <v>0</v>
      </c>
      <c r="J936" t="s">
        <v>2496</v>
      </c>
      <c r="K936" t="s">
        <v>2496</v>
      </c>
      <c r="L936" s="20"/>
      <c r="M936" s="20"/>
      <c r="N936" s="20"/>
      <c r="O936" s="20"/>
      <c r="P936" s="20"/>
      <c r="Q936" s="28">
        <f t="shared" si="16"/>
        <v>17.71</v>
      </c>
      <c r="R936" s="18"/>
      <c r="S936" s="18"/>
      <c r="T936" s="18"/>
      <c r="U936" s="18"/>
      <c r="V936" s="18"/>
      <c r="W9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6" s="17">
        <f>SUM(T_MAIN_ROUTGW28[[#This Row],[(Y)
TOTAL Excluding VAT - Y1
((A*J)*Q)+((A*R)*12))]:[(AC)
TOTAL Excluding VAT - Y5
((E*N*Q)+((E*V)*12))]])</f>
        <v>0</v>
      </c>
      <c r="AC936" s="65"/>
    </row>
    <row r="937" spans="1:29" x14ac:dyDescent="0.3">
      <c r="A937" t="s">
        <v>2533</v>
      </c>
      <c r="B937" s="1" t="s">
        <v>4250</v>
      </c>
      <c r="C937" s="115" t="s">
        <v>4251</v>
      </c>
      <c r="D937" s="116" t="s">
        <v>2567</v>
      </c>
      <c r="E937">
        <v>0</v>
      </c>
      <c r="F937">
        <v>0</v>
      </c>
      <c r="G937">
        <v>0</v>
      </c>
      <c r="H937">
        <v>0</v>
      </c>
      <c r="I937">
        <v>0</v>
      </c>
      <c r="J937" t="s">
        <v>2496</v>
      </c>
      <c r="K937" t="s">
        <v>2496</v>
      </c>
      <c r="L937" s="20"/>
      <c r="M937" s="20"/>
      <c r="N937" s="20"/>
      <c r="O937" s="20"/>
      <c r="P937" s="20"/>
      <c r="Q937" s="28">
        <f t="shared" si="16"/>
        <v>17.71</v>
      </c>
      <c r="R937" s="18"/>
      <c r="S937" s="18"/>
      <c r="T937" s="18"/>
      <c r="U937" s="18"/>
      <c r="V937" s="18"/>
      <c r="W9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7" s="17">
        <f>SUM(T_MAIN_ROUTGW28[[#This Row],[(Y)
TOTAL Excluding VAT - Y1
((A*J)*Q)+((A*R)*12))]:[(AC)
TOTAL Excluding VAT - Y5
((E*N*Q)+((E*V)*12))]])</f>
        <v>0</v>
      </c>
      <c r="AC937" s="65"/>
    </row>
    <row r="938" spans="1:29" x14ac:dyDescent="0.3">
      <c r="A938" t="s">
        <v>2533</v>
      </c>
      <c r="B938" s="1" t="s">
        <v>4252</v>
      </c>
      <c r="C938" s="115" t="s">
        <v>4253</v>
      </c>
      <c r="D938" s="116" t="s">
        <v>4254</v>
      </c>
      <c r="E938">
        <v>0</v>
      </c>
      <c r="F938">
        <v>0</v>
      </c>
      <c r="G938">
        <v>0</v>
      </c>
      <c r="H938">
        <v>0</v>
      </c>
      <c r="I938">
        <v>0</v>
      </c>
      <c r="J938" t="s">
        <v>2496</v>
      </c>
      <c r="K938" t="s">
        <v>2496</v>
      </c>
      <c r="L938" s="20"/>
      <c r="M938" s="20"/>
      <c r="N938" s="20"/>
      <c r="O938" s="20"/>
      <c r="P938" s="20"/>
      <c r="Q938" s="28">
        <f t="shared" si="16"/>
        <v>17.71</v>
      </c>
      <c r="R938" s="18"/>
      <c r="S938" s="18"/>
      <c r="T938" s="18"/>
      <c r="U938" s="18"/>
      <c r="V938" s="18"/>
      <c r="W9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8" s="17">
        <f>SUM(T_MAIN_ROUTGW28[[#This Row],[(Y)
TOTAL Excluding VAT - Y1
((A*J)*Q)+((A*R)*12))]:[(AC)
TOTAL Excluding VAT - Y5
((E*N*Q)+((E*V)*12))]])</f>
        <v>0</v>
      </c>
      <c r="AC938" s="65"/>
    </row>
    <row r="939" spans="1:29" x14ac:dyDescent="0.3">
      <c r="A939" t="s">
        <v>2533</v>
      </c>
      <c r="B939" s="1" t="s">
        <v>4255</v>
      </c>
      <c r="C939" s="115" t="s">
        <v>4256</v>
      </c>
      <c r="D939" s="116" t="s">
        <v>2567</v>
      </c>
      <c r="E939">
        <v>0</v>
      </c>
      <c r="F939">
        <v>0</v>
      </c>
      <c r="G939">
        <v>0</v>
      </c>
      <c r="H939">
        <v>0</v>
      </c>
      <c r="I939">
        <v>0</v>
      </c>
      <c r="J939" t="s">
        <v>2496</v>
      </c>
      <c r="K939" t="s">
        <v>2496</v>
      </c>
      <c r="L939" s="20"/>
      <c r="M939" s="20"/>
      <c r="N939" s="20"/>
      <c r="O939" s="20"/>
      <c r="P939" s="20"/>
      <c r="Q939" s="28">
        <f t="shared" si="16"/>
        <v>17.71</v>
      </c>
      <c r="R939" s="18"/>
      <c r="S939" s="18"/>
      <c r="T939" s="18"/>
      <c r="U939" s="18"/>
      <c r="V939" s="18"/>
      <c r="W9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39" s="17">
        <f>SUM(T_MAIN_ROUTGW28[[#This Row],[(Y)
TOTAL Excluding VAT - Y1
((A*J)*Q)+((A*R)*12))]:[(AC)
TOTAL Excluding VAT - Y5
((E*N*Q)+((E*V)*12))]])</f>
        <v>0</v>
      </c>
      <c r="AC939" s="65"/>
    </row>
    <row r="940" spans="1:29" x14ac:dyDescent="0.3">
      <c r="A940" t="s">
        <v>2533</v>
      </c>
      <c r="B940" s="1" t="s">
        <v>4257</v>
      </c>
      <c r="C940" s="115" t="s">
        <v>4258</v>
      </c>
      <c r="D940" s="116" t="s">
        <v>2567</v>
      </c>
      <c r="E940">
        <v>0</v>
      </c>
      <c r="F940">
        <v>0</v>
      </c>
      <c r="G940">
        <v>0</v>
      </c>
      <c r="H940">
        <v>0</v>
      </c>
      <c r="I940">
        <v>0</v>
      </c>
      <c r="J940" t="s">
        <v>2496</v>
      </c>
      <c r="K940" t="s">
        <v>2496</v>
      </c>
      <c r="L940" s="20"/>
      <c r="M940" s="20"/>
      <c r="N940" s="20"/>
      <c r="O940" s="20"/>
      <c r="P940" s="20"/>
      <c r="Q940" s="28">
        <f t="shared" si="16"/>
        <v>17.71</v>
      </c>
      <c r="R940" s="18"/>
      <c r="S940" s="18"/>
      <c r="T940" s="18"/>
      <c r="U940" s="18"/>
      <c r="V940" s="18"/>
      <c r="W9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0" s="17">
        <f>SUM(T_MAIN_ROUTGW28[[#This Row],[(Y)
TOTAL Excluding VAT - Y1
((A*J)*Q)+((A*R)*12))]:[(AC)
TOTAL Excluding VAT - Y5
((E*N*Q)+((E*V)*12))]])</f>
        <v>0</v>
      </c>
      <c r="AC940" s="65"/>
    </row>
    <row r="941" spans="1:29" x14ac:dyDescent="0.3">
      <c r="A941" t="s">
        <v>2533</v>
      </c>
      <c r="B941" s="1" t="s">
        <v>4259</v>
      </c>
      <c r="C941" s="115" t="s">
        <v>4260</v>
      </c>
      <c r="D941" s="116" t="s">
        <v>2567</v>
      </c>
      <c r="E941">
        <v>0</v>
      </c>
      <c r="F941">
        <v>0</v>
      </c>
      <c r="G941">
        <v>0</v>
      </c>
      <c r="H941">
        <v>0</v>
      </c>
      <c r="I941">
        <v>0</v>
      </c>
      <c r="J941" t="s">
        <v>2496</v>
      </c>
      <c r="K941" t="s">
        <v>2496</v>
      </c>
      <c r="L941" s="20"/>
      <c r="M941" s="20"/>
      <c r="N941" s="20"/>
      <c r="O941" s="20"/>
      <c r="P941" s="20"/>
      <c r="Q941" s="28">
        <f t="shared" si="16"/>
        <v>17.71</v>
      </c>
      <c r="R941" s="18"/>
      <c r="S941" s="18"/>
      <c r="T941" s="18"/>
      <c r="U941" s="18"/>
      <c r="V941" s="18"/>
      <c r="W9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1" s="17">
        <f>SUM(T_MAIN_ROUTGW28[[#This Row],[(Y)
TOTAL Excluding VAT - Y1
((A*J)*Q)+((A*R)*12))]:[(AC)
TOTAL Excluding VAT - Y5
((E*N*Q)+((E*V)*12))]])</f>
        <v>0</v>
      </c>
      <c r="AC941" s="65"/>
    </row>
    <row r="942" spans="1:29" x14ac:dyDescent="0.3">
      <c r="A942" t="s">
        <v>2533</v>
      </c>
      <c r="B942" s="1" t="s">
        <v>4261</v>
      </c>
      <c r="C942" s="115" t="s">
        <v>4262</v>
      </c>
      <c r="D942" s="116" t="s">
        <v>2567</v>
      </c>
      <c r="E942">
        <v>0</v>
      </c>
      <c r="F942">
        <v>0</v>
      </c>
      <c r="G942">
        <v>0</v>
      </c>
      <c r="H942">
        <v>0</v>
      </c>
      <c r="I942">
        <v>0</v>
      </c>
      <c r="J942" t="s">
        <v>2496</v>
      </c>
      <c r="K942" t="s">
        <v>2496</v>
      </c>
      <c r="L942" s="20"/>
      <c r="M942" s="20"/>
      <c r="N942" s="20"/>
      <c r="O942" s="20"/>
      <c r="P942" s="20"/>
      <c r="Q942" s="28">
        <f t="shared" si="16"/>
        <v>17.71</v>
      </c>
      <c r="R942" s="18"/>
      <c r="S942" s="18"/>
      <c r="T942" s="18"/>
      <c r="U942" s="18"/>
      <c r="V942" s="18"/>
      <c r="W9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2" s="17">
        <f>SUM(T_MAIN_ROUTGW28[[#This Row],[(Y)
TOTAL Excluding VAT - Y1
((A*J)*Q)+((A*R)*12))]:[(AC)
TOTAL Excluding VAT - Y5
((E*N*Q)+((E*V)*12))]])</f>
        <v>0</v>
      </c>
      <c r="AC942" s="65"/>
    </row>
    <row r="943" spans="1:29" x14ac:dyDescent="0.3">
      <c r="A943" t="s">
        <v>2533</v>
      </c>
      <c r="B943" s="1" t="s">
        <v>4263</v>
      </c>
      <c r="C943" s="115" t="s">
        <v>4264</v>
      </c>
      <c r="D943" s="116" t="s">
        <v>2567</v>
      </c>
      <c r="E943">
        <v>0</v>
      </c>
      <c r="F943">
        <v>0</v>
      </c>
      <c r="G943">
        <v>0</v>
      </c>
      <c r="H943">
        <v>0</v>
      </c>
      <c r="I943">
        <v>0</v>
      </c>
      <c r="J943" t="s">
        <v>2496</v>
      </c>
      <c r="K943" t="s">
        <v>2496</v>
      </c>
      <c r="L943" s="20"/>
      <c r="M943" s="20"/>
      <c r="N943" s="20"/>
      <c r="O943" s="20"/>
      <c r="P943" s="20"/>
      <c r="Q943" s="28">
        <f t="shared" si="16"/>
        <v>17.71</v>
      </c>
      <c r="R943" s="18"/>
      <c r="S943" s="18"/>
      <c r="T943" s="18"/>
      <c r="U943" s="18"/>
      <c r="V943" s="18"/>
      <c r="W9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3" s="17">
        <f>SUM(T_MAIN_ROUTGW28[[#This Row],[(Y)
TOTAL Excluding VAT - Y1
((A*J)*Q)+((A*R)*12))]:[(AC)
TOTAL Excluding VAT - Y5
((E*N*Q)+((E*V)*12))]])</f>
        <v>0</v>
      </c>
      <c r="AC943" s="65"/>
    </row>
    <row r="944" spans="1:29" x14ac:dyDescent="0.3">
      <c r="A944" t="s">
        <v>2533</v>
      </c>
      <c r="B944" s="1" t="s">
        <v>4265</v>
      </c>
      <c r="C944" s="115" t="s">
        <v>4266</v>
      </c>
      <c r="D944" s="116" t="s">
        <v>2567</v>
      </c>
      <c r="E944">
        <v>0</v>
      </c>
      <c r="F944">
        <v>0</v>
      </c>
      <c r="G944">
        <v>0</v>
      </c>
      <c r="H944">
        <v>0</v>
      </c>
      <c r="I944">
        <v>0</v>
      </c>
      <c r="J944" t="s">
        <v>2496</v>
      </c>
      <c r="K944" t="s">
        <v>2496</v>
      </c>
      <c r="L944" s="20"/>
      <c r="M944" s="20"/>
      <c r="N944" s="20"/>
      <c r="O944" s="20"/>
      <c r="P944" s="20"/>
      <c r="Q944" s="28">
        <f t="shared" si="16"/>
        <v>17.71</v>
      </c>
      <c r="R944" s="18"/>
      <c r="S944" s="18"/>
      <c r="T944" s="18"/>
      <c r="U944" s="18"/>
      <c r="V944" s="18"/>
      <c r="W9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4" s="17">
        <f>SUM(T_MAIN_ROUTGW28[[#This Row],[(Y)
TOTAL Excluding VAT - Y1
((A*J)*Q)+((A*R)*12))]:[(AC)
TOTAL Excluding VAT - Y5
((E*N*Q)+((E*V)*12))]])</f>
        <v>0</v>
      </c>
      <c r="AC944" s="65"/>
    </row>
    <row r="945" spans="1:29" x14ac:dyDescent="0.3">
      <c r="A945" t="s">
        <v>2533</v>
      </c>
      <c r="B945" s="1" t="s">
        <v>4267</v>
      </c>
      <c r="C945" s="115" t="s">
        <v>4268</v>
      </c>
      <c r="D945" s="116" t="s">
        <v>2567</v>
      </c>
      <c r="E945">
        <v>0</v>
      </c>
      <c r="F945">
        <v>0</v>
      </c>
      <c r="G945">
        <v>0</v>
      </c>
      <c r="H945">
        <v>0</v>
      </c>
      <c r="I945">
        <v>0</v>
      </c>
      <c r="J945" t="s">
        <v>2496</v>
      </c>
      <c r="K945" t="s">
        <v>2496</v>
      </c>
      <c r="L945" s="20"/>
      <c r="M945" s="20"/>
      <c r="N945" s="20"/>
      <c r="O945" s="20"/>
      <c r="P945" s="20"/>
      <c r="Q945" s="28">
        <f t="shared" si="16"/>
        <v>17.71</v>
      </c>
      <c r="R945" s="18"/>
      <c r="S945" s="18"/>
      <c r="T945" s="18"/>
      <c r="U945" s="18"/>
      <c r="V945" s="18"/>
      <c r="W9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5" s="17">
        <f>SUM(T_MAIN_ROUTGW28[[#This Row],[(Y)
TOTAL Excluding VAT - Y1
((A*J)*Q)+((A*R)*12))]:[(AC)
TOTAL Excluding VAT - Y5
((E*N*Q)+((E*V)*12))]])</f>
        <v>0</v>
      </c>
      <c r="AC945" s="65"/>
    </row>
    <row r="946" spans="1:29" x14ac:dyDescent="0.3">
      <c r="A946" t="s">
        <v>2533</v>
      </c>
      <c r="B946" s="1" t="s">
        <v>4269</v>
      </c>
      <c r="C946" s="115" t="s">
        <v>4270</v>
      </c>
      <c r="D946" s="116" t="s">
        <v>2567</v>
      </c>
      <c r="E946">
        <v>0</v>
      </c>
      <c r="F946">
        <v>0</v>
      </c>
      <c r="G946">
        <v>0</v>
      </c>
      <c r="H946">
        <v>0</v>
      </c>
      <c r="I946">
        <v>0</v>
      </c>
      <c r="J946" t="s">
        <v>2496</v>
      </c>
      <c r="K946" t="s">
        <v>2496</v>
      </c>
      <c r="L946" s="20"/>
      <c r="M946" s="20"/>
      <c r="N946" s="20"/>
      <c r="O946" s="20"/>
      <c r="P946" s="20"/>
      <c r="Q946" s="28">
        <f t="shared" si="16"/>
        <v>17.71</v>
      </c>
      <c r="R946" s="18"/>
      <c r="S946" s="18"/>
      <c r="T946" s="18"/>
      <c r="U946" s="18"/>
      <c r="V946" s="18"/>
      <c r="W9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6" s="17">
        <f>SUM(T_MAIN_ROUTGW28[[#This Row],[(Y)
TOTAL Excluding VAT - Y1
((A*J)*Q)+((A*R)*12))]:[(AC)
TOTAL Excluding VAT - Y5
((E*N*Q)+((E*V)*12))]])</f>
        <v>0</v>
      </c>
      <c r="AC946" s="65"/>
    </row>
    <row r="947" spans="1:29" x14ac:dyDescent="0.3">
      <c r="A947" t="s">
        <v>2533</v>
      </c>
      <c r="B947" s="1" t="s">
        <v>4271</v>
      </c>
      <c r="C947" s="115" t="s">
        <v>4272</v>
      </c>
      <c r="D947" s="116" t="s">
        <v>2567</v>
      </c>
      <c r="E947">
        <v>0</v>
      </c>
      <c r="F947">
        <v>0</v>
      </c>
      <c r="G947">
        <v>0</v>
      </c>
      <c r="H947">
        <v>0</v>
      </c>
      <c r="I947">
        <v>0</v>
      </c>
      <c r="J947" t="s">
        <v>2496</v>
      </c>
      <c r="K947" t="s">
        <v>2496</v>
      </c>
      <c r="L947" s="20"/>
      <c r="M947" s="20"/>
      <c r="N947" s="20"/>
      <c r="O947" s="20"/>
      <c r="P947" s="20"/>
      <c r="Q947" s="28">
        <f t="shared" si="16"/>
        <v>17.71</v>
      </c>
      <c r="R947" s="18"/>
      <c r="S947" s="18"/>
      <c r="T947" s="18"/>
      <c r="U947" s="18"/>
      <c r="V947" s="18"/>
      <c r="W9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7" s="17">
        <f>SUM(T_MAIN_ROUTGW28[[#This Row],[(Y)
TOTAL Excluding VAT - Y1
((A*J)*Q)+((A*R)*12))]:[(AC)
TOTAL Excluding VAT - Y5
((E*N*Q)+((E*V)*12))]])</f>
        <v>0</v>
      </c>
      <c r="AC947" s="65"/>
    </row>
    <row r="948" spans="1:29" x14ac:dyDescent="0.3">
      <c r="A948" t="s">
        <v>2533</v>
      </c>
      <c r="B948" s="1" t="s">
        <v>4273</v>
      </c>
      <c r="C948" s="115" t="s">
        <v>4274</v>
      </c>
      <c r="D948" s="116" t="s">
        <v>2567</v>
      </c>
      <c r="E948">
        <v>0</v>
      </c>
      <c r="F948">
        <v>0</v>
      </c>
      <c r="G948">
        <v>0</v>
      </c>
      <c r="H948">
        <v>0</v>
      </c>
      <c r="I948">
        <v>0</v>
      </c>
      <c r="J948" t="s">
        <v>2496</v>
      </c>
      <c r="K948" t="s">
        <v>2496</v>
      </c>
      <c r="L948" s="20"/>
      <c r="M948" s="20"/>
      <c r="N948" s="20"/>
      <c r="O948" s="20"/>
      <c r="P948" s="20"/>
      <c r="Q948" s="28">
        <f t="shared" si="16"/>
        <v>17.71</v>
      </c>
      <c r="R948" s="18"/>
      <c r="S948" s="18"/>
      <c r="T948" s="18"/>
      <c r="U948" s="18"/>
      <c r="V948" s="18"/>
      <c r="W9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8" s="17">
        <f>SUM(T_MAIN_ROUTGW28[[#This Row],[(Y)
TOTAL Excluding VAT - Y1
((A*J)*Q)+((A*R)*12))]:[(AC)
TOTAL Excluding VAT - Y5
((E*N*Q)+((E*V)*12))]])</f>
        <v>0</v>
      </c>
      <c r="AC948" s="65"/>
    </row>
    <row r="949" spans="1:29" x14ac:dyDescent="0.3">
      <c r="A949" t="s">
        <v>2533</v>
      </c>
      <c r="B949" s="1" t="s">
        <v>4275</v>
      </c>
      <c r="C949" s="115" t="s">
        <v>4276</v>
      </c>
      <c r="D949" s="116" t="s">
        <v>2567</v>
      </c>
      <c r="E949">
        <v>0</v>
      </c>
      <c r="F949">
        <v>0</v>
      </c>
      <c r="G949">
        <v>0</v>
      </c>
      <c r="H949">
        <v>0</v>
      </c>
      <c r="I949">
        <v>0</v>
      </c>
      <c r="J949" t="s">
        <v>2496</v>
      </c>
      <c r="K949" t="s">
        <v>2496</v>
      </c>
      <c r="L949" s="20"/>
      <c r="M949" s="20"/>
      <c r="N949" s="20"/>
      <c r="O949" s="20"/>
      <c r="P949" s="20"/>
      <c r="Q949" s="28">
        <f t="shared" si="16"/>
        <v>17.71</v>
      </c>
      <c r="R949" s="18"/>
      <c r="S949" s="18"/>
      <c r="T949" s="18"/>
      <c r="U949" s="18"/>
      <c r="V949" s="18"/>
      <c r="W9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49" s="17">
        <f>SUM(T_MAIN_ROUTGW28[[#This Row],[(Y)
TOTAL Excluding VAT - Y1
((A*J)*Q)+((A*R)*12))]:[(AC)
TOTAL Excluding VAT - Y5
((E*N*Q)+((E*V)*12))]])</f>
        <v>0</v>
      </c>
      <c r="AC949" s="65"/>
    </row>
    <row r="950" spans="1:29" x14ac:dyDescent="0.3">
      <c r="A950" t="s">
        <v>2533</v>
      </c>
      <c r="B950" s="1" t="s">
        <v>4277</v>
      </c>
      <c r="C950" s="115" t="s">
        <v>4278</v>
      </c>
      <c r="D950" s="116" t="s">
        <v>2567</v>
      </c>
      <c r="E950">
        <v>0</v>
      </c>
      <c r="F950">
        <v>0</v>
      </c>
      <c r="G950">
        <v>0</v>
      </c>
      <c r="H950">
        <v>0</v>
      </c>
      <c r="I950">
        <v>0</v>
      </c>
      <c r="J950" t="s">
        <v>2496</v>
      </c>
      <c r="K950" t="s">
        <v>2496</v>
      </c>
      <c r="L950" s="20"/>
      <c r="M950" s="20"/>
      <c r="N950" s="20"/>
      <c r="O950" s="20"/>
      <c r="P950" s="20"/>
      <c r="Q950" s="28">
        <f t="shared" si="16"/>
        <v>17.71</v>
      </c>
      <c r="R950" s="18"/>
      <c r="S950" s="18"/>
      <c r="T950" s="18"/>
      <c r="U950" s="18"/>
      <c r="V950" s="18"/>
      <c r="W9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0" s="17">
        <f>SUM(T_MAIN_ROUTGW28[[#This Row],[(Y)
TOTAL Excluding VAT - Y1
((A*J)*Q)+((A*R)*12))]:[(AC)
TOTAL Excluding VAT - Y5
((E*N*Q)+((E*V)*12))]])</f>
        <v>0</v>
      </c>
      <c r="AC950" s="65"/>
    </row>
    <row r="951" spans="1:29" x14ac:dyDescent="0.3">
      <c r="A951" t="s">
        <v>2533</v>
      </c>
      <c r="B951" s="1" t="s">
        <v>4279</v>
      </c>
      <c r="C951" s="115" t="s">
        <v>4280</v>
      </c>
      <c r="D951" s="116" t="s">
        <v>2567</v>
      </c>
      <c r="E951">
        <v>0</v>
      </c>
      <c r="F951">
        <v>0</v>
      </c>
      <c r="G951">
        <v>0</v>
      </c>
      <c r="H951">
        <v>0</v>
      </c>
      <c r="I951">
        <v>0</v>
      </c>
      <c r="J951" t="s">
        <v>2496</v>
      </c>
      <c r="K951" t="s">
        <v>2496</v>
      </c>
      <c r="L951" s="20"/>
      <c r="M951" s="20"/>
      <c r="N951" s="20"/>
      <c r="O951" s="20"/>
      <c r="P951" s="20"/>
      <c r="Q951" s="28">
        <f t="shared" si="16"/>
        <v>17.71</v>
      </c>
      <c r="R951" s="18"/>
      <c r="S951" s="18"/>
      <c r="T951" s="18"/>
      <c r="U951" s="18"/>
      <c r="V951" s="18"/>
      <c r="W9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1" s="17">
        <f>SUM(T_MAIN_ROUTGW28[[#This Row],[(Y)
TOTAL Excluding VAT - Y1
((A*J)*Q)+((A*R)*12))]:[(AC)
TOTAL Excluding VAT - Y5
((E*N*Q)+((E*V)*12))]])</f>
        <v>0</v>
      </c>
      <c r="AC951" s="65"/>
    </row>
    <row r="952" spans="1:29" x14ac:dyDescent="0.3">
      <c r="A952" t="s">
        <v>2533</v>
      </c>
      <c r="B952" s="1" t="s">
        <v>4281</v>
      </c>
      <c r="C952" s="115" t="s">
        <v>4282</v>
      </c>
      <c r="D952" s="116" t="s">
        <v>2567</v>
      </c>
      <c r="E952">
        <v>0</v>
      </c>
      <c r="F952">
        <v>0</v>
      </c>
      <c r="G952">
        <v>0</v>
      </c>
      <c r="H952">
        <v>0</v>
      </c>
      <c r="I952">
        <v>0</v>
      </c>
      <c r="J952" t="s">
        <v>2496</v>
      </c>
      <c r="K952" t="s">
        <v>2496</v>
      </c>
      <c r="L952" s="20"/>
      <c r="M952" s="20"/>
      <c r="N952" s="20"/>
      <c r="O952" s="20"/>
      <c r="P952" s="20"/>
      <c r="Q952" s="28">
        <f t="shared" si="16"/>
        <v>17.71</v>
      </c>
      <c r="R952" s="18"/>
      <c r="S952" s="18"/>
      <c r="T952" s="18"/>
      <c r="U952" s="18"/>
      <c r="V952" s="18"/>
      <c r="W9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2" s="17">
        <f>SUM(T_MAIN_ROUTGW28[[#This Row],[(Y)
TOTAL Excluding VAT - Y1
((A*J)*Q)+((A*R)*12))]:[(AC)
TOTAL Excluding VAT - Y5
((E*N*Q)+((E*V)*12))]])</f>
        <v>0</v>
      </c>
      <c r="AC952" s="65"/>
    </row>
    <row r="953" spans="1:29" x14ac:dyDescent="0.3">
      <c r="A953" t="s">
        <v>2533</v>
      </c>
      <c r="B953" s="1" t="s">
        <v>4283</v>
      </c>
      <c r="C953" s="115" t="s">
        <v>4284</v>
      </c>
      <c r="D953" s="116" t="s">
        <v>2567</v>
      </c>
      <c r="E953">
        <v>0</v>
      </c>
      <c r="F953">
        <v>0</v>
      </c>
      <c r="G953">
        <v>0</v>
      </c>
      <c r="H953">
        <v>0</v>
      </c>
      <c r="I953">
        <v>0</v>
      </c>
      <c r="J953" t="s">
        <v>2496</v>
      </c>
      <c r="K953" t="s">
        <v>2496</v>
      </c>
      <c r="L953" s="20"/>
      <c r="M953" s="20"/>
      <c r="N953" s="20"/>
      <c r="O953" s="20"/>
      <c r="P953" s="20"/>
      <c r="Q953" s="28">
        <f t="shared" si="16"/>
        <v>17.71</v>
      </c>
      <c r="R953" s="18"/>
      <c r="S953" s="18"/>
      <c r="T953" s="18"/>
      <c r="U953" s="18"/>
      <c r="V953" s="18"/>
      <c r="W9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3" s="17">
        <f>SUM(T_MAIN_ROUTGW28[[#This Row],[(Y)
TOTAL Excluding VAT - Y1
((A*J)*Q)+((A*R)*12))]:[(AC)
TOTAL Excluding VAT - Y5
((E*N*Q)+((E*V)*12))]])</f>
        <v>0</v>
      </c>
      <c r="AC953" s="65"/>
    </row>
    <row r="954" spans="1:29" x14ac:dyDescent="0.3">
      <c r="A954" t="s">
        <v>2533</v>
      </c>
      <c r="B954" s="1" t="s">
        <v>4285</v>
      </c>
      <c r="C954" s="115" t="s">
        <v>4286</v>
      </c>
      <c r="D954" s="116" t="s">
        <v>2567</v>
      </c>
      <c r="E954">
        <v>0</v>
      </c>
      <c r="F954">
        <v>0</v>
      </c>
      <c r="G954">
        <v>0</v>
      </c>
      <c r="H954">
        <v>0</v>
      </c>
      <c r="I954">
        <v>0</v>
      </c>
      <c r="J954" t="s">
        <v>2496</v>
      </c>
      <c r="K954" t="s">
        <v>2496</v>
      </c>
      <c r="L954" s="20"/>
      <c r="M954" s="20"/>
      <c r="N954" s="20"/>
      <c r="O954" s="20"/>
      <c r="P954" s="20"/>
      <c r="Q954" s="28">
        <f t="shared" si="16"/>
        <v>17.71</v>
      </c>
      <c r="R954" s="18"/>
      <c r="S954" s="18"/>
      <c r="T954" s="18"/>
      <c r="U954" s="18"/>
      <c r="V954" s="18"/>
      <c r="W9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4" s="17">
        <f>SUM(T_MAIN_ROUTGW28[[#This Row],[(Y)
TOTAL Excluding VAT - Y1
((A*J)*Q)+((A*R)*12))]:[(AC)
TOTAL Excluding VAT - Y5
((E*N*Q)+((E*V)*12))]])</f>
        <v>0</v>
      </c>
      <c r="AC954" s="65"/>
    </row>
    <row r="955" spans="1:29" x14ac:dyDescent="0.3">
      <c r="A955" t="s">
        <v>2533</v>
      </c>
      <c r="B955" s="1" t="s">
        <v>4287</v>
      </c>
      <c r="C955" s="115" t="s">
        <v>4288</v>
      </c>
      <c r="D955" s="116" t="s">
        <v>2567</v>
      </c>
      <c r="E955">
        <v>0</v>
      </c>
      <c r="F955">
        <v>0</v>
      </c>
      <c r="G955">
        <v>0</v>
      </c>
      <c r="H955">
        <v>0</v>
      </c>
      <c r="I955">
        <v>0</v>
      </c>
      <c r="J955" t="s">
        <v>2496</v>
      </c>
      <c r="K955" t="s">
        <v>2496</v>
      </c>
      <c r="L955" s="20"/>
      <c r="M955" s="20"/>
      <c r="N955" s="20"/>
      <c r="O955" s="20"/>
      <c r="P955" s="20"/>
      <c r="Q955" s="28">
        <f t="shared" si="16"/>
        <v>17.71</v>
      </c>
      <c r="R955" s="18"/>
      <c r="S955" s="18"/>
      <c r="T955" s="18"/>
      <c r="U955" s="18"/>
      <c r="V955" s="18"/>
      <c r="W9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5" s="17">
        <f>SUM(T_MAIN_ROUTGW28[[#This Row],[(Y)
TOTAL Excluding VAT - Y1
((A*J)*Q)+((A*R)*12))]:[(AC)
TOTAL Excluding VAT - Y5
((E*N*Q)+((E*V)*12))]])</f>
        <v>0</v>
      </c>
      <c r="AC955" s="65"/>
    </row>
    <row r="956" spans="1:29" x14ac:dyDescent="0.3">
      <c r="A956" t="s">
        <v>2533</v>
      </c>
      <c r="B956" s="1" t="s">
        <v>4289</v>
      </c>
      <c r="C956" s="115" t="s">
        <v>4290</v>
      </c>
      <c r="D956" s="116" t="s">
        <v>2567</v>
      </c>
      <c r="E956">
        <v>0</v>
      </c>
      <c r="F956">
        <v>0</v>
      </c>
      <c r="G956">
        <v>0</v>
      </c>
      <c r="H956">
        <v>0</v>
      </c>
      <c r="I956">
        <v>0</v>
      </c>
      <c r="J956" t="s">
        <v>2496</v>
      </c>
      <c r="K956" t="s">
        <v>2496</v>
      </c>
      <c r="L956" s="20"/>
      <c r="M956" s="20"/>
      <c r="N956" s="20"/>
      <c r="O956" s="20"/>
      <c r="P956" s="20"/>
      <c r="Q956" s="28">
        <f t="shared" si="16"/>
        <v>17.71</v>
      </c>
      <c r="R956" s="18"/>
      <c r="S956" s="18"/>
      <c r="T956" s="18"/>
      <c r="U956" s="18"/>
      <c r="V956" s="18"/>
      <c r="W9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6" s="17">
        <f>SUM(T_MAIN_ROUTGW28[[#This Row],[(Y)
TOTAL Excluding VAT - Y1
((A*J)*Q)+((A*R)*12))]:[(AC)
TOTAL Excluding VAT - Y5
((E*N*Q)+((E*V)*12))]])</f>
        <v>0</v>
      </c>
      <c r="AC956" s="65"/>
    </row>
    <row r="957" spans="1:29" x14ac:dyDescent="0.3">
      <c r="A957" t="s">
        <v>2533</v>
      </c>
      <c r="B957" s="1" t="s">
        <v>4291</v>
      </c>
      <c r="C957" s="115" t="s">
        <v>4292</v>
      </c>
      <c r="D957" s="116" t="s">
        <v>2567</v>
      </c>
      <c r="E957">
        <v>0</v>
      </c>
      <c r="F957">
        <v>0</v>
      </c>
      <c r="G957">
        <v>0</v>
      </c>
      <c r="H957">
        <v>0</v>
      </c>
      <c r="I957">
        <v>0</v>
      </c>
      <c r="J957" t="s">
        <v>2496</v>
      </c>
      <c r="K957" t="s">
        <v>2496</v>
      </c>
      <c r="L957" s="20"/>
      <c r="M957" s="20"/>
      <c r="N957" s="20"/>
      <c r="O957" s="20"/>
      <c r="P957" s="20"/>
      <c r="Q957" s="28">
        <f t="shared" si="16"/>
        <v>17.71</v>
      </c>
      <c r="R957" s="18"/>
      <c r="S957" s="18"/>
      <c r="T957" s="18"/>
      <c r="U957" s="18"/>
      <c r="V957" s="18"/>
      <c r="W9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7" s="17">
        <f>SUM(T_MAIN_ROUTGW28[[#This Row],[(Y)
TOTAL Excluding VAT - Y1
((A*J)*Q)+((A*R)*12))]:[(AC)
TOTAL Excluding VAT - Y5
((E*N*Q)+((E*V)*12))]])</f>
        <v>0</v>
      </c>
      <c r="AC957" s="65"/>
    </row>
    <row r="958" spans="1:29" x14ac:dyDescent="0.3">
      <c r="A958" t="s">
        <v>2533</v>
      </c>
      <c r="B958" s="1" t="s">
        <v>4293</v>
      </c>
      <c r="C958" s="115" t="s">
        <v>4294</v>
      </c>
      <c r="D958" s="116" t="s">
        <v>2567</v>
      </c>
      <c r="E958">
        <v>0</v>
      </c>
      <c r="F958">
        <v>0</v>
      </c>
      <c r="G958">
        <v>0</v>
      </c>
      <c r="H958">
        <v>0</v>
      </c>
      <c r="I958">
        <v>0</v>
      </c>
      <c r="J958" t="s">
        <v>2496</v>
      </c>
      <c r="K958" t="s">
        <v>2496</v>
      </c>
      <c r="L958" s="20"/>
      <c r="M958" s="20"/>
      <c r="N958" s="20"/>
      <c r="O958" s="20"/>
      <c r="P958" s="20"/>
      <c r="Q958" s="28">
        <f t="shared" si="16"/>
        <v>17.71</v>
      </c>
      <c r="R958" s="18"/>
      <c r="S958" s="18"/>
      <c r="T958" s="18"/>
      <c r="U958" s="18"/>
      <c r="V958" s="18"/>
      <c r="W9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8" s="17">
        <f>SUM(T_MAIN_ROUTGW28[[#This Row],[(Y)
TOTAL Excluding VAT - Y1
((A*J)*Q)+((A*R)*12))]:[(AC)
TOTAL Excluding VAT - Y5
((E*N*Q)+((E*V)*12))]])</f>
        <v>0</v>
      </c>
      <c r="AC958" s="65"/>
    </row>
    <row r="959" spans="1:29" x14ac:dyDescent="0.3">
      <c r="A959" t="s">
        <v>2533</v>
      </c>
      <c r="B959" s="1" t="s">
        <v>4295</v>
      </c>
      <c r="C959" s="115" t="s">
        <v>4296</v>
      </c>
      <c r="D959" s="116" t="s">
        <v>2567</v>
      </c>
      <c r="E959">
        <v>0</v>
      </c>
      <c r="F959">
        <v>0</v>
      </c>
      <c r="G959">
        <v>0</v>
      </c>
      <c r="H959">
        <v>0</v>
      </c>
      <c r="I959">
        <v>0</v>
      </c>
      <c r="J959" t="s">
        <v>2496</v>
      </c>
      <c r="K959" t="s">
        <v>2496</v>
      </c>
      <c r="L959" s="20"/>
      <c r="M959" s="20"/>
      <c r="N959" s="20"/>
      <c r="O959" s="20"/>
      <c r="P959" s="20"/>
      <c r="Q959" s="28">
        <f t="shared" si="16"/>
        <v>17.71</v>
      </c>
      <c r="R959" s="18"/>
      <c r="S959" s="18"/>
      <c r="T959" s="18"/>
      <c r="U959" s="18"/>
      <c r="V959" s="18"/>
      <c r="W9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59" s="17">
        <f>SUM(T_MAIN_ROUTGW28[[#This Row],[(Y)
TOTAL Excluding VAT - Y1
((A*J)*Q)+((A*R)*12))]:[(AC)
TOTAL Excluding VAT - Y5
((E*N*Q)+((E*V)*12))]])</f>
        <v>0</v>
      </c>
      <c r="AC959" s="65"/>
    </row>
    <row r="960" spans="1:29" x14ac:dyDescent="0.3">
      <c r="A960" t="s">
        <v>2533</v>
      </c>
      <c r="B960" s="1" t="s">
        <v>4297</v>
      </c>
      <c r="C960" s="115" t="s">
        <v>4298</v>
      </c>
      <c r="D960" s="116" t="s">
        <v>2567</v>
      </c>
      <c r="E960">
        <v>0</v>
      </c>
      <c r="F960">
        <v>0</v>
      </c>
      <c r="G960">
        <v>0</v>
      </c>
      <c r="H960">
        <v>0</v>
      </c>
      <c r="I960">
        <v>0</v>
      </c>
      <c r="J960" t="s">
        <v>2496</v>
      </c>
      <c r="K960" t="s">
        <v>2496</v>
      </c>
      <c r="L960" s="20"/>
      <c r="M960" s="20"/>
      <c r="N960" s="20"/>
      <c r="O960" s="20"/>
      <c r="P960" s="20"/>
      <c r="Q960" s="28">
        <f t="shared" si="16"/>
        <v>17.71</v>
      </c>
      <c r="R960" s="18"/>
      <c r="S960" s="18"/>
      <c r="T960" s="18"/>
      <c r="U960" s="18"/>
      <c r="V960" s="18"/>
      <c r="W9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0" s="17">
        <f>SUM(T_MAIN_ROUTGW28[[#This Row],[(Y)
TOTAL Excluding VAT - Y1
((A*J)*Q)+((A*R)*12))]:[(AC)
TOTAL Excluding VAT - Y5
((E*N*Q)+((E*V)*12))]])</f>
        <v>0</v>
      </c>
      <c r="AC960" s="65"/>
    </row>
    <row r="961" spans="1:29" x14ac:dyDescent="0.3">
      <c r="A961" t="s">
        <v>2533</v>
      </c>
      <c r="B961" s="1" t="s">
        <v>4299</v>
      </c>
      <c r="C961" s="115" t="s">
        <v>4300</v>
      </c>
      <c r="D961" s="116" t="s">
        <v>2567</v>
      </c>
      <c r="E961">
        <v>0</v>
      </c>
      <c r="F961">
        <v>0</v>
      </c>
      <c r="G961">
        <v>0</v>
      </c>
      <c r="H961">
        <v>0</v>
      </c>
      <c r="I961">
        <v>0</v>
      </c>
      <c r="J961" t="s">
        <v>2496</v>
      </c>
      <c r="K961" t="s">
        <v>2496</v>
      </c>
      <c r="L961" s="20"/>
      <c r="M961" s="20"/>
      <c r="N961" s="20"/>
      <c r="O961" s="20"/>
      <c r="P961" s="20"/>
      <c r="Q961" s="28">
        <f t="shared" si="16"/>
        <v>17.71</v>
      </c>
      <c r="R961" s="18"/>
      <c r="S961" s="18"/>
      <c r="T961" s="18"/>
      <c r="U961" s="18"/>
      <c r="V961" s="18"/>
      <c r="W9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1" s="17">
        <f>SUM(T_MAIN_ROUTGW28[[#This Row],[(Y)
TOTAL Excluding VAT - Y1
((A*J)*Q)+((A*R)*12))]:[(AC)
TOTAL Excluding VAT - Y5
((E*N*Q)+((E*V)*12))]])</f>
        <v>0</v>
      </c>
      <c r="AC961" s="65"/>
    </row>
    <row r="962" spans="1:29" x14ac:dyDescent="0.3">
      <c r="A962" t="s">
        <v>2533</v>
      </c>
      <c r="B962" s="1" t="s">
        <v>4301</v>
      </c>
      <c r="C962" s="115" t="s">
        <v>4302</v>
      </c>
      <c r="D962" s="116" t="s">
        <v>2567</v>
      </c>
      <c r="E962">
        <v>0</v>
      </c>
      <c r="F962">
        <v>0</v>
      </c>
      <c r="G962">
        <v>0</v>
      </c>
      <c r="H962">
        <v>0</v>
      </c>
      <c r="I962">
        <v>0</v>
      </c>
      <c r="J962" t="s">
        <v>2496</v>
      </c>
      <c r="K962" t="s">
        <v>2496</v>
      </c>
      <c r="L962" s="20"/>
      <c r="M962" s="20"/>
      <c r="N962" s="20"/>
      <c r="O962" s="20"/>
      <c r="P962" s="20"/>
      <c r="Q962" s="28">
        <f t="shared" si="16"/>
        <v>17.71</v>
      </c>
      <c r="R962" s="18"/>
      <c r="S962" s="18"/>
      <c r="T962" s="18"/>
      <c r="U962" s="18"/>
      <c r="V962" s="18"/>
      <c r="W9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2" s="17">
        <f>SUM(T_MAIN_ROUTGW28[[#This Row],[(Y)
TOTAL Excluding VAT - Y1
((A*J)*Q)+((A*R)*12))]:[(AC)
TOTAL Excluding VAT - Y5
((E*N*Q)+((E*V)*12))]])</f>
        <v>0</v>
      </c>
      <c r="AC962" s="65"/>
    </row>
    <row r="963" spans="1:29" x14ac:dyDescent="0.3">
      <c r="A963" t="s">
        <v>2533</v>
      </c>
      <c r="B963" s="1" t="s">
        <v>4303</v>
      </c>
      <c r="C963" s="115" t="s">
        <v>4304</v>
      </c>
      <c r="D963" s="116" t="s">
        <v>2567</v>
      </c>
      <c r="E963">
        <v>0</v>
      </c>
      <c r="F963">
        <v>0</v>
      </c>
      <c r="G963">
        <v>0</v>
      </c>
      <c r="H963">
        <v>0</v>
      </c>
      <c r="I963">
        <v>0</v>
      </c>
      <c r="J963" t="s">
        <v>2496</v>
      </c>
      <c r="K963" t="s">
        <v>2496</v>
      </c>
      <c r="L963" s="20"/>
      <c r="M963" s="20"/>
      <c r="N963" s="20"/>
      <c r="O963" s="20"/>
      <c r="P963" s="20"/>
      <c r="Q963" s="28">
        <f t="shared" si="16"/>
        <v>17.71</v>
      </c>
      <c r="R963" s="18"/>
      <c r="S963" s="18"/>
      <c r="T963" s="18"/>
      <c r="U963" s="18"/>
      <c r="V963" s="18"/>
      <c r="W9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3" s="17">
        <f>SUM(T_MAIN_ROUTGW28[[#This Row],[(Y)
TOTAL Excluding VAT - Y1
((A*J)*Q)+((A*R)*12))]:[(AC)
TOTAL Excluding VAT - Y5
((E*N*Q)+((E*V)*12))]])</f>
        <v>0</v>
      </c>
      <c r="AC963" s="65"/>
    </row>
    <row r="964" spans="1:29" x14ac:dyDescent="0.3">
      <c r="A964" t="s">
        <v>2533</v>
      </c>
      <c r="B964" s="1" t="s">
        <v>4305</v>
      </c>
      <c r="C964" s="115" t="s">
        <v>4306</v>
      </c>
      <c r="D964" s="116" t="s">
        <v>2567</v>
      </c>
      <c r="E964">
        <v>0</v>
      </c>
      <c r="F964">
        <v>0</v>
      </c>
      <c r="G964">
        <v>0</v>
      </c>
      <c r="H964">
        <v>0</v>
      </c>
      <c r="I964">
        <v>0</v>
      </c>
      <c r="J964" t="s">
        <v>2496</v>
      </c>
      <c r="K964" t="s">
        <v>2496</v>
      </c>
      <c r="L964" s="20"/>
      <c r="M964" s="20"/>
      <c r="N964" s="20"/>
      <c r="O964" s="20"/>
      <c r="P964" s="20"/>
      <c r="Q964" s="28">
        <f t="shared" si="16"/>
        <v>17.71</v>
      </c>
      <c r="R964" s="18"/>
      <c r="S964" s="18"/>
      <c r="T964" s="18"/>
      <c r="U964" s="18"/>
      <c r="V964" s="18"/>
      <c r="W9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4" s="17">
        <f>SUM(T_MAIN_ROUTGW28[[#This Row],[(Y)
TOTAL Excluding VAT - Y1
((A*J)*Q)+((A*R)*12))]:[(AC)
TOTAL Excluding VAT - Y5
((E*N*Q)+((E*V)*12))]])</f>
        <v>0</v>
      </c>
      <c r="AC964" s="65"/>
    </row>
    <row r="965" spans="1:29" x14ac:dyDescent="0.3">
      <c r="A965" t="s">
        <v>2533</v>
      </c>
      <c r="B965" s="1" t="s">
        <v>4307</v>
      </c>
      <c r="C965" s="115" t="s">
        <v>4308</v>
      </c>
      <c r="D965" s="116" t="s">
        <v>4309</v>
      </c>
      <c r="E965">
        <v>0</v>
      </c>
      <c r="F965">
        <v>0</v>
      </c>
      <c r="G965">
        <v>0</v>
      </c>
      <c r="H965">
        <v>0</v>
      </c>
      <c r="I965">
        <v>0</v>
      </c>
      <c r="J965" t="s">
        <v>2496</v>
      </c>
      <c r="K965" t="s">
        <v>2496</v>
      </c>
      <c r="L965" s="20"/>
      <c r="M965" s="20"/>
      <c r="N965" s="20"/>
      <c r="O965" s="20"/>
      <c r="P965" s="20"/>
      <c r="Q965" s="28">
        <f t="shared" si="16"/>
        <v>17.71</v>
      </c>
      <c r="R965" s="18"/>
      <c r="S965" s="18"/>
      <c r="T965" s="18"/>
      <c r="U965" s="18"/>
      <c r="V965" s="18"/>
      <c r="W9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5" s="17">
        <f>SUM(T_MAIN_ROUTGW28[[#This Row],[(Y)
TOTAL Excluding VAT - Y1
((A*J)*Q)+((A*R)*12))]:[(AC)
TOTAL Excluding VAT - Y5
((E*N*Q)+((E*V)*12))]])</f>
        <v>0</v>
      </c>
      <c r="AC965" s="65"/>
    </row>
    <row r="966" spans="1:29" x14ac:dyDescent="0.3">
      <c r="A966" t="s">
        <v>2533</v>
      </c>
      <c r="B966" s="1" t="s">
        <v>4310</v>
      </c>
      <c r="C966" s="115" t="s">
        <v>4311</v>
      </c>
      <c r="D966" s="116" t="s">
        <v>2567</v>
      </c>
      <c r="E966">
        <v>0</v>
      </c>
      <c r="F966">
        <v>0</v>
      </c>
      <c r="G966">
        <v>0</v>
      </c>
      <c r="H966">
        <v>0</v>
      </c>
      <c r="I966">
        <v>0</v>
      </c>
      <c r="J966" t="s">
        <v>2496</v>
      </c>
      <c r="K966" t="s">
        <v>2496</v>
      </c>
      <c r="L966" s="20"/>
      <c r="M966" s="20"/>
      <c r="N966" s="20"/>
      <c r="O966" s="20"/>
      <c r="P966" s="20"/>
      <c r="Q966" s="28">
        <f t="shared" si="16"/>
        <v>17.71</v>
      </c>
      <c r="R966" s="18"/>
      <c r="S966" s="18"/>
      <c r="T966" s="18"/>
      <c r="U966" s="18"/>
      <c r="V966" s="18"/>
      <c r="W9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6" s="17">
        <f>SUM(T_MAIN_ROUTGW28[[#This Row],[(Y)
TOTAL Excluding VAT - Y1
((A*J)*Q)+((A*R)*12))]:[(AC)
TOTAL Excluding VAT - Y5
((E*N*Q)+((E*V)*12))]])</f>
        <v>0</v>
      </c>
      <c r="AC966" s="65"/>
    </row>
    <row r="967" spans="1:29" x14ac:dyDescent="0.3">
      <c r="A967" t="s">
        <v>2533</v>
      </c>
      <c r="B967" s="1" t="s">
        <v>4312</v>
      </c>
      <c r="C967" s="115" t="s">
        <v>4313</v>
      </c>
      <c r="D967" s="116" t="s">
        <v>2567</v>
      </c>
      <c r="E967">
        <v>0</v>
      </c>
      <c r="F967">
        <v>0</v>
      </c>
      <c r="G967">
        <v>0</v>
      </c>
      <c r="H967">
        <v>0</v>
      </c>
      <c r="I967">
        <v>0</v>
      </c>
      <c r="J967" t="s">
        <v>2496</v>
      </c>
      <c r="K967" t="s">
        <v>2496</v>
      </c>
      <c r="L967" s="20"/>
      <c r="M967" s="20"/>
      <c r="N967" s="20"/>
      <c r="O967" s="20"/>
      <c r="P967" s="20"/>
      <c r="Q967" s="28">
        <f t="shared" si="16"/>
        <v>17.71</v>
      </c>
      <c r="R967" s="18"/>
      <c r="S967" s="18"/>
      <c r="T967" s="18"/>
      <c r="U967" s="18"/>
      <c r="V967" s="18"/>
      <c r="W9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7" s="17">
        <f>SUM(T_MAIN_ROUTGW28[[#This Row],[(Y)
TOTAL Excluding VAT - Y1
((A*J)*Q)+((A*R)*12))]:[(AC)
TOTAL Excluding VAT - Y5
((E*N*Q)+((E*V)*12))]])</f>
        <v>0</v>
      </c>
      <c r="AC967" s="65"/>
    </row>
    <row r="968" spans="1:29" x14ac:dyDescent="0.3">
      <c r="A968" t="s">
        <v>2533</v>
      </c>
      <c r="B968" s="1" t="s">
        <v>4314</v>
      </c>
      <c r="C968" s="115" t="s">
        <v>4315</v>
      </c>
      <c r="D968" s="116" t="s">
        <v>2567</v>
      </c>
      <c r="E968">
        <v>0</v>
      </c>
      <c r="F968">
        <v>0</v>
      </c>
      <c r="G968">
        <v>0</v>
      </c>
      <c r="H968">
        <v>0</v>
      </c>
      <c r="I968">
        <v>0</v>
      </c>
      <c r="J968" t="s">
        <v>2496</v>
      </c>
      <c r="K968" t="s">
        <v>2496</v>
      </c>
      <c r="L968" s="20"/>
      <c r="M968" s="20"/>
      <c r="N968" s="20"/>
      <c r="O968" s="20"/>
      <c r="P968" s="20"/>
      <c r="Q968" s="28">
        <f t="shared" si="16"/>
        <v>17.71</v>
      </c>
      <c r="R968" s="18"/>
      <c r="S968" s="18"/>
      <c r="T968" s="18"/>
      <c r="U968" s="18"/>
      <c r="V968" s="18"/>
      <c r="W9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8" s="17">
        <f>SUM(T_MAIN_ROUTGW28[[#This Row],[(Y)
TOTAL Excluding VAT - Y1
((A*J)*Q)+((A*R)*12))]:[(AC)
TOTAL Excluding VAT - Y5
((E*N*Q)+((E*V)*12))]])</f>
        <v>0</v>
      </c>
      <c r="AC968" s="65"/>
    </row>
    <row r="969" spans="1:29" x14ac:dyDescent="0.3">
      <c r="A969" t="s">
        <v>2533</v>
      </c>
      <c r="B969" s="1" t="s">
        <v>4316</v>
      </c>
      <c r="C969" s="115" t="s">
        <v>4317</v>
      </c>
      <c r="D969" s="116" t="s">
        <v>2567</v>
      </c>
      <c r="E969">
        <v>0</v>
      </c>
      <c r="F969">
        <v>0</v>
      </c>
      <c r="G969">
        <v>0</v>
      </c>
      <c r="H969">
        <v>0</v>
      </c>
      <c r="I969">
        <v>0</v>
      </c>
      <c r="J969" t="s">
        <v>2496</v>
      </c>
      <c r="K969" t="s">
        <v>2496</v>
      </c>
      <c r="L969" s="20"/>
      <c r="M969" s="20"/>
      <c r="N969" s="20"/>
      <c r="O969" s="20"/>
      <c r="P969" s="20"/>
      <c r="Q969" s="28">
        <f t="shared" si="16"/>
        <v>17.71</v>
      </c>
      <c r="R969" s="18"/>
      <c r="S969" s="18"/>
      <c r="T969" s="18"/>
      <c r="U969" s="18"/>
      <c r="V969" s="18"/>
      <c r="W9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69" s="17">
        <f>SUM(T_MAIN_ROUTGW28[[#This Row],[(Y)
TOTAL Excluding VAT - Y1
((A*J)*Q)+((A*R)*12))]:[(AC)
TOTAL Excluding VAT - Y5
((E*N*Q)+((E*V)*12))]])</f>
        <v>0</v>
      </c>
      <c r="AC969" s="65"/>
    </row>
    <row r="970" spans="1:29" x14ac:dyDescent="0.3">
      <c r="A970" t="s">
        <v>2533</v>
      </c>
      <c r="B970" s="1" t="s">
        <v>4318</v>
      </c>
      <c r="C970" s="115" t="s">
        <v>4319</v>
      </c>
      <c r="D970" s="116" t="s">
        <v>2567</v>
      </c>
      <c r="E970">
        <v>0</v>
      </c>
      <c r="F970">
        <v>0</v>
      </c>
      <c r="G970">
        <v>0</v>
      </c>
      <c r="H970">
        <v>0</v>
      </c>
      <c r="I970">
        <v>0</v>
      </c>
      <c r="J970" t="s">
        <v>2496</v>
      </c>
      <c r="K970" t="s">
        <v>2496</v>
      </c>
      <c r="L970" s="20"/>
      <c r="M970" s="20"/>
      <c r="N970" s="20"/>
      <c r="O970" s="20"/>
      <c r="P970" s="20"/>
      <c r="Q970" s="28">
        <f t="shared" si="16"/>
        <v>17.71</v>
      </c>
      <c r="R970" s="18"/>
      <c r="S970" s="18"/>
      <c r="T970" s="18"/>
      <c r="U970" s="18"/>
      <c r="V970" s="18"/>
      <c r="W9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0" s="17">
        <f>SUM(T_MAIN_ROUTGW28[[#This Row],[(Y)
TOTAL Excluding VAT - Y1
((A*J)*Q)+((A*R)*12))]:[(AC)
TOTAL Excluding VAT - Y5
((E*N*Q)+((E*V)*12))]])</f>
        <v>0</v>
      </c>
      <c r="AC970" s="65"/>
    </row>
    <row r="971" spans="1:29" x14ac:dyDescent="0.3">
      <c r="A971" t="s">
        <v>2533</v>
      </c>
      <c r="B971" s="1" t="s">
        <v>4320</v>
      </c>
      <c r="C971" s="115" t="s">
        <v>4321</v>
      </c>
      <c r="D971" s="116" t="s">
        <v>2567</v>
      </c>
      <c r="E971">
        <v>0</v>
      </c>
      <c r="F971">
        <v>0</v>
      </c>
      <c r="G971">
        <v>0</v>
      </c>
      <c r="H971">
        <v>0</v>
      </c>
      <c r="I971">
        <v>0</v>
      </c>
      <c r="J971" t="s">
        <v>2496</v>
      </c>
      <c r="K971" t="s">
        <v>2496</v>
      </c>
      <c r="L971" s="20"/>
      <c r="M971" s="20"/>
      <c r="N971" s="20"/>
      <c r="O971" s="20"/>
      <c r="P971" s="20"/>
      <c r="Q971" s="28">
        <f t="shared" si="16"/>
        <v>17.71</v>
      </c>
      <c r="R971" s="18"/>
      <c r="S971" s="18"/>
      <c r="T971" s="18"/>
      <c r="U971" s="18"/>
      <c r="V971" s="18"/>
      <c r="W9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1" s="17">
        <f>SUM(T_MAIN_ROUTGW28[[#This Row],[(Y)
TOTAL Excluding VAT - Y1
((A*J)*Q)+((A*R)*12))]:[(AC)
TOTAL Excluding VAT - Y5
((E*N*Q)+((E*V)*12))]])</f>
        <v>0</v>
      </c>
      <c r="AC971" s="65"/>
    </row>
    <row r="972" spans="1:29" x14ac:dyDescent="0.3">
      <c r="A972" t="s">
        <v>2533</v>
      </c>
      <c r="B972" s="1" t="s">
        <v>4322</v>
      </c>
      <c r="C972" s="115" t="s">
        <v>4323</v>
      </c>
      <c r="D972" s="116" t="s">
        <v>2567</v>
      </c>
      <c r="E972">
        <v>0</v>
      </c>
      <c r="F972">
        <v>0</v>
      </c>
      <c r="G972">
        <v>0</v>
      </c>
      <c r="H972">
        <v>0</v>
      </c>
      <c r="I972">
        <v>0</v>
      </c>
      <c r="J972" t="s">
        <v>2496</v>
      </c>
      <c r="K972" t="s">
        <v>2496</v>
      </c>
      <c r="L972" s="20"/>
      <c r="M972" s="20"/>
      <c r="N972" s="20"/>
      <c r="O972" s="20"/>
      <c r="P972" s="20"/>
      <c r="Q972" s="28">
        <f t="shared" si="16"/>
        <v>17.71</v>
      </c>
      <c r="R972" s="18"/>
      <c r="S972" s="18"/>
      <c r="T972" s="18"/>
      <c r="U972" s="18"/>
      <c r="V972" s="18"/>
      <c r="W9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2" s="17">
        <f>SUM(T_MAIN_ROUTGW28[[#This Row],[(Y)
TOTAL Excluding VAT - Y1
((A*J)*Q)+((A*R)*12))]:[(AC)
TOTAL Excluding VAT - Y5
((E*N*Q)+((E*V)*12))]])</f>
        <v>0</v>
      </c>
      <c r="AC972" s="65"/>
    </row>
    <row r="973" spans="1:29" x14ac:dyDescent="0.3">
      <c r="A973" t="s">
        <v>2533</v>
      </c>
      <c r="B973" s="1" t="s">
        <v>4324</v>
      </c>
      <c r="C973" s="115" t="s">
        <v>4325</v>
      </c>
      <c r="D973" s="116" t="s">
        <v>2567</v>
      </c>
      <c r="E973">
        <v>0</v>
      </c>
      <c r="F973">
        <v>0</v>
      </c>
      <c r="G973">
        <v>0</v>
      </c>
      <c r="H973">
        <v>0</v>
      </c>
      <c r="I973">
        <v>0</v>
      </c>
      <c r="J973" t="s">
        <v>2496</v>
      </c>
      <c r="K973" t="s">
        <v>2496</v>
      </c>
      <c r="L973" s="20"/>
      <c r="M973" s="20"/>
      <c r="N973" s="20"/>
      <c r="O973" s="20"/>
      <c r="P973" s="20"/>
      <c r="Q973" s="28">
        <f t="shared" si="16"/>
        <v>17.71</v>
      </c>
      <c r="R973" s="18"/>
      <c r="S973" s="18"/>
      <c r="T973" s="18"/>
      <c r="U973" s="18"/>
      <c r="V973" s="18"/>
      <c r="W9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3" s="17">
        <f>SUM(T_MAIN_ROUTGW28[[#This Row],[(Y)
TOTAL Excluding VAT - Y1
((A*J)*Q)+((A*R)*12))]:[(AC)
TOTAL Excluding VAT - Y5
((E*N*Q)+((E*V)*12))]])</f>
        <v>0</v>
      </c>
      <c r="AC973" s="65"/>
    </row>
    <row r="974" spans="1:29" x14ac:dyDescent="0.3">
      <c r="A974" t="s">
        <v>2533</v>
      </c>
      <c r="B974" s="1" t="s">
        <v>4326</v>
      </c>
      <c r="C974" s="115" t="s">
        <v>4327</v>
      </c>
      <c r="D974" s="116" t="s">
        <v>2567</v>
      </c>
      <c r="E974">
        <v>0</v>
      </c>
      <c r="F974">
        <v>0</v>
      </c>
      <c r="G974">
        <v>0</v>
      </c>
      <c r="H974">
        <v>0</v>
      </c>
      <c r="I974">
        <v>0</v>
      </c>
      <c r="J974" t="s">
        <v>2496</v>
      </c>
      <c r="K974" t="s">
        <v>2496</v>
      </c>
      <c r="L974" s="20"/>
      <c r="M974" s="20"/>
      <c r="N974" s="20"/>
      <c r="O974" s="20"/>
      <c r="P974" s="20"/>
      <c r="Q974" s="28">
        <f t="shared" si="16"/>
        <v>17.71</v>
      </c>
      <c r="R974" s="18"/>
      <c r="S974" s="18"/>
      <c r="T974" s="18"/>
      <c r="U974" s="18"/>
      <c r="V974" s="18"/>
      <c r="W9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4" s="17">
        <f>SUM(T_MAIN_ROUTGW28[[#This Row],[(Y)
TOTAL Excluding VAT - Y1
((A*J)*Q)+((A*R)*12))]:[(AC)
TOTAL Excluding VAT - Y5
((E*N*Q)+((E*V)*12))]])</f>
        <v>0</v>
      </c>
      <c r="AC974" s="65"/>
    </row>
    <row r="975" spans="1:29" x14ac:dyDescent="0.3">
      <c r="A975" t="s">
        <v>2533</v>
      </c>
      <c r="B975" s="1" t="s">
        <v>4328</v>
      </c>
      <c r="C975" s="115" t="s">
        <v>4329</v>
      </c>
      <c r="D975" s="116" t="s">
        <v>2567</v>
      </c>
      <c r="E975">
        <v>0</v>
      </c>
      <c r="F975">
        <v>0</v>
      </c>
      <c r="G975">
        <v>0</v>
      </c>
      <c r="H975">
        <v>0</v>
      </c>
      <c r="I975">
        <v>0</v>
      </c>
      <c r="J975" t="s">
        <v>2496</v>
      </c>
      <c r="K975" t="s">
        <v>2496</v>
      </c>
      <c r="L975" s="20"/>
      <c r="M975" s="20"/>
      <c r="N975" s="20"/>
      <c r="O975" s="20"/>
      <c r="P975" s="20"/>
      <c r="Q975" s="28">
        <f t="shared" si="16"/>
        <v>17.71</v>
      </c>
      <c r="R975" s="18"/>
      <c r="S975" s="18"/>
      <c r="T975" s="18"/>
      <c r="U975" s="18"/>
      <c r="V975" s="18"/>
      <c r="W9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5" s="17">
        <f>SUM(T_MAIN_ROUTGW28[[#This Row],[(Y)
TOTAL Excluding VAT - Y1
((A*J)*Q)+((A*R)*12))]:[(AC)
TOTAL Excluding VAT - Y5
((E*N*Q)+((E*V)*12))]])</f>
        <v>0</v>
      </c>
      <c r="AC975" s="65"/>
    </row>
    <row r="976" spans="1:29" x14ac:dyDescent="0.3">
      <c r="A976" t="s">
        <v>2533</v>
      </c>
      <c r="B976" s="1" t="s">
        <v>4330</v>
      </c>
      <c r="C976" s="115" t="s">
        <v>4331</v>
      </c>
      <c r="D976" s="116" t="s">
        <v>2567</v>
      </c>
      <c r="E976">
        <v>0</v>
      </c>
      <c r="F976">
        <v>0</v>
      </c>
      <c r="G976">
        <v>0</v>
      </c>
      <c r="H976">
        <v>0</v>
      </c>
      <c r="I976">
        <v>0</v>
      </c>
      <c r="J976" t="s">
        <v>2496</v>
      </c>
      <c r="K976" t="s">
        <v>2496</v>
      </c>
      <c r="L976" s="20"/>
      <c r="M976" s="20"/>
      <c r="N976" s="20"/>
      <c r="O976" s="20"/>
      <c r="P976" s="20"/>
      <c r="Q976" s="28">
        <f t="shared" si="16"/>
        <v>17.71</v>
      </c>
      <c r="R976" s="18"/>
      <c r="S976" s="18"/>
      <c r="T976" s="18"/>
      <c r="U976" s="18"/>
      <c r="V976" s="18"/>
      <c r="W9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6" s="17">
        <f>SUM(T_MAIN_ROUTGW28[[#This Row],[(Y)
TOTAL Excluding VAT - Y1
((A*J)*Q)+((A*R)*12))]:[(AC)
TOTAL Excluding VAT - Y5
((E*N*Q)+((E*V)*12))]])</f>
        <v>0</v>
      </c>
      <c r="AC976" s="65"/>
    </row>
    <row r="977" spans="1:29" x14ac:dyDescent="0.3">
      <c r="A977" t="s">
        <v>2533</v>
      </c>
      <c r="B977" s="1" t="s">
        <v>4332</v>
      </c>
      <c r="C977" s="115" t="s">
        <v>4333</v>
      </c>
      <c r="D977" s="116" t="s">
        <v>2567</v>
      </c>
      <c r="E977">
        <v>0</v>
      </c>
      <c r="F977">
        <v>0</v>
      </c>
      <c r="G977">
        <v>0</v>
      </c>
      <c r="H977">
        <v>0</v>
      </c>
      <c r="I977">
        <v>0</v>
      </c>
      <c r="J977" t="s">
        <v>2496</v>
      </c>
      <c r="K977" t="s">
        <v>2496</v>
      </c>
      <c r="L977" s="20"/>
      <c r="M977" s="20"/>
      <c r="N977" s="20"/>
      <c r="O977" s="20"/>
      <c r="P977" s="20"/>
      <c r="Q977" s="28">
        <f t="shared" si="16"/>
        <v>17.71</v>
      </c>
      <c r="R977" s="18"/>
      <c r="S977" s="18"/>
      <c r="T977" s="18"/>
      <c r="U977" s="18"/>
      <c r="V977" s="18"/>
      <c r="W9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7" s="17">
        <f>SUM(T_MAIN_ROUTGW28[[#This Row],[(Y)
TOTAL Excluding VAT - Y1
((A*J)*Q)+((A*R)*12))]:[(AC)
TOTAL Excluding VAT - Y5
((E*N*Q)+((E*V)*12))]])</f>
        <v>0</v>
      </c>
      <c r="AC977" s="65"/>
    </row>
    <row r="978" spans="1:29" x14ac:dyDescent="0.3">
      <c r="A978" t="s">
        <v>2533</v>
      </c>
      <c r="B978" s="1" t="s">
        <v>4334</v>
      </c>
      <c r="C978" s="115" t="s">
        <v>4335</v>
      </c>
      <c r="D978" s="116" t="s">
        <v>2567</v>
      </c>
      <c r="E978">
        <v>0</v>
      </c>
      <c r="F978">
        <v>0</v>
      </c>
      <c r="G978">
        <v>0</v>
      </c>
      <c r="H978">
        <v>0</v>
      </c>
      <c r="I978">
        <v>0</v>
      </c>
      <c r="J978" t="s">
        <v>2496</v>
      </c>
      <c r="K978" t="s">
        <v>2496</v>
      </c>
      <c r="L978" s="20"/>
      <c r="M978" s="20"/>
      <c r="N978" s="20"/>
      <c r="O978" s="20"/>
      <c r="P978" s="20"/>
      <c r="Q978" s="28">
        <f t="shared" si="16"/>
        <v>17.71</v>
      </c>
      <c r="R978" s="18"/>
      <c r="S978" s="18"/>
      <c r="T978" s="18"/>
      <c r="U978" s="18"/>
      <c r="V978" s="18"/>
      <c r="W9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8" s="17">
        <f>SUM(T_MAIN_ROUTGW28[[#This Row],[(Y)
TOTAL Excluding VAT - Y1
((A*J)*Q)+((A*R)*12))]:[(AC)
TOTAL Excluding VAT - Y5
((E*N*Q)+((E*V)*12))]])</f>
        <v>0</v>
      </c>
      <c r="AC978" s="65"/>
    </row>
    <row r="979" spans="1:29" x14ac:dyDescent="0.3">
      <c r="A979" t="s">
        <v>2533</v>
      </c>
      <c r="B979" s="1" t="s">
        <v>4336</v>
      </c>
      <c r="C979" s="115" t="s">
        <v>4337</v>
      </c>
      <c r="D979" s="116" t="s">
        <v>2567</v>
      </c>
      <c r="E979">
        <v>0</v>
      </c>
      <c r="F979">
        <v>0</v>
      </c>
      <c r="G979">
        <v>0</v>
      </c>
      <c r="H979">
        <v>0</v>
      </c>
      <c r="I979">
        <v>0</v>
      </c>
      <c r="J979" t="s">
        <v>2496</v>
      </c>
      <c r="K979" t="s">
        <v>2496</v>
      </c>
      <c r="L979" s="20"/>
      <c r="M979" s="20"/>
      <c r="N979" s="20"/>
      <c r="O979" s="20"/>
      <c r="P979" s="20"/>
      <c r="Q979" s="28">
        <f t="shared" si="16"/>
        <v>17.71</v>
      </c>
      <c r="R979" s="18"/>
      <c r="S979" s="18"/>
      <c r="T979" s="18"/>
      <c r="U979" s="18"/>
      <c r="V979" s="18"/>
      <c r="W9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79" s="17">
        <f>SUM(T_MAIN_ROUTGW28[[#This Row],[(Y)
TOTAL Excluding VAT - Y1
((A*J)*Q)+((A*R)*12))]:[(AC)
TOTAL Excluding VAT - Y5
((E*N*Q)+((E*V)*12))]])</f>
        <v>0</v>
      </c>
      <c r="AC979" s="65"/>
    </row>
    <row r="980" spans="1:29" x14ac:dyDescent="0.3">
      <c r="A980" t="s">
        <v>2533</v>
      </c>
      <c r="B980" s="1" t="s">
        <v>4338</v>
      </c>
      <c r="C980" s="115" t="s">
        <v>4339</v>
      </c>
      <c r="D980" s="116" t="s">
        <v>2567</v>
      </c>
      <c r="E980">
        <v>0</v>
      </c>
      <c r="F980">
        <v>0</v>
      </c>
      <c r="G980">
        <v>0</v>
      </c>
      <c r="H980">
        <v>0</v>
      </c>
      <c r="I980">
        <v>0</v>
      </c>
      <c r="J980" t="s">
        <v>2496</v>
      </c>
      <c r="K980" t="s">
        <v>2496</v>
      </c>
      <c r="L980" s="20"/>
      <c r="M980" s="20"/>
      <c r="N980" s="20"/>
      <c r="O980" s="20"/>
      <c r="P980" s="20"/>
      <c r="Q980" s="28">
        <f t="shared" si="16"/>
        <v>17.71</v>
      </c>
      <c r="R980" s="18"/>
      <c r="S980" s="18"/>
      <c r="T980" s="18"/>
      <c r="U980" s="18"/>
      <c r="V980" s="18"/>
      <c r="W9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0" s="17">
        <f>SUM(T_MAIN_ROUTGW28[[#This Row],[(Y)
TOTAL Excluding VAT - Y1
((A*J)*Q)+((A*R)*12))]:[(AC)
TOTAL Excluding VAT - Y5
((E*N*Q)+((E*V)*12))]])</f>
        <v>0</v>
      </c>
      <c r="AC980" s="65"/>
    </row>
    <row r="981" spans="1:29" x14ac:dyDescent="0.3">
      <c r="A981" t="s">
        <v>2533</v>
      </c>
      <c r="B981" s="1" t="s">
        <v>4340</v>
      </c>
      <c r="C981" s="115" t="s">
        <v>4341</v>
      </c>
      <c r="D981" s="116" t="s">
        <v>2567</v>
      </c>
      <c r="E981">
        <v>0</v>
      </c>
      <c r="F981">
        <v>0</v>
      </c>
      <c r="G981">
        <v>0</v>
      </c>
      <c r="H981">
        <v>0</v>
      </c>
      <c r="I981">
        <v>0</v>
      </c>
      <c r="J981" t="s">
        <v>2496</v>
      </c>
      <c r="K981" t="s">
        <v>2496</v>
      </c>
      <c r="L981" s="20"/>
      <c r="M981" s="20"/>
      <c r="N981" s="20"/>
      <c r="O981" s="20"/>
      <c r="P981" s="20"/>
      <c r="Q981" s="28">
        <f t="shared" si="16"/>
        <v>17.71</v>
      </c>
      <c r="R981" s="18"/>
      <c r="S981" s="18"/>
      <c r="T981" s="18"/>
      <c r="U981" s="18"/>
      <c r="V981" s="18"/>
      <c r="W9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1" s="17">
        <f>SUM(T_MAIN_ROUTGW28[[#This Row],[(Y)
TOTAL Excluding VAT - Y1
((A*J)*Q)+((A*R)*12))]:[(AC)
TOTAL Excluding VAT - Y5
((E*N*Q)+((E*V)*12))]])</f>
        <v>0</v>
      </c>
      <c r="AC981" s="65"/>
    </row>
    <row r="982" spans="1:29" x14ac:dyDescent="0.3">
      <c r="A982" t="s">
        <v>2533</v>
      </c>
      <c r="B982" s="1" t="s">
        <v>4342</v>
      </c>
      <c r="C982" s="115" t="s">
        <v>4343</v>
      </c>
      <c r="D982" s="116" t="s">
        <v>2567</v>
      </c>
      <c r="E982">
        <v>0</v>
      </c>
      <c r="F982">
        <v>0</v>
      </c>
      <c r="G982">
        <v>0</v>
      </c>
      <c r="H982">
        <v>0</v>
      </c>
      <c r="I982">
        <v>0</v>
      </c>
      <c r="J982" t="s">
        <v>2496</v>
      </c>
      <c r="K982" t="s">
        <v>2496</v>
      </c>
      <c r="L982" s="20"/>
      <c r="M982" s="20"/>
      <c r="N982" s="20"/>
      <c r="O982" s="20"/>
      <c r="P982" s="20"/>
      <c r="Q982" s="28">
        <f t="shared" si="16"/>
        <v>17.71</v>
      </c>
      <c r="R982" s="18"/>
      <c r="S982" s="18"/>
      <c r="T982" s="18"/>
      <c r="U982" s="18"/>
      <c r="V982" s="18"/>
      <c r="W9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2" s="17">
        <f>SUM(T_MAIN_ROUTGW28[[#This Row],[(Y)
TOTAL Excluding VAT - Y1
((A*J)*Q)+((A*R)*12))]:[(AC)
TOTAL Excluding VAT - Y5
((E*N*Q)+((E*V)*12))]])</f>
        <v>0</v>
      </c>
      <c r="AC982" s="65"/>
    </row>
    <row r="983" spans="1:29" x14ac:dyDescent="0.3">
      <c r="A983" t="s">
        <v>2533</v>
      </c>
      <c r="B983" s="1" t="s">
        <v>4344</v>
      </c>
      <c r="C983" s="115" t="s">
        <v>4345</v>
      </c>
      <c r="D983" s="116" t="s">
        <v>2567</v>
      </c>
      <c r="E983">
        <v>0</v>
      </c>
      <c r="F983">
        <v>0</v>
      </c>
      <c r="G983">
        <v>0</v>
      </c>
      <c r="H983">
        <v>0</v>
      </c>
      <c r="I983">
        <v>0</v>
      </c>
      <c r="J983" t="s">
        <v>2496</v>
      </c>
      <c r="K983" t="s">
        <v>2496</v>
      </c>
      <c r="L983" s="20"/>
      <c r="M983" s="20"/>
      <c r="N983" s="20"/>
      <c r="O983" s="20"/>
      <c r="P983" s="20"/>
      <c r="Q983" s="28">
        <f t="shared" si="16"/>
        <v>17.71</v>
      </c>
      <c r="R983" s="18"/>
      <c r="S983" s="18"/>
      <c r="T983" s="18"/>
      <c r="U983" s="18"/>
      <c r="V983" s="18"/>
      <c r="W9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3" s="17">
        <f>SUM(T_MAIN_ROUTGW28[[#This Row],[(Y)
TOTAL Excluding VAT - Y1
((A*J)*Q)+((A*R)*12))]:[(AC)
TOTAL Excluding VAT - Y5
((E*N*Q)+((E*V)*12))]])</f>
        <v>0</v>
      </c>
      <c r="AC983" s="65"/>
    </row>
    <row r="984" spans="1:29" x14ac:dyDescent="0.3">
      <c r="A984" t="s">
        <v>2533</v>
      </c>
      <c r="B984" s="1" t="s">
        <v>4346</v>
      </c>
      <c r="C984" s="115" t="s">
        <v>4347</v>
      </c>
      <c r="D984" s="116" t="s">
        <v>2567</v>
      </c>
      <c r="E984">
        <v>0</v>
      </c>
      <c r="F984">
        <v>0</v>
      </c>
      <c r="G984">
        <v>0</v>
      </c>
      <c r="H984">
        <v>0</v>
      </c>
      <c r="I984">
        <v>0</v>
      </c>
      <c r="J984" t="s">
        <v>2496</v>
      </c>
      <c r="K984" t="s">
        <v>2496</v>
      </c>
      <c r="L984" s="20"/>
      <c r="M984" s="20"/>
      <c r="N984" s="20"/>
      <c r="O984" s="20"/>
      <c r="P984" s="20"/>
      <c r="Q984" s="28">
        <f t="shared" si="16"/>
        <v>17.71</v>
      </c>
      <c r="R984" s="18"/>
      <c r="S984" s="18"/>
      <c r="T984" s="18"/>
      <c r="U984" s="18"/>
      <c r="V984" s="18"/>
      <c r="W9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4" s="17">
        <f>SUM(T_MAIN_ROUTGW28[[#This Row],[(Y)
TOTAL Excluding VAT - Y1
((A*J)*Q)+((A*R)*12))]:[(AC)
TOTAL Excluding VAT - Y5
((E*N*Q)+((E*V)*12))]])</f>
        <v>0</v>
      </c>
      <c r="AC984" s="65"/>
    </row>
    <row r="985" spans="1:29" x14ac:dyDescent="0.3">
      <c r="A985" t="s">
        <v>2533</v>
      </c>
      <c r="B985" s="1" t="s">
        <v>4348</v>
      </c>
      <c r="C985" s="115" t="s">
        <v>4349</v>
      </c>
      <c r="D985" s="116" t="s">
        <v>2567</v>
      </c>
      <c r="E985">
        <v>0</v>
      </c>
      <c r="F985">
        <v>0</v>
      </c>
      <c r="G985">
        <v>0</v>
      </c>
      <c r="H985">
        <v>0</v>
      </c>
      <c r="I985">
        <v>0</v>
      </c>
      <c r="J985" t="s">
        <v>2496</v>
      </c>
      <c r="K985" t="s">
        <v>2496</v>
      </c>
      <c r="L985" s="20"/>
      <c r="M985" s="20"/>
      <c r="N985" s="20"/>
      <c r="O985" s="20"/>
      <c r="P985" s="20"/>
      <c r="Q985" s="28">
        <f t="shared" si="16"/>
        <v>17.71</v>
      </c>
      <c r="R985" s="18"/>
      <c r="S985" s="18"/>
      <c r="T985" s="18"/>
      <c r="U985" s="18"/>
      <c r="V985" s="18"/>
      <c r="W9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5" s="17">
        <f>SUM(T_MAIN_ROUTGW28[[#This Row],[(Y)
TOTAL Excluding VAT - Y1
((A*J)*Q)+((A*R)*12))]:[(AC)
TOTAL Excluding VAT - Y5
((E*N*Q)+((E*V)*12))]])</f>
        <v>0</v>
      </c>
      <c r="AC985" s="65"/>
    </row>
    <row r="986" spans="1:29" x14ac:dyDescent="0.3">
      <c r="A986" t="s">
        <v>2533</v>
      </c>
      <c r="B986" s="1" t="s">
        <v>4350</v>
      </c>
      <c r="C986" s="115" t="s">
        <v>4351</v>
      </c>
      <c r="D986" s="116" t="s">
        <v>2567</v>
      </c>
      <c r="E986">
        <v>0</v>
      </c>
      <c r="F986">
        <v>0</v>
      </c>
      <c r="G986">
        <v>0</v>
      </c>
      <c r="H986">
        <v>0</v>
      </c>
      <c r="I986">
        <v>0</v>
      </c>
      <c r="J986" t="s">
        <v>2496</v>
      </c>
      <c r="K986" t="s">
        <v>2496</v>
      </c>
      <c r="L986" s="20"/>
      <c r="M986" s="20"/>
      <c r="N986" s="20"/>
      <c r="O986" s="20"/>
      <c r="P986" s="20"/>
      <c r="Q986" s="28">
        <f t="shared" si="16"/>
        <v>17.71</v>
      </c>
      <c r="R986" s="18"/>
      <c r="S986" s="18"/>
      <c r="T986" s="18"/>
      <c r="U986" s="18"/>
      <c r="V986" s="18"/>
      <c r="W9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6" s="17">
        <f>SUM(T_MAIN_ROUTGW28[[#This Row],[(Y)
TOTAL Excluding VAT - Y1
((A*J)*Q)+((A*R)*12))]:[(AC)
TOTAL Excluding VAT - Y5
((E*N*Q)+((E*V)*12))]])</f>
        <v>0</v>
      </c>
      <c r="AC986" s="65"/>
    </row>
    <row r="987" spans="1:29" x14ac:dyDescent="0.3">
      <c r="A987" t="s">
        <v>2533</v>
      </c>
      <c r="B987" s="1" t="s">
        <v>4352</v>
      </c>
      <c r="C987" s="115" t="s">
        <v>4353</v>
      </c>
      <c r="D987" s="116" t="s">
        <v>2567</v>
      </c>
      <c r="E987">
        <v>0</v>
      </c>
      <c r="F987">
        <v>0</v>
      </c>
      <c r="G987">
        <v>0</v>
      </c>
      <c r="H987">
        <v>0</v>
      </c>
      <c r="I987">
        <v>0</v>
      </c>
      <c r="J987" t="s">
        <v>2496</v>
      </c>
      <c r="K987" t="s">
        <v>2496</v>
      </c>
      <c r="L987" s="20"/>
      <c r="M987" s="20"/>
      <c r="N987" s="20"/>
      <c r="O987" s="20"/>
      <c r="P987" s="20"/>
      <c r="Q987" s="28">
        <f t="shared" si="16"/>
        <v>17.71</v>
      </c>
      <c r="R987" s="18"/>
      <c r="S987" s="18"/>
      <c r="T987" s="18"/>
      <c r="U987" s="18"/>
      <c r="V987" s="18"/>
      <c r="W9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7" s="17">
        <f>SUM(T_MAIN_ROUTGW28[[#This Row],[(Y)
TOTAL Excluding VAT - Y1
((A*J)*Q)+((A*R)*12))]:[(AC)
TOTAL Excluding VAT - Y5
((E*N*Q)+((E*V)*12))]])</f>
        <v>0</v>
      </c>
      <c r="AC987" s="65"/>
    </row>
    <row r="988" spans="1:29" x14ac:dyDescent="0.3">
      <c r="A988" t="s">
        <v>2533</v>
      </c>
      <c r="B988" s="1" t="s">
        <v>4354</v>
      </c>
      <c r="C988" s="115" t="s">
        <v>4355</v>
      </c>
      <c r="D988" s="116" t="s">
        <v>2567</v>
      </c>
      <c r="E988">
        <v>0</v>
      </c>
      <c r="F988">
        <v>0</v>
      </c>
      <c r="G988">
        <v>0</v>
      </c>
      <c r="H988">
        <v>0</v>
      </c>
      <c r="I988">
        <v>0</v>
      </c>
      <c r="J988" t="s">
        <v>2496</v>
      </c>
      <c r="K988" t="s">
        <v>2496</v>
      </c>
      <c r="L988" s="20"/>
      <c r="M988" s="20"/>
      <c r="N988" s="20"/>
      <c r="O988" s="20"/>
      <c r="P988" s="20"/>
      <c r="Q988" s="28">
        <f t="shared" si="16"/>
        <v>17.71</v>
      </c>
      <c r="R988" s="18"/>
      <c r="S988" s="18"/>
      <c r="T988" s="18"/>
      <c r="U988" s="18"/>
      <c r="V988" s="18"/>
      <c r="W9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8" s="17">
        <f>SUM(T_MAIN_ROUTGW28[[#This Row],[(Y)
TOTAL Excluding VAT - Y1
((A*J)*Q)+((A*R)*12))]:[(AC)
TOTAL Excluding VAT - Y5
((E*N*Q)+((E*V)*12))]])</f>
        <v>0</v>
      </c>
      <c r="AC988" s="65"/>
    </row>
    <row r="989" spans="1:29" x14ac:dyDescent="0.3">
      <c r="A989" t="s">
        <v>2533</v>
      </c>
      <c r="B989" s="1" t="s">
        <v>4356</v>
      </c>
      <c r="C989" s="115" t="s">
        <v>4357</v>
      </c>
      <c r="D989" s="116" t="s">
        <v>2567</v>
      </c>
      <c r="E989">
        <v>0</v>
      </c>
      <c r="F989">
        <v>0</v>
      </c>
      <c r="G989">
        <v>0</v>
      </c>
      <c r="H989">
        <v>0</v>
      </c>
      <c r="I989">
        <v>0</v>
      </c>
      <c r="J989" t="s">
        <v>2496</v>
      </c>
      <c r="K989" t="s">
        <v>2496</v>
      </c>
      <c r="L989" s="20"/>
      <c r="M989" s="20"/>
      <c r="N989" s="20"/>
      <c r="O989" s="20"/>
      <c r="P989" s="20"/>
      <c r="Q989" s="28">
        <f t="shared" si="16"/>
        <v>17.71</v>
      </c>
      <c r="R989" s="18"/>
      <c r="S989" s="18"/>
      <c r="T989" s="18"/>
      <c r="U989" s="18"/>
      <c r="V989" s="18"/>
      <c r="W9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89" s="17">
        <f>SUM(T_MAIN_ROUTGW28[[#This Row],[(Y)
TOTAL Excluding VAT - Y1
((A*J)*Q)+((A*R)*12))]:[(AC)
TOTAL Excluding VAT - Y5
((E*N*Q)+((E*V)*12))]])</f>
        <v>0</v>
      </c>
      <c r="AC989" s="65"/>
    </row>
    <row r="990" spans="1:29" x14ac:dyDescent="0.3">
      <c r="A990" t="s">
        <v>2533</v>
      </c>
      <c r="B990" s="1" t="s">
        <v>4358</v>
      </c>
      <c r="C990" s="115" t="s">
        <v>4359</v>
      </c>
      <c r="D990" s="116" t="s">
        <v>2567</v>
      </c>
      <c r="E990">
        <v>0</v>
      </c>
      <c r="F990">
        <v>0</v>
      </c>
      <c r="G990">
        <v>0</v>
      </c>
      <c r="H990">
        <v>0</v>
      </c>
      <c r="I990">
        <v>0</v>
      </c>
      <c r="J990" t="s">
        <v>2496</v>
      </c>
      <c r="K990" t="s">
        <v>2496</v>
      </c>
      <c r="L990" s="20"/>
      <c r="M990" s="20"/>
      <c r="N990" s="20"/>
      <c r="O990" s="20"/>
      <c r="P990" s="20"/>
      <c r="Q990" s="28">
        <f t="shared" si="16"/>
        <v>17.71</v>
      </c>
      <c r="R990" s="18"/>
      <c r="S990" s="18"/>
      <c r="T990" s="18"/>
      <c r="U990" s="18"/>
      <c r="V990" s="18"/>
      <c r="W9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0" s="17">
        <f>SUM(T_MAIN_ROUTGW28[[#This Row],[(Y)
TOTAL Excluding VAT - Y1
((A*J)*Q)+((A*R)*12))]:[(AC)
TOTAL Excluding VAT - Y5
((E*N*Q)+((E*V)*12))]])</f>
        <v>0</v>
      </c>
      <c r="AC990" s="65"/>
    </row>
    <row r="991" spans="1:29" x14ac:dyDescent="0.3">
      <c r="A991" t="s">
        <v>2533</v>
      </c>
      <c r="B991" s="1" t="s">
        <v>4360</v>
      </c>
      <c r="C991" s="115" t="s">
        <v>4361</v>
      </c>
      <c r="D991" s="116" t="s">
        <v>2567</v>
      </c>
      <c r="E991">
        <v>0</v>
      </c>
      <c r="F991">
        <v>0</v>
      </c>
      <c r="G991">
        <v>0</v>
      </c>
      <c r="H991">
        <v>0</v>
      </c>
      <c r="I991">
        <v>0</v>
      </c>
      <c r="J991" t="s">
        <v>2496</v>
      </c>
      <c r="K991" t="s">
        <v>2496</v>
      </c>
      <c r="L991" s="20"/>
      <c r="M991" s="20"/>
      <c r="N991" s="20"/>
      <c r="O991" s="20"/>
      <c r="P991" s="20"/>
      <c r="Q991" s="28">
        <f t="shared" si="16"/>
        <v>17.71</v>
      </c>
      <c r="R991" s="18"/>
      <c r="S991" s="18"/>
      <c r="T991" s="18"/>
      <c r="U991" s="18"/>
      <c r="V991" s="18"/>
      <c r="W9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1" s="17">
        <f>SUM(T_MAIN_ROUTGW28[[#This Row],[(Y)
TOTAL Excluding VAT - Y1
((A*J)*Q)+((A*R)*12))]:[(AC)
TOTAL Excluding VAT - Y5
((E*N*Q)+((E*V)*12))]])</f>
        <v>0</v>
      </c>
      <c r="AC991" s="65"/>
    </row>
    <row r="992" spans="1:29" x14ac:dyDescent="0.3">
      <c r="A992" t="s">
        <v>2533</v>
      </c>
      <c r="B992" s="1" t="s">
        <v>4362</v>
      </c>
      <c r="C992" s="115" t="s">
        <v>4363</v>
      </c>
      <c r="D992" s="116" t="s">
        <v>2567</v>
      </c>
      <c r="E992">
        <v>0</v>
      </c>
      <c r="F992">
        <v>0</v>
      </c>
      <c r="G992">
        <v>0</v>
      </c>
      <c r="H992">
        <v>0</v>
      </c>
      <c r="I992">
        <v>0</v>
      </c>
      <c r="J992" t="s">
        <v>2496</v>
      </c>
      <c r="K992" t="s">
        <v>2496</v>
      </c>
      <c r="L992" s="20"/>
      <c r="M992" s="20"/>
      <c r="N992" s="20"/>
      <c r="O992" s="20"/>
      <c r="P992" s="20"/>
      <c r="Q992" s="28">
        <f t="shared" si="16"/>
        <v>17.71</v>
      </c>
      <c r="R992" s="18"/>
      <c r="S992" s="18"/>
      <c r="T992" s="18"/>
      <c r="U992" s="18"/>
      <c r="V992" s="18"/>
      <c r="W9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2" s="17">
        <f>SUM(T_MAIN_ROUTGW28[[#This Row],[(Y)
TOTAL Excluding VAT - Y1
((A*J)*Q)+((A*R)*12))]:[(AC)
TOTAL Excluding VAT - Y5
((E*N*Q)+((E*V)*12))]])</f>
        <v>0</v>
      </c>
      <c r="AC992" s="65"/>
    </row>
    <row r="993" spans="1:29" x14ac:dyDescent="0.3">
      <c r="A993" t="s">
        <v>2533</v>
      </c>
      <c r="B993" s="1" t="s">
        <v>4364</v>
      </c>
      <c r="C993" s="115" t="s">
        <v>4365</v>
      </c>
      <c r="D993" s="116" t="s">
        <v>2567</v>
      </c>
      <c r="E993">
        <v>0</v>
      </c>
      <c r="F993">
        <v>0</v>
      </c>
      <c r="G993">
        <v>0</v>
      </c>
      <c r="H993">
        <v>0</v>
      </c>
      <c r="I993">
        <v>0</v>
      </c>
      <c r="J993" t="s">
        <v>2496</v>
      </c>
      <c r="K993" t="s">
        <v>2496</v>
      </c>
      <c r="L993" s="20"/>
      <c r="M993" s="20"/>
      <c r="N993" s="20"/>
      <c r="O993" s="20"/>
      <c r="P993" s="20"/>
      <c r="Q993" s="28">
        <f t="shared" ref="Q993:Q1056" si="17">Exchange_Rate</f>
        <v>17.71</v>
      </c>
      <c r="R993" s="18"/>
      <c r="S993" s="18"/>
      <c r="T993" s="18"/>
      <c r="U993" s="18"/>
      <c r="V993" s="18"/>
      <c r="W9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3" s="17">
        <f>SUM(T_MAIN_ROUTGW28[[#This Row],[(Y)
TOTAL Excluding VAT - Y1
((A*J)*Q)+((A*R)*12))]:[(AC)
TOTAL Excluding VAT - Y5
((E*N*Q)+((E*V)*12))]])</f>
        <v>0</v>
      </c>
      <c r="AC993" s="65"/>
    </row>
    <row r="994" spans="1:29" x14ac:dyDescent="0.3">
      <c r="A994" t="s">
        <v>2533</v>
      </c>
      <c r="B994" s="1" t="s">
        <v>4366</v>
      </c>
      <c r="C994" s="115" t="s">
        <v>4367</v>
      </c>
      <c r="D994" s="116" t="s">
        <v>2567</v>
      </c>
      <c r="E994">
        <v>0</v>
      </c>
      <c r="F994">
        <v>0</v>
      </c>
      <c r="G994">
        <v>0</v>
      </c>
      <c r="H994">
        <v>0</v>
      </c>
      <c r="I994">
        <v>0</v>
      </c>
      <c r="J994" t="s">
        <v>2496</v>
      </c>
      <c r="K994" t="s">
        <v>2496</v>
      </c>
      <c r="L994" s="20"/>
      <c r="M994" s="20"/>
      <c r="N994" s="20"/>
      <c r="O994" s="20"/>
      <c r="P994" s="20"/>
      <c r="Q994" s="28">
        <f t="shared" si="17"/>
        <v>17.71</v>
      </c>
      <c r="R994" s="18"/>
      <c r="S994" s="18"/>
      <c r="T994" s="18"/>
      <c r="U994" s="18"/>
      <c r="V994" s="18"/>
      <c r="W9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4" s="17">
        <f>SUM(T_MAIN_ROUTGW28[[#This Row],[(Y)
TOTAL Excluding VAT - Y1
((A*J)*Q)+((A*R)*12))]:[(AC)
TOTAL Excluding VAT - Y5
((E*N*Q)+((E*V)*12))]])</f>
        <v>0</v>
      </c>
      <c r="AC994" s="65"/>
    </row>
    <row r="995" spans="1:29" x14ac:dyDescent="0.3">
      <c r="A995" t="s">
        <v>2533</v>
      </c>
      <c r="B995" s="1" t="s">
        <v>4368</v>
      </c>
      <c r="C995" s="115" t="s">
        <v>4369</v>
      </c>
      <c r="D995" s="116" t="s">
        <v>2567</v>
      </c>
      <c r="E995">
        <v>0</v>
      </c>
      <c r="F995">
        <v>0</v>
      </c>
      <c r="G995">
        <v>0</v>
      </c>
      <c r="H995">
        <v>0</v>
      </c>
      <c r="I995">
        <v>0</v>
      </c>
      <c r="J995" t="s">
        <v>2496</v>
      </c>
      <c r="K995" t="s">
        <v>2496</v>
      </c>
      <c r="L995" s="20"/>
      <c r="M995" s="20"/>
      <c r="N995" s="20"/>
      <c r="O995" s="20"/>
      <c r="P995" s="20"/>
      <c r="Q995" s="28">
        <f t="shared" si="17"/>
        <v>17.71</v>
      </c>
      <c r="R995" s="18"/>
      <c r="S995" s="18"/>
      <c r="T995" s="18"/>
      <c r="U995" s="18"/>
      <c r="V995" s="18"/>
      <c r="W9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5" s="17">
        <f>SUM(T_MAIN_ROUTGW28[[#This Row],[(Y)
TOTAL Excluding VAT - Y1
((A*J)*Q)+((A*R)*12))]:[(AC)
TOTAL Excluding VAT - Y5
((E*N*Q)+((E*V)*12))]])</f>
        <v>0</v>
      </c>
      <c r="AC995" s="65"/>
    </row>
    <row r="996" spans="1:29" x14ac:dyDescent="0.3">
      <c r="A996" t="s">
        <v>2533</v>
      </c>
      <c r="B996" s="1" t="s">
        <v>4370</v>
      </c>
      <c r="C996" s="115" t="s">
        <v>4371</v>
      </c>
      <c r="D996" s="116" t="s">
        <v>2567</v>
      </c>
      <c r="E996">
        <v>0</v>
      </c>
      <c r="F996">
        <v>0</v>
      </c>
      <c r="G996">
        <v>0</v>
      </c>
      <c r="H996">
        <v>0</v>
      </c>
      <c r="I996">
        <v>0</v>
      </c>
      <c r="J996" t="s">
        <v>2496</v>
      </c>
      <c r="K996" t="s">
        <v>2496</v>
      </c>
      <c r="L996" s="20"/>
      <c r="M996" s="20"/>
      <c r="N996" s="20"/>
      <c r="O996" s="20"/>
      <c r="P996" s="20"/>
      <c r="Q996" s="28">
        <f t="shared" si="17"/>
        <v>17.71</v>
      </c>
      <c r="R996" s="18"/>
      <c r="S996" s="18"/>
      <c r="T996" s="18"/>
      <c r="U996" s="18"/>
      <c r="V996" s="18"/>
      <c r="W9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6" s="17">
        <f>SUM(T_MAIN_ROUTGW28[[#This Row],[(Y)
TOTAL Excluding VAT - Y1
((A*J)*Q)+((A*R)*12))]:[(AC)
TOTAL Excluding VAT - Y5
((E*N*Q)+((E*V)*12))]])</f>
        <v>0</v>
      </c>
      <c r="AC996" s="65"/>
    </row>
    <row r="997" spans="1:29" x14ac:dyDescent="0.3">
      <c r="A997" t="s">
        <v>2533</v>
      </c>
      <c r="B997" s="1" t="s">
        <v>4372</v>
      </c>
      <c r="C997" s="115" t="s">
        <v>4373</v>
      </c>
      <c r="D997" s="116" t="s">
        <v>2567</v>
      </c>
      <c r="E997">
        <v>0</v>
      </c>
      <c r="F997">
        <v>0</v>
      </c>
      <c r="G997">
        <v>0</v>
      </c>
      <c r="H997">
        <v>0</v>
      </c>
      <c r="I997">
        <v>0</v>
      </c>
      <c r="J997" t="s">
        <v>2496</v>
      </c>
      <c r="K997" t="s">
        <v>2496</v>
      </c>
      <c r="L997" s="20"/>
      <c r="M997" s="20"/>
      <c r="N997" s="20"/>
      <c r="O997" s="20"/>
      <c r="P997" s="20"/>
      <c r="Q997" s="28">
        <f t="shared" si="17"/>
        <v>17.71</v>
      </c>
      <c r="R997" s="18"/>
      <c r="S997" s="18"/>
      <c r="T997" s="18"/>
      <c r="U997" s="18"/>
      <c r="V997" s="18"/>
      <c r="W9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7" s="17">
        <f>SUM(T_MAIN_ROUTGW28[[#This Row],[(Y)
TOTAL Excluding VAT - Y1
((A*J)*Q)+((A*R)*12))]:[(AC)
TOTAL Excluding VAT - Y5
((E*N*Q)+((E*V)*12))]])</f>
        <v>0</v>
      </c>
      <c r="AC997" s="65"/>
    </row>
    <row r="998" spans="1:29" x14ac:dyDescent="0.3">
      <c r="A998" t="s">
        <v>2533</v>
      </c>
      <c r="B998" s="1" t="s">
        <v>4374</v>
      </c>
      <c r="C998" s="115" t="s">
        <v>4375</v>
      </c>
      <c r="D998" s="116" t="s">
        <v>2567</v>
      </c>
      <c r="E998">
        <v>0</v>
      </c>
      <c r="F998">
        <v>0</v>
      </c>
      <c r="G998">
        <v>0</v>
      </c>
      <c r="H998">
        <v>0</v>
      </c>
      <c r="I998">
        <v>0</v>
      </c>
      <c r="J998" t="s">
        <v>2496</v>
      </c>
      <c r="K998" t="s">
        <v>2496</v>
      </c>
      <c r="L998" s="20"/>
      <c r="M998" s="20"/>
      <c r="N998" s="20"/>
      <c r="O998" s="20"/>
      <c r="P998" s="20"/>
      <c r="Q998" s="28">
        <f t="shared" si="17"/>
        <v>17.71</v>
      </c>
      <c r="R998" s="18"/>
      <c r="S998" s="18"/>
      <c r="T998" s="18"/>
      <c r="U998" s="18"/>
      <c r="V998" s="18"/>
      <c r="W9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8" s="17">
        <f>SUM(T_MAIN_ROUTGW28[[#This Row],[(Y)
TOTAL Excluding VAT - Y1
((A*J)*Q)+((A*R)*12))]:[(AC)
TOTAL Excluding VAT - Y5
((E*N*Q)+((E*V)*12))]])</f>
        <v>0</v>
      </c>
      <c r="AC998" s="65"/>
    </row>
    <row r="999" spans="1:29" x14ac:dyDescent="0.3">
      <c r="A999" t="s">
        <v>2533</v>
      </c>
      <c r="B999" s="1" t="s">
        <v>4376</v>
      </c>
      <c r="C999" s="115" t="s">
        <v>4377</v>
      </c>
      <c r="D999" s="116" t="s">
        <v>2567</v>
      </c>
      <c r="E999">
        <v>0</v>
      </c>
      <c r="F999">
        <v>0</v>
      </c>
      <c r="G999">
        <v>0</v>
      </c>
      <c r="H999">
        <v>0</v>
      </c>
      <c r="I999">
        <v>0</v>
      </c>
      <c r="J999" t="s">
        <v>2496</v>
      </c>
      <c r="K999" t="s">
        <v>2496</v>
      </c>
      <c r="L999" s="20"/>
      <c r="M999" s="20"/>
      <c r="N999" s="20"/>
      <c r="O999" s="20"/>
      <c r="P999" s="20"/>
      <c r="Q999" s="28">
        <f t="shared" si="17"/>
        <v>17.71</v>
      </c>
      <c r="R999" s="18"/>
      <c r="S999" s="18"/>
      <c r="T999" s="18"/>
      <c r="U999" s="18"/>
      <c r="V999" s="18"/>
      <c r="W9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9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9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9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9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999" s="17">
        <f>SUM(T_MAIN_ROUTGW28[[#This Row],[(Y)
TOTAL Excluding VAT - Y1
((A*J)*Q)+((A*R)*12))]:[(AC)
TOTAL Excluding VAT - Y5
((E*N*Q)+((E*V)*12))]])</f>
        <v>0</v>
      </c>
      <c r="AC999" s="65"/>
    </row>
    <row r="1000" spans="1:29" x14ac:dyDescent="0.3">
      <c r="A1000" t="s">
        <v>2533</v>
      </c>
      <c r="B1000" s="1" t="s">
        <v>4378</v>
      </c>
      <c r="C1000" s="115" t="s">
        <v>4379</v>
      </c>
      <c r="D1000" s="116" t="s">
        <v>4131</v>
      </c>
      <c r="E1000">
        <v>0</v>
      </c>
      <c r="F1000">
        <v>0</v>
      </c>
      <c r="G1000">
        <v>0</v>
      </c>
      <c r="H1000">
        <v>0</v>
      </c>
      <c r="I1000">
        <v>0</v>
      </c>
      <c r="J1000" t="s">
        <v>2496</v>
      </c>
      <c r="K1000" t="s">
        <v>2496</v>
      </c>
      <c r="L1000" s="20"/>
      <c r="M1000" s="20"/>
      <c r="N1000" s="20"/>
      <c r="O1000" s="20"/>
      <c r="P1000" s="20"/>
      <c r="Q1000" s="28">
        <f t="shared" si="17"/>
        <v>17.71</v>
      </c>
      <c r="R1000" s="18"/>
      <c r="S1000" s="18"/>
      <c r="T1000" s="18"/>
      <c r="U1000" s="18"/>
      <c r="V1000" s="18"/>
      <c r="W10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0" s="17">
        <f>SUM(T_MAIN_ROUTGW28[[#This Row],[(Y)
TOTAL Excluding VAT - Y1
((A*J)*Q)+((A*R)*12))]:[(AC)
TOTAL Excluding VAT - Y5
((E*N*Q)+((E*V)*12))]])</f>
        <v>0</v>
      </c>
      <c r="AC1000" s="65"/>
    </row>
    <row r="1001" spans="1:29" x14ac:dyDescent="0.3">
      <c r="A1001" t="s">
        <v>2533</v>
      </c>
      <c r="B1001" s="1" t="s">
        <v>4380</v>
      </c>
      <c r="C1001" s="115" t="s">
        <v>4381</v>
      </c>
      <c r="D1001" s="116" t="s">
        <v>2567</v>
      </c>
      <c r="E1001">
        <v>0</v>
      </c>
      <c r="F1001">
        <v>0</v>
      </c>
      <c r="G1001">
        <v>0</v>
      </c>
      <c r="H1001">
        <v>0</v>
      </c>
      <c r="I1001">
        <v>0</v>
      </c>
      <c r="J1001" t="s">
        <v>2496</v>
      </c>
      <c r="K1001" t="s">
        <v>2496</v>
      </c>
      <c r="L1001" s="20"/>
      <c r="M1001" s="20"/>
      <c r="N1001" s="20"/>
      <c r="O1001" s="20"/>
      <c r="P1001" s="20"/>
      <c r="Q1001" s="28">
        <f t="shared" si="17"/>
        <v>17.71</v>
      </c>
      <c r="R1001" s="18"/>
      <c r="S1001" s="18"/>
      <c r="T1001" s="18"/>
      <c r="U1001" s="18"/>
      <c r="V1001" s="18"/>
      <c r="W10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1" s="17">
        <f>SUM(T_MAIN_ROUTGW28[[#This Row],[(Y)
TOTAL Excluding VAT - Y1
((A*J)*Q)+((A*R)*12))]:[(AC)
TOTAL Excluding VAT - Y5
((E*N*Q)+((E*V)*12))]])</f>
        <v>0</v>
      </c>
      <c r="AC1001" s="65"/>
    </row>
    <row r="1002" spans="1:29" x14ac:dyDescent="0.3">
      <c r="A1002" t="s">
        <v>2533</v>
      </c>
      <c r="B1002" s="1" t="s">
        <v>4382</v>
      </c>
      <c r="C1002" s="115" t="s">
        <v>4383</v>
      </c>
      <c r="D1002" s="116" t="s">
        <v>2567</v>
      </c>
      <c r="E1002">
        <v>0</v>
      </c>
      <c r="F1002">
        <v>0</v>
      </c>
      <c r="G1002">
        <v>0</v>
      </c>
      <c r="H1002">
        <v>0</v>
      </c>
      <c r="I1002">
        <v>0</v>
      </c>
      <c r="J1002" t="s">
        <v>2496</v>
      </c>
      <c r="K1002" t="s">
        <v>2496</v>
      </c>
      <c r="L1002" s="20"/>
      <c r="M1002" s="20"/>
      <c r="N1002" s="20"/>
      <c r="O1002" s="20"/>
      <c r="P1002" s="20"/>
      <c r="Q1002" s="28">
        <f t="shared" si="17"/>
        <v>17.71</v>
      </c>
      <c r="R1002" s="18"/>
      <c r="S1002" s="18"/>
      <c r="T1002" s="18"/>
      <c r="U1002" s="18"/>
      <c r="V1002" s="18"/>
      <c r="W10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2" s="17">
        <f>SUM(T_MAIN_ROUTGW28[[#This Row],[(Y)
TOTAL Excluding VAT - Y1
((A*J)*Q)+((A*R)*12))]:[(AC)
TOTAL Excluding VAT - Y5
((E*N*Q)+((E*V)*12))]])</f>
        <v>0</v>
      </c>
      <c r="AC1002" s="65"/>
    </row>
    <row r="1003" spans="1:29" x14ac:dyDescent="0.3">
      <c r="A1003" t="s">
        <v>2533</v>
      </c>
      <c r="B1003" s="1" t="s">
        <v>4384</v>
      </c>
      <c r="C1003" s="115" t="s">
        <v>4385</v>
      </c>
      <c r="D1003" s="116" t="s">
        <v>2567</v>
      </c>
      <c r="E1003">
        <v>0</v>
      </c>
      <c r="F1003">
        <v>0</v>
      </c>
      <c r="G1003">
        <v>0</v>
      </c>
      <c r="H1003">
        <v>0</v>
      </c>
      <c r="I1003">
        <v>0</v>
      </c>
      <c r="J1003" t="s">
        <v>2496</v>
      </c>
      <c r="K1003" t="s">
        <v>2496</v>
      </c>
      <c r="L1003" s="20"/>
      <c r="M1003" s="20"/>
      <c r="N1003" s="20"/>
      <c r="O1003" s="20"/>
      <c r="P1003" s="20"/>
      <c r="Q1003" s="28">
        <f t="shared" si="17"/>
        <v>17.71</v>
      </c>
      <c r="R1003" s="18"/>
      <c r="S1003" s="18"/>
      <c r="T1003" s="18"/>
      <c r="U1003" s="18"/>
      <c r="V1003" s="18"/>
      <c r="W10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3" s="17">
        <f>SUM(T_MAIN_ROUTGW28[[#This Row],[(Y)
TOTAL Excluding VAT - Y1
((A*J)*Q)+((A*R)*12))]:[(AC)
TOTAL Excluding VAT - Y5
((E*N*Q)+((E*V)*12))]])</f>
        <v>0</v>
      </c>
      <c r="AC1003" s="65"/>
    </row>
    <row r="1004" spans="1:29" x14ac:dyDescent="0.3">
      <c r="A1004" t="s">
        <v>2533</v>
      </c>
      <c r="B1004" s="1" t="s">
        <v>4386</v>
      </c>
      <c r="C1004" s="115" t="s">
        <v>4387</v>
      </c>
      <c r="D1004" s="116" t="s">
        <v>2567</v>
      </c>
      <c r="E1004">
        <v>0</v>
      </c>
      <c r="F1004">
        <v>0</v>
      </c>
      <c r="G1004">
        <v>0</v>
      </c>
      <c r="H1004">
        <v>0</v>
      </c>
      <c r="I1004">
        <v>0</v>
      </c>
      <c r="J1004" t="s">
        <v>2496</v>
      </c>
      <c r="K1004" t="s">
        <v>2496</v>
      </c>
      <c r="L1004" s="20"/>
      <c r="M1004" s="20"/>
      <c r="N1004" s="20"/>
      <c r="O1004" s="20"/>
      <c r="P1004" s="20"/>
      <c r="Q1004" s="28">
        <f t="shared" si="17"/>
        <v>17.71</v>
      </c>
      <c r="R1004" s="18"/>
      <c r="S1004" s="18"/>
      <c r="T1004" s="18"/>
      <c r="U1004" s="18"/>
      <c r="V1004" s="18"/>
      <c r="W10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4" s="17">
        <f>SUM(T_MAIN_ROUTGW28[[#This Row],[(Y)
TOTAL Excluding VAT - Y1
((A*J)*Q)+((A*R)*12))]:[(AC)
TOTAL Excluding VAT - Y5
((E*N*Q)+((E*V)*12))]])</f>
        <v>0</v>
      </c>
      <c r="AC1004" s="65"/>
    </row>
    <row r="1005" spans="1:29" x14ac:dyDescent="0.3">
      <c r="A1005" t="s">
        <v>2533</v>
      </c>
      <c r="B1005" s="1" t="s">
        <v>4388</v>
      </c>
      <c r="C1005" s="115" t="s">
        <v>4389</v>
      </c>
      <c r="D1005" s="116" t="s">
        <v>2567</v>
      </c>
      <c r="E1005">
        <v>0</v>
      </c>
      <c r="F1005">
        <v>0</v>
      </c>
      <c r="G1005">
        <v>0</v>
      </c>
      <c r="H1005">
        <v>0</v>
      </c>
      <c r="I1005">
        <v>0</v>
      </c>
      <c r="J1005" t="s">
        <v>2496</v>
      </c>
      <c r="K1005" t="s">
        <v>2496</v>
      </c>
      <c r="L1005" s="20"/>
      <c r="M1005" s="20"/>
      <c r="N1005" s="20"/>
      <c r="O1005" s="20"/>
      <c r="P1005" s="20"/>
      <c r="Q1005" s="28">
        <f t="shared" si="17"/>
        <v>17.71</v>
      </c>
      <c r="R1005" s="18"/>
      <c r="S1005" s="18"/>
      <c r="T1005" s="18"/>
      <c r="U1005" s="18"/>
      <c r="V1005" s="18"/>
      <c r="W10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5" s="17">
        <f>SUM(T_MAIN_ROUTGW28[[#This Row],[(Y)
TOTAL Excluding VAT - Y1
((A*J)*Q)+((A*R)*12))]:[(AC)
TOTAL Excluding VAT - Y5
((E*N*Q)+((E*V)*12))]])</f>
        <v>0</v>
      </c>
      <c r="AC1005" s="65"/>
    </row>
    <row r="1006" spans="1:29" x14ac:dyDescent="0.3">
      <c r="A1006" t="s">
        <v>2533</v>
      </c>
      <c r="B1006" s="1" t="s">
        <v>4390</v>
      </c>
      <c r="C1006" s="115" t="s">
        <v>4391</v>
      </c>
      <c r="D1006" s="116" t="s">
        <v>2567</v>
      </c>
      <c r="E1006">
        <v>0</v>
      </c>
      <c r="F1006">
        <v>0</v>
      </c>
      <c r="G1006">
        <v>0</v>
      </c>
      <c r="H1006">
        <v>0</v>
      </c>
      <c r="I1006">
        <v>0</v>
      </c>
      <c r="J1006" t="s">
        <v>2496</v>
      </c>
      <c r="K1006" t="s">
        <v>2496</v>
      </c>
      <c r="L1006" s="20"/>
      <c r="M1006" s="20"/>
      <c r="N1006" s="20"/>
      <c r="O1006" s="20"/>
      <c r="P1006" s="20"/>
      <c r="Q1006" s="28">
        <f t="shared" si="17"/>
        <v>17.71</v>
      </c>
      <c r="R1006" s="18"/>
      <c r="S1006" s="18"/>
      <c r="T1006" s="18"/>
      <c r="U1006" s="18"/>
      <c r="V1006" s="18"/>
      <c r="W10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6" s="17">
        <f>SUM(T_MAIN_ROUTGW28[[#This Row],[(Y)
TOTAL Excluding VAT - Y1
((A*J)*Q)+((A*R)*12))]:[(AC)
TOTAL Excluding VAT - Y5
((E*N*Q)+((E*V)*12))]])</f>
        <v>0</v>
      </c>
      <c r="AC1006" s="65"/>
    </row>
    <row r="1007" spans="1:29" x14ac:dyDescent="0.3">
      <c r="A1007" t="s">
        <v>2533</v>
      </c>
      <c r="B1007" s="1" t="s">
        <v>4392</v>
      </c>
      <c r="C1007" s="115" t="s">
        <v>4393</v>
      </c>
      <c r="D1007" s="116" t="s">
        <v>2567</v>
      </c>
      <c r="E1007">
        <v>0</v>
      </c>
      <c r="F1007">
        <v>0</v>
      </c>
      <c r="G1007">
        <v>0</v>
      </c>
      <c r="H1007">
        <v>0</v>
      </c>
      <c r="I1007">
        <v>0</v>
      </c>
      <c r="J1007" t="s">
        <v>2496</v>
      </c>
      <c r="K1007" t="s">
        <v>2496</v>
      </c>
      <c r="L1007" s="20"/>
      <c r="M1007" s="20"/>
      <c r="N1007" s="20"/>
      <c r="O1007" s="20"/>
      <c r="P1007" s="20"/>
      <c r="Q1007" s="28">
        <f t="shared" si="17"/>
        <v>17.71</v>
      </c>
      <c r="R1007" s="18"/>
      <c r="S1007" s="18"/>
      <c r="T1007" s="18"/>
      <c r="U1007" s="18"/>
      <c r="V1007" s="18"/>
      <c r="W10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7" s="17">
        <f>SUM(T_MAIN_ROUTGW28[[#This Row],[(Y)
TOTAL Excluding VAT - Y1
((A*J)*Q)+((A*R)*12))]:[(AC)
TOTAL Excluding VAT - Y5
((E*N*Q)+((E*V)*12))]])</f>
        <v>0</v>
      </c>
      <c r="AC1007" s="65"/>
    </row>
    <row r="1008" spans="1:29" x14ac:dyDescent="0.3">
      <c r="A1008" t="s">
        <v>2533</v>
      </c>
      <c r="B1008" s="1" t="s">
        <v>4394</v>
      </c>
      <c r="C1008" s="115" t="s">
        <v>4395</v>
      </c>
      <c r="D1008" s="116" t="s">
        <v>2567</v>
      </c>
      <c r="E1008">
        <v>0</v>
      </c>
      <c r="F1008">
        <v>0</v>
      </c>
      <c r="G1008">
        <v>0</v>
      </c>
      <c r="H1008">
        <v>0</v>
      </c>
      <c r="I1008">
        <v>0</v>
      </c>
      <c r="J1008" t="s">
        <v>2496</v>
      </c>
      <c r="K1008" t="s">
        <v>2496</v>
      </c>
      <c r="L1008" s="20"/>
      <c r="M1008" s="20"/>
      <c r="N1008" s="20"/>
      <c r="O1008" s="20"/>
      <c r="P1008" s="20"/>
      <c r="Q1008" s="28">
        <f t="shared" si="17"/>
        <v>17.71</v>
      </c>
      <c r="R1008" s="18"/>
      <c r="S1008" s="18"/>
      <c r="T1008" s="18"/>
      <c r="U1008" s="18"/>
      <c r="V1008" s="18"/>
      <c r="W10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8" s="17">
        <f>SUM(T_MAIN_ROUTGW28[[#This Row],[(Y)
TOTAL Excluding VAT - Y1
((A*J)*Q)+((A*R)*12))]:[(AC)
TOTAL Excluding VAT - Y5
((E*N*Q)+((E*V)*12))]])</f>
        <v>0</v>
      </c>
      <c r="AC1008" s="65"/>
    </row>
    <row r="1009" spans="1:29" x14ac:dyDescent="0.3">
      <c r="A1009" t="s">
        <v>2533</v>
      </c>
      <c r="B1009" s="1" t="s">
        <v>4396</v>
      </c>
      <c r="C1009" s="115" t="s">
        <v>4397</v>
      </c>
      <c r="D1009" s="116" t="s">
        <v>2567</v>
      </c>
      <c r="E1009">
        <v>0</v>
      </c>
      <c r="F1009">
        <v>0</v>
      </c>
      <c r="G1009">
        <v>0</v>
      </c>
      <c r="H1009">
        <v>0</v>
      </c>
      <c r="I1009">
        <v>0</v>
      </c>
      <c r="J1009" t="s">
        <v>2496</v>
      </c>
      <c r="K1009" t="s">
        <v>2496</v>
      </c>
      <c r="L1009" s="20"/>
      <c r="M1009" s="20"/>
      <c r="N1009" s="20"/>
      <c r="O1009" s="20"/>
      <c r="P1009" s="20"/>
      <c r="Q1009" s="28">
        <f t="shared" si="17"/>
        <v>17.71</v>
      </c>
      <c r="R1009" s="18"/>
      <c r="S1009" s="18"/>
      <c r="T1009" s="18"/>
      <c r="U1009" s="18"/>
      <c r="V1009" s="18"/>
      <c r="W10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09" s="17">
        <f>SUM(T_MAIN_ROUTGW28[[#This Row],[(Y)
TOTAL Excluding VAT - Y1
((A*J)*Q)+((A*R)*12))]:[(AC)
TOTAL Excluding VAT - Y5
((E*N*Q)+((E*V)*12))]])</f>
        <v>0</v>
      </c>
      <c r="AC1009" s="65"/>
    </row>
    <row r="1010" spans="1:29" x14ac:dyDescent="0.3">
      <c r="A1010" t="s">
        <v>2533</v>
      </c>
      <c r="B1010" s="1" t="s">
        <v>4398</v>
      </c>
      <c r="C1010" s="115" t="s">
        <v>4399</v>
      </c>
      <c r="D1010" s="116" t="s">
        <v>2567</v>
      </c>
      <c r="E1010">
        <v>0</v>
      </c>
      <c r="F1010">
        <v>0</v>
      </c>
      <c r="G1010">
        <v>0</v>
      </c>
      <c r="H1010">
        <v>0</v>
      </c>
      <c r="I1010">
        <v>0</v>
      </c>
      <c r="J1010" t="s">
        <v>2496</v>
      </c>
      <c r="K1010" t="s">
        <v>2496</v>
      </c>
      <c r="L1010" s="20"/>
      <c r="M1010" s="20"/>
      <c r="N1010" s="20"/>
      <c r="O1010" s="20"/>
      <c r="P1010" s="20"/>
      <c r="Q1010" s="28">
        <f t="shared" si="17"/>
        <v>17.71</v>
      </c>
      <c r="R1010" s="18"/>
      <c r="S1010" s="18"/>
      <c r="T1010" s="18"/>
      <c r="U1010" s="18"/>
      <c r="V1010" s="18"/>
      <c r="W10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0" s="17">
        <f>SUM(T_MAIN_ROUTGW28[[#This Row],[(Y)
TOTAL Excluding VAT - Y1
((A*J)*Q)+((A*R)*12))]:[(AC)
TOTAL Excluding VAT - Y5
((E*N*Q)+((E*V)*12))]])</f>
        <v>0</v>
      </c>
      <c r="AC1010" s="65"/>
    </row>
    <row r="1011" spans="1:29" x14ac:dyDescent="0.3">
      <c r="A1011" t="s">
        <v>2533</v>
      </c>
      <c r="B1011" s="1" t="s">
        <v>4400</v>
      </c>
      <c r="C1011" s="115" t="s">
        <v>4401</v>
      </c>
      <c r="D1011" s="116" t="s">
        <v>2567</v>
      </c>
      <c r="E1011">
        <v>0</v>
      </c>
      <c r="F1011">
        <v>0</v>
      </c>
      <c r="G1011">
        <v>0</v>
      </c>
      <c r="H1011">
        <v>0</v>
      </c>
      <c r="I1011">
        <v>0</v>
      </c>
      <c r="J1011" t="s">
        <v>2496</v>
      </c>
      <c r="K1011" t="s">
        <v>2496</v>
      </c>
      <c r="L1011" s="20"/>
      <c r="M1011" s="20"/>
      <c r="N1011" s="20"/>
      <c r="O1011" s="20"/>
      <c r="P1011" s="20"/>
      <c r="Q1011" s="28">
        <f t="shared" si="17"/>
        <v>17.71</v>
      </c>
      <c r="R1011" s="18"/>
      <c r="S1011" s="18"/>
      <c r="T1011" s="18"/>
      <c r="U1011" s="18"/>
      <c r="V1011" s="18"/>
      <c r="W10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1" s="17">
        <f>SUM(T_MAIN_ROUTGW28[[#This Row],[(Y)
TOTAL Excluding VAT - Y1
((A*J)*Q)+((A*R)*12))]:[(AC)
TOTAL Excluding VAT - Y5
((E*N*Q)+((E*V)*12))]])</f>
        <v>0</v>
      </c>
      <c r="AC1011" s="65"/>
    </row>
    <row r="1012" spans="1:29" x14ac:dyDescent="0.3">
      <c r="A1012" t="s">
        <v>2533</v>
      </c>
      <c r="B1012" s="1" t="s">
        <v>4402</v>
      </c>
      <c r="C1012" s="115" t="s">
        <v>4403</v>
      </c>
      <c r="D1012" s="116" t="s">
        <v>2567</v>
      </c>
      <c r="E1012">
        <v>0</v>
      </c>
      <c r="F1012">
        <v>0</v>
      </c>
      <c r="G1012">
        <v>0</v>
      </c>
      <c r="H1012">
        <v>0</v>
      </c>
      <c r="I1012">
        <v>0</v>
      </c>
      <c r="J1012" t="s">
        <v>2496</v>
      </c>
      <c r="K1012" t="s">
        <v>2496</v>
      </c>
      <c r="L1012" s="20"/>
      <c r="M1012" s="20"/>
      <c r="N1012" s="20"/>
      <c r="O1012" s="20"/>
      <c r="P1012" s="20"/>
      <c r="Q1012" s="28">
        <f t="shared" si="17"/>
        <v>17.71</v>
      </c>
      <c r="R1012" s="18"/>
      <c r="S1012" s="18"/>
      <c r="T1012" s="18"/>
      <c r="U1012" s="18"/>
      <c r="V1012" s="18"/>
      <c r="W10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2" s="17">
        <f>SUM(T_MAIN_ROUTGW28[[#This Row],[(Y)
TOTAL Excluding VAT - Y1
((A*J)*Q)+((A*R)*12))]:[(AC)
TOTAL Excluding VAT - Y5
((E*N*Q)+((E*V)*12))]])</f>
        <v>0</v>
      </c>
      <c r="AC1012" s="65"/>
    </row>
    <row r="1013" spans="1:29" x14ac:dyDescent="0.3">
      <c r="A1013" t="s">
        <v>2533</v>
      </c>
      <c r="B1013" s="1" t="s">
        <v>4404</v>
      </c>
      <c r="C1013" s="115" t="s">
        <v>4405</v>
      </c>
      <c r="D1013" s="116" t="s">
        <v>2567</v>
      </c>
      <c r="E1013">
        <v>0</v>
      </c>
      <c r="F1013">
        <v>0</v>
      </c>
      <c r="G1013">
        <v>0</v>
      </c>
      <c r="H1013">
        <v>0</v>
      </c>
      <c r="I1013">
        <v>0</v>
      </c>
      <c r="J1013" t="s">
        <v>2496</v>
      </c>
      <c r="K1013" t="s">
        <v>2496</v>
      </c>
      <c r="L1013" s="20"/>
      <c r="M1013" s="20"/>
      <c r="N1013" s="20"/>
      <c r="O1013" s="20"/>
      <c r="P1013" s="20"/>
      <c r="Q1013" s="28">
        <f t="shared" si="17"/>
        <v>17.71</v>
      </c>
      <c r="R1013" s="18"/>
      <c r="S1013" s="18"/>
      <c r="T1013" s="18"/>
      <c r="U1013" s="18"/>
      <c r="V1013" s="18"/>
      <c r="W10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3" s="17">
        <f>SUM(T_MAIN_ROUTGW28[[#This Row],[(Y)
TOTAL Excluding VAT - Y1
((A*J)*Q)+((A*R)*12))]:[(AC)
TOTAL Excluding VAT - Y5
((E*N*Q)+((E*V)*12))]])</f>
        <v>0</v>
      </c>
      <c r="AC1013" s="65"/>
    </row>
    <row r="1014" spans="1:29" x14ac:dyDescent="0.3">
      <c r="A1014" t="s">
        <v>2533</v>
      </c>
      <c r="B1014" s="1" t="s">
        <v>4406</v>
      </c>
      <c r="C1014" s="115" t="s">
        <v>4407</v>
      </c>
      <c r="D1014" s="116" t="s">
        <v>2567</v>
      </c>
      <c r="E1014">
        <v>0</v>
      </c>
      <c r="F1014">
        <v>0</v>
      </c>
      <c r="G1014">
        <v>0</v>
      </c>
      <c r="H1014">
        <v>0</v>
      </c>
      <c r="I1014">
        <v>0</v>
      </c>
      <c r="J1014" t="s">
        <v>2496</v>
      </c>
      <c r="K1014" t="s">
        <v>2496</v>
      </c>
      <c r="L1014" s="20"/>
      <c r="M1014" s="20"/>
      <c r="N1014" s="20"/>
      <c r="O1014" s="20"/>
      <c r="P1014" s="20"/>
      <c r="Q1014" s="28">
        <f t="shared" si="17"/>
        <v>17.71</v>
      </c>
      <c r="R1014" s="18"/>
      <c r="S1014" s="18"/>
      <c r="T1014" s="18"/>
      <c r="U1014" s="18"/>
      <c r="V1014" s="18"/>
      <c r="W10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4" s="17">
        <f>SUM(T_MAIN_ROUTGW28[[#This Row],[(Y)
TOTAL Excluding VAT - Y1
((A*J)*Q)+((A*R)*12))]:[(AC)
TOTAL Excluding VAT - Y5
((E*N*Q)+((E*V)*12))]])</f>
        <v>0</v>
      </c>
      <c r="AC1014" s="65"/>
    </row>
    <row r="1015" spans="1:29" x14ac:dyDescent="0.3">
      <c r="A1015" t="s">
        <v>2533</v>
      </c>
      <c r="B1015" s="1" t="s">
        <v>4408</v>
      </c>
      <c r="C1015" s="115" t="s">
        <v>4409</v>
      </c>
      <c r="D1015" s="116" t="s">
        <v>2567</v>
      </c>
      <c r="E1015">
        <v>0</v>
      </c>
      <c r="F1015">
        <v>0</v>
      </c>
      <c r="G1015">
        <v>0</v>
      </c>
      <c r="H1015">
        <v>0</v>
      </c>
      <c r="I1015">
        <v>0</v>
      </c>
      <c r="J1015" t="s">
        <v>2496</v>
      </c>
      <c r="K1015" t="s">
        <v>2496</v>
      </c>
      <c r="L1015" s="20"/>
      <c r="M1015" s="20"/>
      <c r="N1015" s="20"/>
      <c r="O1015" s="20"/>
      <c r="P1015" s="20"/>
      <c r="Q1015" s="28">
        <f t="shared" si="17"/>
        <v>17.71</v>
      </c>
      <c r="R1015" s="18"/>
      <c r="S1015" s="18"/>
      <c r="T1015" s="18"/>
      <c r="U1015" s="18"/>
      <c r="V1015" s="18"/>
      <c r="W10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5" s="17">
        <f>SUM(T_MAIN_ROUTGW28[[#This Row],[(Y)
TOTAL Excluding VAT - Y1
((A*J)*Q)+((A*R)*12))]:[(AC)
TOTAL Excluding VAT - Y5
((E*N*Q)+((E*V)*12))]])</f>
        <v>0</v>
      </c>
      <c r="AC1015" s="65"/>
    </row>
    <row r="1016" spans="1:29" x14ac:dyDescent="0.3">
      <c r="A1016" t="s">
        <v>2533</v>
      </c>
      <c r="B1016" s="1" t="s">
        <v>4410</v>
      </c>
      <c r="C1016" s="115" t="s">
        <v>4411</v>
      </c>
      <c r="D1016" s="116" t="s">
        <v>2556</v>
      </c>
      <c r="E1016">
        <v>0</v>
      </c>
      <c r="F1016">
        <v>0</v>
      </c>
      <c r="G1016">
        <v>0</v>
      </c>
      <c r="H1016">
        <v>0</v>
      </c>
      <c r="I1016">
        <v>0</v>
      </c>
      <c r="J1016" t="s">
        <v>2496</v>
      </c>
      <c r="K1016" t="s">
        <v>2496</v>
      </c>
      <c r="L1016" s="20"/>
      <c r="M1016" s="20"/>
      <c r="N1016" s="20"/>
      <c r="O1016" s="20"/>
      <c r="P1016" s="20"/>
      <c r="Q1016" s="28">
        <f t="shared" si="17"/>
        <v>17.71</v>
      </c>
      <c r="R1016" s="18"/>
      <c r="S1016" s="18"/>
      <c r="T1016" s="18"/>
      <c r="U1016" s="18"/>
      <c r="V1016" s="18"/>
      <c r="W10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6" s="17">
        <f>SUM(T_MAIN_ROUTGW28[[#This Row],[(Y)
TOTAL Excluding VAT - Y1
((A*J)*Q)+((A*R)*12))]:[(AC)
TOTAL Excluding VAT - Y5
((E*N*Q)+((E*V)*12))]])</f>
        <v>0</v>
      </c>
      <c r="AC1016" s="65"/>
    </row>
    <row r="1017" spans="1:29" x14ac:dyDescent="0.3">
      <c r="A1017" t="s">
        <v>2533</v>
      </c>
      <c r="B1017" s="1" t="s">
        <v>4412</v>
      </c>
      <c r="C1017" s="115" t="s">
        <v>4413</v>
      </c>
      <c r="D1017" s="116" t="s">
        <v>4131</v>
      </c>
      <c r="E1017">
        <v>0</v>
      </c>
      <c r="F1017">
        <v>0</v>
      </c>
      <c r="G1017">
        <v>0</v>
      </c>
      <c r="H1017">
        <v>0</v>
      </c>
      <c r="I1017">
        <v>0</v>
      </c>
      <c r="J1017" t="s">
        <v>2496</v>
      </c>
      <c r="K1017" t="s">
        <v>2496</v>
      </c>
      <c r="L1017" s="20"/>
      <c r="M1017" s="20"/>
      <c r="N1017" s="20"/>
      <c r="O1017" s="20"/>
      <c r="P1017" s="20"/>
      <c r="Q1017" s="28">
        <f t="shared" si="17"/>
        <v>17.71</v>
      </c>
      <c r="R1017" s="18"/>
      <c r="S1017" s="18"/>
      <c r="T1017" s="18"/>
      <c r="U1017" s="18"/>
      <c r="V1017" s="18"/>
      <c r="W10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7" s="17">
        <f>SUM(T_MAIN_ROUTGW28[[#This Row],[(Y)
TOTAL Excluding VAT - Y1
((A*J)*Q)+((A*R)*12))]:[(AC)
TOTAL Excluding VAT - Y5
((E*N*Q)+((E*V)*12))]])</f>
        <v>0</v>
      </c>
      <c r="AC1017" s="65"/>
    </row>
    <row r="1018" spans="1:29" x14ac:dyDescent="0.3">
      <c r="A1018" t="s">
        <v>2533</v>
      </c>
      <c r="B1018" s="1" t="s">
        <v>4414</v>
      </c>
      <c r="C1018" s="115" t="s">
        <v>4415</v>
      </c>
      <c r="D1018" s="116" t="s">
        <v>4131</v>
      </c>
      <c r="E1018">
        <v>0</v>
      </c>
      <c r="F1018">
        <v>0</v>
      </c>
      <c r="G1018">
        <v>0</v>
      </c>
      <c r="H1018">
        <v>0</v>
      </c>
      <c r="I1018">
        <v>0</v>
      </c>
      <c r="J1018" t="s">
        <v>2496</v>
      </c>
      <c r="K1018" t="s">
        <v>2496</v>
      </c>
      <c r="L1018" s="20"/>
      <c r="M1018" s="20"/>
      <c r="N1018" s="20"/>
      <c r="O1018" s="20"/>
      <c r="P1018" s="20"/>
      <c r="Q1018" s="28">
        <f t="shared" si="17"/>
        <v>17.71</v>
      </c>
      <c r="R1018" s="18"/>
      <c r="S1018" s="18"/>
      <c r="T1018" s="18"/>
      <c r="U1018" s="18"/>
      <c r="V1018" s="18"/>
      <c r="W10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8" s="17">
        <f>SUM(T_MAIN_ROUTGW28[[#This Row],[(Y)
TOTAL Excluding VAT - Y1
((A*J)*Q)+((A*R)*12))]:[(AC)
TOTAL Excluding VAT - Y5
((E*N*Q)+((E*V)*12))]])</f>
        <v>0</v>
      </c>
      <c r="AC1018" s="65"/>
    </row>
    <row r="1019" spans="1:29" x14ac:dyDescent="0.3">
      <c r="A1019" t="s">
        <v>2533</v>
      </c>
      <c r="B1019" s="1" t="s">
        <v>4416</v>
      </c>
      <c r="C1019" s="115" t="s">
        <v>4417</v>
      </c>
      <c r="D1019" s="116" t="s">
        <v>2567</v>
      </c>
      <c r="E1019">
        <v>0</v>
      </c>
      <c r="F1019">
        <v>0</v>
      </c>
      <c r="G1019">
        <v>0</v>
      </c>
      <c r="H1019">
        <v>0</v>
      </c>
      <c r="I1019">
        <v>0</v>
      </c>
      <c r="J1019" t="s">
        <v>2496</v>
      </c>
      <c r="K1019" t="s">
        <v>2496</v>
      </c>
      <c r="L1019" s="20"/>
      <c r="M1019" s="20"/>
      <c r="N1019" s="20"/>
      <c r="O1019" s="20"/>
      <c r="P1019" s="20"/>
      <c r="Q1019" s="28">
        <f t="shared" si="17"/>
        <v>17.71</v>
      </c>
      <c r="R1019" s="18"/>
      <c r="S1019" s="18"/>
      <c r="T1019" s="18"/>
      <c r="U1019" s="18"/>
      <c r="V1019" s="18"/>
      <c r="W10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19" s="17">
        <f>SUM(T_MAIN_ROUTGW28[[#This Row],[(Y)
TOTAL Excluding VAT - Y1
((A*J)*Q)+((A*R)*12))]:[(AC)
TOTAL Excluding VAT - Y5
((E*N*Q)+((E*V)*12))]])</f>
        <v>0</v>
      </c>
      <c r="AC1019" s="65"/>
    </row>
    <row r="1020" spans="1:29" x14ac:dyDescent="0.3">
      <c r="A1020" t="s">
        <v>2533</v>
      </c>
      <c r="B1020" s="1" t="s">
        <v>4418</v>
      </c>
      <c r="C1020" s="115" t="s">
        <v>4419</v>
      </c>
      <c r="D1020" s="116" t="s">
        <v>2556</v>
      </c>
      <c r="E1020">
        <v>0</v>
      </c>
      <c r="F1020">
        <v>0</v>
      </c>
      <c r="G1020">
        <v>0</v>
      </c>
      <c r="H1020">
        <v>0</v>
      </c>
      <c r="I1020">
        <v>0</v>
      </c>
      <c r="J1020" t="s">
        <v>2496</v>
      </c>
      <c r="K1020" t="s">
        <v>2496</v>
      </c>
      <c r="L1020" s="20"/>
      <c r="M1020" s="20"/>
      <c r="N1020" s="20"/>
      <c r="O1020" s="20"/>
      <c r="P1020" s="20"/>
      <c r="Q1020" s="28">
        <f t="shared" si="17"/>
        <v>17.71</v>
      </c>
      <c r="R1020" s="18"/>
      <c r="S1020" s="18"/>
      <c r="T1020" s="18"/>
      <c r="U1020" s="18"/>
      <c r="V1020" s="18"/>
      <c r="W10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0" s="17">
        <f>SUM(T_MAIN_ROUTGW28[[#This Row],[(Y)
TOTAL Excluding VAT - Y1
((A*J)*Q)+((A*R)*12))]:[(AC)
TOTAL Excluding VAT - Y5
((E*N*Q)+((E*V)*12))]])</f>
        <v>0</v>
      </c>
      <c r="AC1020" s="65"/>
    </row>
    <row r="1021" spans="1:29" x14ac:dyDescent="0.3">
      <c r="A1021" t="s">
        <v>2533</v>
      </c>
      <c r="B1021" s="1" t="s">
        <v>4420</v>
      </c>
      <c r="C1021" s="115" t="s">
        <v>4421</v>
      </c>
      <c r="D1021" s="116" t="s">
        <v>4131</v>
      </c>
      <c r="E1021">
        <v>0</v>
      </c>
      <c r="F1021">
        <v>0</v>
      </c>
      <c r="G1021">
        <v>0</v>
      </c>
      <c r="H1021">
        <v>0</v>
      </c>
      <c r="I1021">
        <v>0</v>
      </c>
      <c r="J1021" t="s">
        <v>2496</v>
      </c>
      <c r="K1021" t="s">
        <v>2496</v>
      </c>
      <c r="L1021" s="20"/>
      <c r="M1021" s="20"/>
      <c r="N1021" s="20"/>
      <c r="O1021" s="20"/>
      <c r="P1021" s="20"/>
      <c r="Q1021" s="28">
        <f t="shared" si="17"/>
        <v>17.71</v>
      </c>
      <c r="R1021" s="18"/>
      <c r="S1021" s="18"/>
      <c r="T1021" s="18"/>
      <c r="U1021" s="18"/>
      <c r="V1021" s="18"/>
      <c r="W10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1" s="17">
        <f>SUM(T_MAIN_ROUTGW28[[#This Row],[(Y)
TOTAL Excluding VAT - Y1
((A*J)*Q)+((A*R)*12))]:[(AC)
TOTAL Excluding VAT - Y5
((E*N*Q)+((E*V)*12))]])</f>
        <v>0</v>
      </c>
      <c r="AC1021" s="65"/>
    </row>
    <row r="1022" spans="1:29" x14ac:dyDescent="0.3">
      <c r="A1022" t="s">
        <v>2533</v>
      </c>
      <c r="B1022" s="1" t="s">
        <v>4422</v>
      </c>
      <c r="C1022" s="115" t="s">
        <v>4423</v>
      </c>
      <c r="D1022" s="116" t="s">
        <v>2567</v>
      </c>
      <c r="E1022">
        <v>0</v>
      </c>
      <c r="F1022">
        <v>0</v>
      </c>
      <c r="G1022">
        <v>0</v>
      </c>
      <c r="H1022">
        <v>0</v>
      </c>
      <c r="I1022">
        <v>0</v>
      </c>
      <c r="J1022" t="s">
        <v>2496</v>
      </c>
      <c r="K1022" t="s">
        <v>2496</v>
      </c>
      <c r="L1022" s="20"/>
      <c r="M1022" s="20"/>
      <c r="N1022" s="20"/>
      <c r="O1022" s="20"/>
      <c r="P1022" s="20"/>
      <c r="Q1022" s="28">
        <f t="shared" si="17"/>
        <v>17.71</v>
      </c>
      <c r="R1022" s="18"/>
      <c r="S1022" s="18"/>
      <c r="T1022" s="18"/>
      <c r="U1022" s="18"/>
      <c r="V1022" s="18"/>
      <c r="W10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2" s="17">
        <f>SUM(T_MAIN_ROUTGW28[[#This Row],[(Y)
TOTAL Excluding VAT - Y1
((A*J)*Q)+((A*R)*12))]:[(AC)
TOTAL Excluding VAT - Y5
((E*N*Q)+((E*V)*12))]])</f>
        <v>0</v>
      </c>
      <c r="AC1022" s="65"/>
    </row>
    <row r="1023" spans="1:29" x14ac:dyDescent="0.3">
      <c r="A1023" t="s">
        <v>2533</v>
      </c>
      <c r="B1023" s="1" t="s">
        <v>4424</v>
      </c>
      <c r="C1023" s="115" t="s">
        <v>4425</v>
      </c>
      <c r="D1023" s="116" t="s">
        <v>4131</v>
      </c>
      <c r="E1023">
        <v>0</v>
      </c>
      <c r="F1023">
        <v>0</v>
      </c>
      <c r="G1023">
        <v>0</v>
      </c>
      <c r="H1023">
        <v>0</v>
      </c>
      <c r="I1023">
        <v>0</v>
      </c>
      <c r="J1023" t="s">
        <v>2496</v>
      </c>
      <c r="K1023" t="s">
        <v>2496</v>
      </c>
      <c r="L1023" s="20"/>
      <c r="M1023" s="20"/>
      <c r="N1023" s="20"/>
      <c r="O1023" s="20"/>
      <c r="P1023" s="20"/>
      <c r="Q1023" s="28">
        <f t="shared" si="17"/>
        <v>17.71</v>
      </c>
      <c r="R1023" s="18"/>
      <c r="S1023" s="18"/>
      <c r="T1023" s="18"/>
      <c r="U1023" s="18"/>
      <c r="V1023" s="18"/>
      <c r="W10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3" s="17">
        <f>SUM(T_MAIN_ROUTGW28[[#This Row],[(Y)
TOTAL Excluding VAT - Y1
((A*J)*Q)+((A*R)*12))]:[(AC)
TOTAL Excluding VAT - Y5
((E*N*Q)+((E*V)*12))]])</f>
        <v>0</v>
      </c>
      <c r="AC1023" s="65"/>
    </row>
    <row r="1024" spans="1:29" x14ac:dyDescent="0.3">
      <c r="A1024" t="s">
        <v>2533</v>
      </c>
      <c r="B1024" s="1" t="s">
        <v>4426</v>
      </c>
      <c r="C1024" s="115" t="s">
        <v>4427</v>
      </c>
      <c r="D1024" s="116" t="s">
        <v>4131</v>
      </c>
      <c r="E1024">
        <v>0</v>
      </c>
      <c r="F1024">
        <v>0</v>
      </c>
      <c r="G1024">
        <v>0</v>
      </c>
      <c r="H1024">
        <v>0</v>
      </c>
      <c r="I1024">
        <v>0</v>
      </c>
      <c r="J1024" t="s">
        <v>2496</v>
      </c>
      <c r="K1024" t="s">
        <v>2496</v>
      </c>
      <c r="L1024" s="20"/>
      <c r="M1024" s="20"/>
      <c r="N1024" s="20"/>
      <c r="O1024" s="20"/>
      <c r="P1024" s="20"/>
      <c r="Q1024" s="28">
        <f t="shared" si="17"/>
        <v>17.71</v>
      </c>
      <c r="R1024" s="18"/>
      <c r="S1024" s="18"/>
      <c r="T1024" s="18"/>
      <c r="U1024" s="18"/>
      <c r="V1024" s="18"/>
      <c r="W10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4" s="17">
        <f>SUM(T_MAIN_ROUTGW28[[#This Row],[(Y)
TOTAL Excluding VAT - Y1
((A*J)*Q)+((A*R)*12))]:[(AC)
TOTAL Excluding VAT - Y5
((E*N*Q)+((E*V)*12))]])</f>
        <v>0</v>
      </c>
      <c r="AC1024" s="65"/>
    </row>
    <row r="1025" spans="1:29" x14ac:dyDescent="0.3">
      <c r="A1025" t="s">
        <v>2533</v>
      </c>
      <c r="B1025" s="1" t="s">
        <v>4428</v>
      </c>
      <c r="C1025" s="115" t="s">
        <v>4429</v>
      </c>
      <c r="D1025" s="116" t="s">
        <v>4131</v>
      </c>
      <c r="E1025">
        <v>0</v>
      </c>
      <c r="F1025">
        <v>0</v>
      </c>
      <c r="G1025">
        <v>0</v>
      </c>
      <c r="H1025">
        <v>0</v>
      </c>
      <c r="I1025">
        <v>0</v>
      </c>
      <c r="J1025" t="s">
        <v>2496</v>
      </c>
      <c r="K1025" t="s">
        <v>2496</v>
      </c>
      <c r="L1025" s="20"/>
      <c r="M1025" s="20"/>
      <c r="N1025" s="20"/>
      <c r="O1025" s="20"/>
      <c r="P1025" s="20"/>
      <c r="Q1025" s="28">
        <f t="shared" si="17"/>
        <v>17.71</v>
      </c>
      <c r="R1025" s="18"/>
      <c r="S1025" s="18"/>
      <c r="T1025" s="18"/>
      <c r="U1025" s="18"/>
      <c r="V1025" s="18"/>
      <c r="W10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5" s="17">
        <f>SUM(T_MAIN_ROUTGW28[[#This Row],[(Y)
TOTAL Excluding VAT - Y1
((A*J)*Q)+((A*R)*12))]:[(AC)
TOTAL Excluding VAT - Y5
((E*N*Q)+((E*V)*12))]])</f>
        <v>0</v>
      </c>
      <c r="AC1025" s="65"/>
    </row>
    <row r="1026" spans="1:29" x14ac:dyDescent="0.3">
      <c r="A1026" t="s">
        <v>2533</v>
      </c>
      <c r="B1026" s="1" t="s">
        <v>4430</v>
      </c>
      <c r="C1026" s="115" t="s">
        <v>4431</v>
      </c>
      <c r="D1026" s="116" t="s">
        <v>4131</v>
      </c>
      <c r="E1026">
        <v>0</v>
      </c>
      <c r="F1026">
        <v>0</v>
      </c>
      <c r="G1026">
        <v>0</v>
      </c>
      <c r="H1026">
        <v>0</v>
      </c>
      <c r="I1026">
        <v>0</v>
      </c>
      <c r="J1026" t="s">
        <v>2496</v>
      </c>
      <c r="K1026" t="s">
        <v>2496</v>
      </c>
      <c r="L1026" s="20"/>
      <c r="M1026" s="20"/>
      <c r="N1026" s="20"/>
      <c r="O1026" s="20"/>
      <c r="P1026" s="20"/>
      <c r="Q1026" s="28">
        <f t="shared" si="17"/>
        <v>17.71</v>
      </c>
      <c r="R1026" s="18"/>
      <c r="S1026" s="18"/>
      <c r="T1026" s="18"/>
      <c r="U1026" s="18"/>
      <c r="V1026" s="18"/>
      <c r="W10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6" s="17">
        <f>SUM(T_MAIN_ROUTGW28[[#This Row],[(Y)
TOTAL Excluding VAT - Y1
((A*J)*Q)+((A*R)*12))]:[(AC)
TOTAL Excluding VAT - Y5
((E*N*Q)+((E*V)*12))]])</f>
        <v>0</v>
      </c>
      <c r="AC1026" s="65"/>
    </row>
    <row r="1027" spans="1:29" x14ac:dyDescent="0.3">
      <c r="A1027" t="s">
        <v>2533</v>
      </c>
      <c r="B1027" s="1" t="s">
        <v>4432</v>
      </c>
      <c r="C1027" s="115" t="s">
        <v>4433</v>
      </c>
      <c r="D1027" s="116" t="s">
        <v>2556</v>
      </c>
      <c r="E1027">
        <v>0</v>
      </c>
      <c r="F1027">
        <v>0</v>
      </c>
      <c r="G1027">
        <v>0</v>
      </c>
      <c r="H1027">
        <v>0</v>
      </c>
      <c r="I1027">
        <v>0</v>
      </c>
      <c r="J1027" t="s">
        <v>2496</v>
      </c>
      <c r="K1027" t="s">
        <v>2496</v>
      </c>
      <c r="L1027" s="20"/>
      <c r="M1027" s="20"/>
      <c r="N1027" s="20"/>
      <c r="O1027" s="20"/>
      <c r="P1027" s="20"/>
      <c r="Q1027" s="28">
        <f t="shared" si="17"/>
        <v>17.71</v>
      </c>
      <c r="R1027" s="18"/>
      <c r="S1027" s="18"/>
      <c r="T1027" s="18"/>
      <c r="U1027" s="18"/>
      <c r="V1027" s="18"/>
      <c r="W10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7" s="17">
        <f>SUM(T_MAIN_ROUTGW28[[#This Row],[(Y)
TOTAL Excluding VAT - Y1
((A*J)*Q)+((A*R)*12))]:[(AC)
TOTAL Excluding VAT - Y5
((E*N*Q)+((E*V)*12))]])</f>
        <v>0</v>
      </c>
      <c r="AC1027" s="65"/>
    </row>
    <row r="1028" spans="1:29" x14ac:dyDescent="0.3">
      <c r="A1028" t="s">
        <v>2533</v>
      </c>
      <c r="B1028" s="1" t="s">
        <v>4434</v>
      </c>
      <c r="C1028" s="115" t="s">
        <v>4435</v>
      </c>
      <c r="D1028" s="116" t="s">
        <v>2567</v>
      </c>
      <c r="E1028">
        <v>0</v>
      </c>
      <c r="F1028">
        <v>0</v>
      </c>
      <c r="G1028">
        <v>0</v>
      </c>
      <c r="H1028">
        <v>0</v>
      </c>
      <c r="I1028">
        <v>0</v>
      </c>
      <c r="J1028" t="s">
        <v>2496</v>
      </c>
      <c r="K1028" t="s">
        <v>2496</v>
      </c>
      <c r="L1028" s="20"/>
      <c r="M1028" s="20"/>
      <c r="N1028" s="20"/>
      <c r="O1028" s="20"/>
      <c r="P1028" s="20"/>
      <c r="Q1028" s="28">
        <f t="shared" si="17"/>
        <v>17.71</v>
      </c>
      <c r="R1028" s="18"/>
      <c r="S1028" s="18"/>
      <c r="T1028" s="18"/>
      <c r="U1028" s="18"/>
      <c r="V1028" s="18"/>
      <c r="W10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8" s="17">
        <f>SUM(T_MAIN_ROUTGW28[[#This Row],[(Y)
TOTAL Excluding VAT - Y1
((A*J)*Q)+((A*R)*12))]:[(AC)
TOTAL Excluding VAT - Y5
((E*N*Q)+((E*V)*12))]])</f>
        <v>0</v>
      </c>
      <c r="AC1028" s="65"/>
    </row>
    <row r="1029" spans="1:29" x14ac:dyDescent="0.3">
      <c r="A1029" t="s">
        <v>2533</v>
      </c>
      <c r="B1029" s="1" t="s">
        <v>4436</v>
      </c>
      <c r="C1029" s="115" t="s">
        <v>4437</v>
      </c>
      <c r="D1029" s="116" t="s">
        <v>2556</v>
      </c>
      <c r="E1029">
        <v>0</v>
      </c>
      <c r="F1029">
        <v>0</v>
      </c>
      <c r="G1029">
        <v>0</v>
      </c>
      <c r="H1029">
        <v>0</v>
      </c>
      <c r="I1029">
        <v>0</v>
      </c>
      <c r="J1029" t="s">
        <v>2496</v>
      </c>
      <c r="K1029" t="s">
        <v>2496</v>
      </c>
      <c r="L1029" s="20"/>
      <c r="M1029" s="20"/>
      <c r="N1029" s="20"/>
      <c r="O1029" s="20"/>
      <c r="P1029" s="20"/>
      <c r="Q1029" s="28">
        <f t="shared" si="17"/>
        <v>17.71</v>
      </c>
      <c r="R1029" s="18"/>
      <c r="S1029" s="18"/>
      <c r="T1029" s="18"/>
      <c r="U1029" s="18"/>
      <c r="V1029" s="18"/>
      <c r="W10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29" s="17">
        <f>SUM(T_MAIN_ROUTGW28[[#This Row],[(Y)
TOTAL Excluding VAT - Y1
((A*J)*Q)+((A*R)*12))]:[(AC)
TOTAL Excluding VAT - Y5
((E*N*Q)+((E*V)*12))]])</f>
        <v>0</v>
      </c>
      <c r="AC1029" s="65"/>
    </row>
    <row r="1030" spans="1:29" x14ac:dyDescent="0.3">
      <c r="A1030" t="s">
        <v>2533</v>
      </c>
      <c r="B1030" s="1" t="s">
        <v>4438</v>
      </c>
      <c r="C1030" s="115" t="s">
        <v>4439</v>
      </c>
      <c r="D1030" s="116" t="s">
        <v>2556</v>
      </c>
      <c r="E1030">
        <v>0</v>
      </c>
      <c r="F1030">
        <v>0</v>
      </c>
      <c r="G1030">
        <v>0</v>
      </c>
      <c r="H1030">
        <v>0</v>
      </c>
      <c r="I1030">
        <v>0</v>
      </c>
      <c r="J1030" t="s">
        <v>2496</v>
      </c>
      <c r="K1030" t="s">
        <v>2496</v>
      </c>
      <c r="L1030" s="20"/>
      <c r="M1030" s="20"/>
      <c r="N1030" s="20"/>
      <c r="O1030" s="20"/>
      <c r="P1030" s="20"/>
      <c r="Q1030" s="28">
        <f t="shared" si="17"/>
        <v>17.71</v>
      </c>
      <c r="R1030" s="18"/>
      <c r="S1030" s="18"/>
      <c r="T1030" s="18"/>
      <c r="U1030" s="18"/>
      <c r="V1030" s="18"/>
      <c r="W10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0" s="17">
        <f>SUM(T_MAIN_ROUTGW28[[#This Row],[(Y)
TOTAL Excluding VAT - Y1
((A*J)*Q)+((A*R)*12))]:[(AC)
TOTAL Excluding VAT - Y5
((E*N*Q)+((E*V)*12))]])</f>
        <v>0</v>
      </c>
      <c r="AC1030" s="65"/>
    </row>
    <row r="1031" spans="1:29" x14ac:dyDescent="0.3">
      <c r="A1031" t="s">
        <v>2533</v>
      </c>
      <c r="B1031" s="1" t="s">
        <v>4440</v>
      </c>
      <c r="C1031" s="115" t="s">
        <v>4441</v>
      </c>
      <c r="D1031" s="116" t="s">
        <v>2556</v>
      </c>
      <c r="E1031">
        <v>0</v>
      </c>
      <c r="F1031">
        <v>0</v>
      </c>
      <c r="G1031">
        <v>0</v>
      </c>
      <c r="H1031">
        <v>0</v>
      </c>
      <c r="I1031">
        <v>0</v>
      </c>
      <c r="J1031" t="s">
        <v>2496</v>
      </c>
      <c r="K1031" t="s">
        <v>2496</v>
      </c>
      <c r="L1031" s="20"/>
      <c r="M1031" s="20"/>
      <c r="N1031" s="20"/>
      <c r="O1031" s="20"/>
      <c r="P1031" s="20"/>
      <c r="Q1031" s="28">
        <f t="shared" si="17"/>
        <v>17.71</v>
      </c>
      <c r="R1031" s="18"/>
      <c r="S1031" s="18"/>
      <c r="T1031" s="18"/>
      <c r="U1031" s="18"/>
      <c r="V1031" s="18"/>
      <c r="W10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1" s="17">
        <f>SUM(T_MAIN_ROUTGW28[[#This Row],[(Y)
TOTAL Excluding VAT - Y1
((A*J)*Q)+((A*R)*12))]:[(AC)
TOTAL Excluding VAT - Y5
((E*N*Q)+((E*V)*12))]])</f>
        <v>0</v>
      </c>
      <c r="AC1031" s="65"/>
    </row>
    <row r="1032" spans="1:29" x14ac:dyDescent="0.3">
      <c r="A1032" t="s">
        <v>2533</v>
      </c>
      <c r="B1032" s="1" t="s">
        <v>4442</v>
      </c>
      <c r="C1032" s="115" t="s">
        <v>4443</v>
      </c>
      <c r="D1032" s="116" t="s">
        <v>2556</v>
      </c>
      <c r="E1032">
        <v>0</v>
      </c>
      <c r="F1032">
        <v>0</v>
      </c>
      <c r="G1032">
        <v>0</v>
      </c>
      <c r="H1032">
        <v>0</v>
      </c>
      <c r="I1032">
        <v>0</v>
      </c>
      <c r="J1032" t="s">
        <v>2496</v>
      </c>
      <c r="K1032" t="s">
        <v>2496</v>
      </c>
      <c r="L1032" s="20"/>
      <c r="M1032" s="20"/>
      <c r="N1032" s="20"/>
      <c r="O1032" s="20"/>
      <c r="P1032" s="20"/>
      <c r="Q1032" s="28">
        <f t="shared" si="17"/>
        <v>17.71</v>
      </c>
      <c r="R1032" s="18"/>
      <c r="S1032" s="18"/>
      <c r="T1032" s="18"/>
      <c r="U1032" s="18"/>
      <c r="V1032" s="18"/>
      <c r="W10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2" s="17">
        <f>SUM(T_MAIN_ROUTGW28[[#This Row],[(Y)
TOTAL Excluding VAT - Y1
((A*J)*Q)+((A*R)*12))]:[(AC)
TOTAL Excluding VAT - Y5
((E*N*Q)+((E*V)*12))]])</f>
        <v>0</v>
      </c>
      <c r="AC1032" s="65"/>
    </row>
    <row r="1033" spans="1:29" x14ac:dyDescent="0.3">
      <c r="A1033" t="s">
        <v>2533</v>
      </c>
      <c r="B1033" s="1" t="s">
        <v>4444</v>
      </c>
      <c r="C1033" s="115" t="s">
        <v>4445</v>
      </c>
      <c r="D1033" s="116" t="s">
        <v>4131</v>
      </c>
      <c r="E1033">
        <v>0</v>
      </c>
      <c r="F1033">
        <v>0</v>
      </c>
      <c r="G1033">
        <v>0</v>
      </c>
      <c r="H1033">
        <v>0</v>
      </c>
      <c r="I1033">
        <v>0</v>
      </c>
      <c r="J1033" t="s">
        <v>2496</v>
      </c>
      <c r="K1033" t="s">
        <v>2496</v>
      </c>
      <c r="L1033" s="20"/>
      <c r="M1033" s="20"/>
      <c r="N1033" s="20"/>
      <c r="O1033" s="20"/>
      <c r="P1033" s="20"/>
      <c r="Q1033" s="28">
        <f t="shared" si="17"/>
        <v>17.71</v>
      </c>
      <c r="R1033" s="18"/>
      <c r="S1033" s="18"/>
      <c r="T1033" s="18"/>
      <c r="U1033" s="18"/>
      <c r="V1033" s="18"/>
      <c r="W10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3" s="17">
        <f>SUM(T_MAIN_ROUTGW28[[#This Row],[(Y)
TOTAL Excluding VAT - Y1
((A*J)*Q)+((A*R)*12))]:[(AC)
TOTAL Excluding VAT - Y5
((E*N*Q)+((E*V)*12))]])</f>
        <v>0</v>
      </c>
      <c r="AC1033" s="65"/>
    </row>
    <row r="1034" spans="1:29" x14ac:dyDescent="0.3">
      <c r="A1034" t="s">
        <v>2533</v>
      </c>
      <c r="B1034" s="1" t="s">
        <v>4446</v>
      </c>
      <c r="C1034" s="115" t="s">
        <v>4447</v>
      </c>
      <c r="D1034" s="116" t="s">
        <v>4131</v>
      </c>
      <c r="E1034">
        <v>0</v>
      </c>
      <c r="F1034">
        <v>0</v>
      </c>
      <c r="G1034">
        <v>0</v>
      </c>
      <c r="H1034">
        <v>0</v>
      </c>
      <c r="I1034">
        <v>0</v>
      </c>
      <c r="J1034" t="s">
        <v>2496</v>
      </c>
      <c r="K1034" t="s">
        <v>2496</v>
      </c>
      <c r="L1034" s="20"/>
      <c r="M1034" s="20"/>
      <c r="N1034" s="20"/>
      <c r="O1034" s="20"/>
      <c r="P1034" s="20"/>
      <c r="Q1034" s="28">
        <f t="shared" si="17"/>
        <v>17.71</v>
      </c>
      <c r="R1034" s="18"/>
      <c r="S1034" s="18"/>
      <c r="T1034" s="18"/>
      <c r="U1034" s="18"/>
      <c r="V1034" s="18"/>
      <c r="W10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4" s="17">
        <f>SUM(T_MAIN_ROUTGW28[[#This Row],[(Y)
TOTAL Excluding VAT - Y1
((A*J)*Q)+((A*R)*12))]:[(AC)
TOTAL Excluding VAT - Y5
((E*N*Q)+((E*V)*12))]])</f>
        <v>0</v>
      </c>
      <c r="AC1034" s="65"/>
    </row>
    <row r="1035" spans="1:29" x14ac:dyDescent="0.3">
      <c r="A1035" t="s">
        <v>2533</v>
      </c>
      <c r="B1035" s="1" t="s">
        <v>4448</v>
      </c>
      <c r="C1035" s="115" t="s">
        <v>4449</v>
      </c>
      <c r="D1035" s="116" t="s">
        <v>2556</v>
      </c>
      <c r="E1035">
        <v>0</v>
      </c>
      <c r="F1035">
        <v>0</v>
      </c>
      <c r="G1035">
        <v>0</v>
      </c>
      <c r="H1035">
        <v>0</v>
      </c>
      <c r="I1035">
        <v>0</v>
      </c>
      <c r="J1035" t="s">
        <v>2496</v>
      </c>
      <c r="K1035" t="s">
        <v>2496</v>
      </c>
      <c r="L1035" s="20"/>
      <c r="M1035" s="20"/>
      <c r="N1035" s="20"/>
      <c r="O1035" s="20"/>
      <c r="P1035" s="20"/>
      <c r="Q1035" s="28">
        <f t="shared" si="17"/>
        <v>17.71</v>
      </c>
      <c r="R1035" s="18"/>
      <c r="S1035" s="18"/>
      <c r="T1035" s="18"/>
      <c r="U1035" s="18"/>
      <c r="V1035" s="18"/>
      <c r="W10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5" s="17">
        <f>SUM(T_MAIN_ROUTGW28[[#This Row],[(Y)
TOTAL Excluding VAT - Y1
((A*J)*Q)+((A*R)*12))]:[(AC)
TOTAL Excluding VAT - Y5
((E*N*Q)+((E*V)*12))]])</f>
        <v>0</v>
      </c>
      <c r="AC1035" s="65"/>
    </row>
    <row r="1036" spans="1:29" x14ac:dyDescent="0.3">
      <c r="A1036" t="s">
        <v>2533</v>
      </c>
      <c r="B1036" s="1" t="s">
        <v>4450</v>
      </c>
      <c r="C1036" s="115" t="s">
        <v>4451</v>
      </c>
      <c r="D1036" s="116" t="s">
        <v>2567</v>
      </c>
      <c r="E1036">
        <v>0</v>
      </c>
      <c r="F1036">
        <v>0</v>
      </c>
      <c r="G1036">
        <v>0</v>
      </c>
      <c r="H1036">
        <v>0</v>
      </c>
      <c r="I1036">
        <v>0</v>
      </c>
      <c r="J1036" t="s">
        <v>2496</v>
      </c>
      <c r="K1036" t="s">
        <v>2496</v>
      </c>
      <c r="L1036" s="20"/>
      <c r="M1036" s="20"/>
      <c r="N1036" s="20"/>
      <c r="O1036" s="20"/>
      <c r="P1036" s="20"/>
      <c r="Q1036" s="28">
        <f t="shared" si="17"/>
        <v>17.71</v>
      </c>
      <c r="R1036" s="18"/>
      <c r="S1036" s="18"/>
      <c r="T1036" s="18"/>
      <c r="U1036" s="18"/>
      <c r="V1036" s="18"/>
      <c r="W10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6" s="17">
        <f>SUM(T_MAIN_ROUTGW28[[#This Row],[(Y)
TOTAL Excluding VAT - Y1
((A*J)*Q)+((A*R)*12))]:[(AC)
TOTAL Excluding VAT - Y5
((E*N*Q)+((E*V)*12))]])</f>
        <v>0</v>
      </c>
      <c r="AC1036" s="65"/>
    </row>
    <row r="1037" spans="1:29" x14ac:dyDescent="0.3">
      <c r="A1037" t="s">
        <v>2533</v>
      </c>
      <c r="B1037" s="1" t="s">
        <v>4452</v>
      </c>
      <c r="C1037" s="115" t="s">
        <v>4453</v>
      </c>
      <c r="D1037" s="116" t="s">
        <v>4131</v>
      </c>
      <c r="E1037">
        <v>0</v>
      </c>
      <c r="F1037">
        <v>0</v>
      </c>
      <c r="G1037">
        <v>0</v>
      </c>
      <c r="H1037">
        <v>0</v>
      </c>
      <c r="I1037">
        <v>0</v>
      </c>
      <c r="J1037" t="s">
        <v>2496</v>
      </c>
      <c r="K1037" t="s">
        <v>2496</v>
      </c>
      <c r="L1037" s="20"/>
      <c r="M1037" s="20"/>
      <c r="N1037" s="20"/>
      <c r="O1037" s="20"/>
      <c r="P1037" s="20"/>
      <c r="Q1037" s="28">
        <f t="shared" si="17"/>
        <v>17.71</v>
      </c>
      <c r="R1037" s="18"/>
      <c r="S1037" s="18"/>
      <c r="T1037" s="18"/>
      <c r="U1037" s="18"/>
      <c r="V1037" s="18"/>
      <c r="W10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7" s="17">
        <f>SUM(T_MAIN_ROUTGW28[[#This Row],[(Y)
TOTAL Excluding VAT - Y1
((A*J)*Q)+((A*R)*12))]:[(AC)
TOTAL Excluding VAT - Y5
((E*N*Q)+((E*V)*12))]])</f>
        <v>0</v>
      </c>
      <c r="AC1037" s="65"/>
    </row>
    <row r="1038" spans="1:29" x14ac:dyDescent="0.3">
      <c r="A1038" t="s">
        <v>2533</v>
      </c>
      <c r="B1038" s="1" t="s">
        <v>4454</v>
      </c>
      <c r="C1038" s="115" t="s">
        <v>4455</v>
      </c>
      <c r="D1038" s="116" t="s">
        <v>2567</v>
      </c>
      <c r="E1038">
        <v>0</v>
      </c>
      <c r="F1038">
        <v>0</v>
      </c>
      <c r="G1038">
        <v>0</v>
      </c>
      <c r="H1038">
        <v>0</v>
      </c>
      <c r="I1038">
        <v>0</v>
      </c>
      <c r="J1038" t="s">
        <v>2496</v>
      </c>
      <c r="K1038" t="s">
        <v>2496</v>
      </c>
      <c r="L1038" s="20"/>
      <c r="M1038" s="20"/>
      <c r="N1038" s="20"/>
      <c r="O1038" s="20"/>
      <c r="P1038" s="20"/>
      <c r="Q1038" s="28">
        <f t="shared" si="17"/>
        <v>17.71</v>
      </c>
      <c r="R1038" s="18"/>
      <c r="S1038" s="18"/>
      <c r="T1038" s="18"/>
      <c r="U1038" s="18"/>
      <c r="V1038" s="18"/>
      <c r="W10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8" s="17">
        <f>SUM(T_MAIN_ROUTGW28[[#This Row],[(Y)
TOTAL Excluding VAT - Y1
((A*J)*Q)+((A*R)*12))]:[(AC)
TOTAL Excluding VAT - Y5
((E*N*Q)+((E*V)*12))]])</f>
        <v>0</v>
      </c>
      <c r="AC1038" s="65"/>
    </row>
    <row r="1039" spans="1:29" x14ac:dyDescent="0.3">
      <c r="A1039" t="s">
        <v>2533</v>
      </c>
      <c r="B1039" s="1" t="s">
        <v>4456</v>
      </c>
      <c r="C1039" s="115" t="s">
        <v>4457</v>
      </c>
      <c r="D1039" s="116" t="s">
        <v>4131</v>
      </c>
      <c r="E1039">
        <v>0</v>
      </c>
      <c r="F1039">
        <v>0</v>
      </c>
      <c r="G1039">
        <v>0</v>
      </c>
      <c r="H1039">
        <v>0</v>
      </c>
      <c r="I1039">
        <v>0</v>
      </c>
      <c r="J1039" t="s">
        <v>2496</v>
      </c>
      <c r="K1039" t="s">
        <v>2496</v>
      </c>
      <c r="L1039" s="20"/>
      <c r="M1039" s="20"/>
      <c r="N1039" s="20"/>
      <c r="O1039" s="20"/>
      <c r="P1039" s="20"/>
      <c r="Q1039" s="28">
        <f t="shared" si="17"/>
        <v>17.71</v>
      </c>
      <c r="R1039" s="18"/>
      <c r="S1039" s="18"/>
      <c r="T1039" s="18"/>
      <c r="U1039" s="18"/>
      <c r="V1039" s="18"/>
      <c r="W10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39" s="17">
        <f>SUM(T_MAIN_ROUTGW28[[#This Row],[(Y)
TOTAL Excluding VAT - Y1
((A*J)*Q)+((A*R)*12))]:[(AC)
TOTAL Excluding VAT - Y5
((E*N*Q)+((E*V)*12))]])</f>
        <v>0</v>
      </c>
      <c r="AC1039" s="65"/>
    </row>
    <row r="1040" spans="1:29" x14ac:dyDescent="0.3">
      <c r="A1040" t="s">
        <v>2533</v>
      </c>
      <c r="B1040" s="1" t="s">
        <v>4458</v>
      </c>
      <c r="C1040" s="115" t="s">
        <v>4459</v>
      </c>
      <c r="D1040" s="116" t="s">
        <v>4131</v>
      </c>
      <c r="E1040">
        <v>0</v>
      </c>
      <c r="F1040">
        <v>0</v>
      </c>
      <c r="G1040">
        <v>0</v>
      </c>
      <c r="H1040">
        <v>0</v>
      </c>
      <c r="I1040">
        <v>0</v>
      </c>
      <c r="J1040" t="s">
        <v>2496</v>
      </c>
      <c r="K1040" t="s">
        <v>2496</v>
      </c>
      <c r="L1040" s="20"/>
      <c r="M1040" s="20"/>
      <c r="N1040" s="20"/>
      <c r="O1040" s="20"/>
      <c r="P1040" s="20"/>
      <c r="Q1040" s="28">
        <f t="shared" si="17"/>
        <v>17.71</v>
      </c>
      <c r="R1040" s="18"/>
      <c r="S1040" s="18"/>
      <c r="T1040" s="18"/>
      <c r="U1040" s="18"/>
      <c r="V1040" s="18"/>
      <c r="W10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0" s="17">
        <f>SUM(T_MAIN_ROUTGW28[[#This Row],[(Y)
TOTAL Excluding VAT - Y1
((A*J)*Q)+((A*R)*12))]:[(AC)
TOTAL Excluding VAT - Y5
((E*N*Q)+((E*V)*12))]])</f>
        <v>0</v>
      </c>
      <c r="AC1040" s="65"/>
    </row>
    <row r="1041" spans="1:29" x14ac:dyDescent="0.3">
      <c r="A1041" t="s">
        <v>2533</v>
      </c>
      <c r="B1041" s="1" t="s">
        <v>4460</v>
      </c>
      <c r="C1041" s="115" t="s">
        <v>4461</v>
      </c>
      <c r="D1041" s="116" t="s">
        <v>2556</v>
      </c>
      <c r="E1041">
        <v>0</v>
      </c>
      <c r="F1041">
        <v>0</v>
      </c>
      <c r="G1041">
        <v>0</v>
      </c>
      <c r="H1041">
        <v>0</v>
      </c>
      <c r="I1041">
        <v>0</v>
      </c>
      <c r="J1041" t="s">
        <v>2496</v>
      </c>
      <c r="K1041" t="s">
        <v>2496</v>
      </c>
      <c r="L1041" s="20"/>
      <c r="M1041" s="20"/>
      <c r="N1041" s="20"/>
      <c r="O1041" s="20"/>
      <c r="P1041" s="20"/>
      <c r="Q1041" s="28">
        <f t="shared" si="17"/>
        <v>17.71</v>
      </c>
      <c r="R1041" s="18"/>
      <c r="S1041" s="18"/>
      <c r="T1041" s="18"/>
      <c r="U1041" s="18"/>
      <c r="V1041" s="18"/>
      <c r="W10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1" s="17">
        <f>SUM(T_MAIN_ROUTGW28[[#This Row],[(Y)
TOTAL Excluding VAT - Y1
((A*J)*Q)+((A*R)*12))]:[(AC)
TOTAL Excluding VAT - Y5
((E*N*Q)+((E*V)*12))]])</f>
        <v>0</v>
      </c>
      <c r="AC1041" s="65"/>
    </row>
    <row r="1042" spans="1:29" x14ac:dyDescent="0.3">
      <c r="A1042" t="s">
        <v>2533</v>
      </c>
      <c r="B1042" s="1" t="s">
        <v>4462</v>
      </c>
      <c r="C1042" s="115" t="s">
        <v>4463</v>
      </c>
      <c r="D1042" s="116" t="s">
        <v>2556</v>
      </c>
      <c r="E1042">
        <v>0</v>
      </c>
      <c r="F1042">
        <v>0</v>
      </c>
      <c r="G1042">
        <v>0</v>
      </c>
      <c r="H1042">
        <v>0</v>
      </c>
      <c r="I1042">
        <v>0</v>
      </c>
      <c r="J1042" t="s">
        <v>2496</v>
      </c>
      <c r="K1042" t="s">
        <v>2496</v>
      </c>
      <c r="L1042" s="20"/>
      <c r="M1042" s="20"/>
      <c r="N1042" s="20"/>
      <c r="O1042" s="20"/>
      <c r="P1042" s="20"/>
      <c r="Q1042" s="28">
        <f t="shared" si="17"/>
        <v>17.71</v>
      </c>
      <c r="R1042" s="18"/>
      <c r="S1042" s="18"/>
      <c r="T1042" s="18"/>
      <c r="U1042" s="18"/>
      <c r="V1042" s="18"/>
      <c r="W10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2" s="17">
        <f>SUM(T_MAIN_ROUTGW28[[#This Row],[(Y)
TOTAL Excluding VAT - Y1
((A*J)*Q)+((A*R)*12))]:[(AC)
TOTAL Excluding VAT - Y5
((E*N*Q)+((E*V)*12))]])</f>
        <v>0</v>
      </c>
      <c r="AC1042" s="65"/>
    </row>
    <row r="1043" spans="1:29" x14ac:dyDescent="0.3">
      <c r="A1043" t="s">
        <v>2533</v>
      </c>
      <c r="B1043" s="1" t="s">
        <v>4464</v>
      </c>
      <c r="C1043" s="115" t="s">
        <v>4465</v>
      </c>
      <c r="D1043" s="116" t="s">
        <v>2679</v>
      </c>
      <c r="E1043">
        <v>0</v>
      </c>
      <c r="F1043">
        <v>0</v>
      </c>
      <c r="G1043">
        <v>0</v>
      </c>
      <c r="H1043">
        <v>0</v>
      </c>
      <c r="I1043">
        <v>0</v>
      </c>
      <c r="J1043" t="s">
        <v>2496</v>
      </c>
      <c r="K1043" t="s">
        <v>2496</v>
      </c>
      <c r="L1043" s="20"/>
      <c r="M1043" s="20"/>
      <c r="N1043" s="20"/>
      <c r="O1043" s="20"/>
      <c r="P1043" s="20"/>
      <c r="Q1043" s="28">
        <f t="shared" si="17"/>
        <v>17.71</v>
      </c>
      <c r="R1043" s="18"/>
      <c r="S1043" s="18"/>
      <c r="T1043" s="18"/>
      <c r="U1043" s="18"/>
      <c r="V1043" s="18"/>
      <c r="W10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3" s="17">
        <f>SUM(T_MAIN_ROUTGW28[[#This Row],[(Y)
TOTAL Excluding VAT - Y1
((A*J)*Q)+((A*R)*12))]:[(AC)
TOTAL Excluding VAT - Y5
((E*N*Q)+((E*V)*12))]])</f>
        <v>0</v>
      </c>
      <c r="AC1043" s="65"/>
    </row>
    <row r="1044" spans="1:29" x14ac:dyDescent="0.3">
      <c r="A1044" t="s">
        <v>2533</v>
      </c>
      <c r="B1044" s="1" t="s">
        <v>4466</v>
      </c>
      <c r="C1044" s="115" t="s">
        <v>4467</v>
      </c>
      <c r="D1044" s="116" t="s">
        <v>2556</v>
      </c>
      <c r="E1044">
        <v>0</v>
      </c>
      <c r="F1044">
        <v>0</v>
      </c>
      <c r="G1044">
        <v>0</v>
      </c>
      <c r="H1044">
        <v>0</v>
      </c>
      <c r="I1044">
        <v>0</v>
      </c>
      <c r="J1044" t="s">
        <v>2496</v>
      </c>
      <c r="K1044" t="s">
        <v>2496</v>
      </c>
      <c r="L1044" s="20"/>
      <c r="M1044" s="20"/>
      <c r="N1044" s="20"/>
      <c r="O1044" s="20"/>
      <c r="P1044" s="20"/>
      <c r="Q1044" s="28">
        <f t="shared" si="17"/>
        <v>17.71</v>
      </c>
      <c r="R1044" s="18"/>
      <c r="S1044" s="18"/>
      <c r="T1044" s="18"/>
      <c r="U1044" s="18"/>
      <c r="V1044" s="18"/>
      <c r="W10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4" s="17">
        <f>SUM(T_MAIN_ROUTGW28[[#This Row],[(Y)
TOTAL Excluding VAT - Y1
((A*J)*Q)+((A*R)*12))]:[(AC)
TOTAL Excluding VAT - Y5
((E*N*Q)+((E*V)*12))]])</f>
        <v>0</v>
      </c>
      <c r="AC1044" s="65"/>
    </row>
    <row r="1045" spans="1:29" x14ac:dyDescent="0.3">
      <c r="A1045" t="s">
        <v>2533</v>
      </c>
      <c r="B1045" s="1" t="s">
        <v>4468</v>
      </c>
      <c r="C1045" s="115" t="s">
        <v>4469</v>
      </c>
      <c r="D1045" s="116" t="s">
        <v>2556</v>
      </c>
      <c r="E1045">
        <v>0</v>
      </c>
      <c r="F1045">
        <v>0</v>
      </c>
      <c r="G1045">
        <v>0</v>
      </c>
      <c r="H1045">
        <v>0</v>
      </c>
      <c r="I1045">
        <v>0</v>
      </c>
      <c r="J1045" t="s">
        <v>2496</v>
      </c>
      <c r="K1045" t="s">
        <v>2496</v>
      </c>
      <c r="L1045" s="20"/>
      <c r="M1045" s="20"/>
      <c r="N1045" s="20"/>
      <c r="O1045" s="20"/>
      <c r="P1045" s="20"/>
      <c r="Q1045" s="28">
        <f t="shared" si="17"/>
        <v>17.71</v>
      </c>
      <c r="R1045" s="18"/>
      <c r="S1045" s="18"/>
      <c r="T1045" s="18"/>
      <c r="U1045" s="18"/>
      <c r="V1045" s="18"/>
      <c r="W10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5" s="17">
        <f>SUM(T_MAIN_ROUTGW28[[#This Row],[(Y)
TOTAL Excluding VAT - Y1
((A*J)*Q)+((A*R)*12))]:[(AC)
TOTAL Excluding VAT - Y5
((E*N*Q)+((E*V)*12))]])</f>
        <v>0</v>
      </c>
      <c r="AC1045" s="65"/>
    </row>
    <row r="1046" spans="1:29" x14ac:dyDescent="0.3">
      <c r="A1046" t="s">
        <v>2533</v>
      </c>
      <c r="B1046" s="1" t="s">
        <v>4470</v>
      </c>
      <c r="C1046" s="115" t="s">
        <v>4471</v>
      </c>
      <c r="D1046" s="116" t="s">
        <v>2556</v>
      </c>
      <c r="E1046">
        <v>0</v>
      </c>
      <c r="F1046">
        <v>0</v>
      </c>
      <c r="G1046">
        <v>0</v>
      </c>
      <c r="H1046">
        <v>0</v>
      </c>
      <c r="I1046">
        <v>0</v>
      </c>
      <c r="J1046" t="s">
        <v>2496</v>
      </c>
      <c r="K1046" t="s">
        <v>2496</v>
      </c>
      <c r="L1046" s="20"/>
      <c r="M1046" s="20"/>
      <c r="N1046" s="20"/>
      <c r="O1046" s="20"/>
      <c r="P1046" s="20"/>
      <c r="Q1046" s="28">
        <f t="shared" si="17"/>
        <v>17.71</v>
      </c>
      <c r="R1046" s="18"/>
      <c r="S1046" s="18"/>
      <c r="T1046" s="18"/>
      <c r="U1046" s="18"/>
      <c r="V1046" s="18"/>
      <c r="W10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6" s="17">
        <f>SUM(T_MAIN_ROUTGW28[[#This Row],[(Y)
TOTAL Excluding VAT - Y1
((A*J)*Q)+((A*R)*12))]:[(AC)
TOTAL Excluding VAT - Y5
((E*N*Q)+((E*V)*12))]])</f>
        <v>0</v>
      </c>
      <c r="AC1046" s="65"/>
    </row>
    <row r="1047" spans="1:29" x14ac:dyDescent="0.3">
      <c r="A1047" t="s">
        <v>2533</v>
      </c>
      <c r="B1047" s="1" t="s">
        <v>4472</v>
      </c>
      <c r="C1047" s="115" t="s">
        <v>4473</v>
      </c>
      <c r="D1047" s="116" t="s">
        <v>2591</v>
      </c>
      <c r="E1047">
        <v>0</v>
      </c>
      <c r="F1047">
        <v>0</v>
      </c>
      <c r="G1047">
        <v>0</v>
      </c>
      <c r="H1047">
        <v>0</v>
      </c>
      <c r="I1047">
        <v>0</v>
      </c>
      <c r="J1047" t="s">
        <v>2496</v>
      </c>
      <c r="K1047" t="s">
        <v>2496</v>
      </c>
      <c r="L1047" s="20"/>
      <c r="M1047" s="20"/>
      <c r="N1047" s="20"/>
      <c r="O1047" s="20"/>
      <c r="P1047" s="20"/>
      <c r="Q1047" s="28">
        <f t="shared" si="17"/>
        <v>17.71</v>
      </c>
      <c r="R1047" s="18"/>
      <c r="S1047" s="18"/>
      <c r="T1047" s="18"/>
      <c r="U1047" s="18"/>
      <c r="V1047" s="18"/>
      <c r="W10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7" s="17">
        <f>SUM(T_MAIN_ROUTGW28[[#This Row],[(Y)
TOTAL Excluding VAT - Y1
((A*J)*Q)+((A*R)*12))]:[(AC)
TOTAL Excluding VAT - Y5
((E*N*Q)+((E*V)*12))]])</f>
        <v>0</v>
      </c>
      <c r="AC1047" s="65"/>
    </row>
    <row r="1048" spans="1:29" x14ac:dyDescent="0.3">
      <c r="A1048" t="s">
        <v>2533</v>
      </c>
      <c r="B1048" s="1" t="s">
        <v>4474</v>
      </c>
      <c r="C1048" s="115" t="s">
        <v>4475</v>
      </c>
      <c r="D1048" s="116" t="s">
        <v>2556</v>
      </c>
      <c r="E1048">
        <v>0</v>
      </c>
      <c r="F1048">
        <v>0</v>
      </c>
      <c r="G1048">
        <v>0</v>
      </c>
      <c r="H1048">
        <v>0</v>
      </c>
      <c r="I1048">
        <v>0</v>
      </c>
      <c r="J1048" t="s">
        <v>2496</v>
      </c>
      <c r="K1048" t="s">
        <v>2496</v>
      </c>
      <c r="L1048" s="20"/>
      <c r="M1048" s="20"/>
      <c r="N1048" s="20"/>
      <c r="O1048" s="20"/>
      <c r="P1048" s="20"/>
      <c r="Q1048" s="28">
        <f t="shared" si="17"/>
        <v>17.71</v>
      </c>
      <c r="R1048" s="18"/>
      <c r="S1048" s="18"/>
      <c r="T1048" s="18"/>
      <c r="U1048" s="18"/>
      <c r="V1048" s="18"/>
      <c r="W10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8" s="17">
        <f>SUM(T_MAIN_ROUTGW28[[#This Row],[(Y)
TOTAL Excluding VAT - Y1
((A*J)*Q)+((A*R)*12))]:[(AC)
TOTAL Excluding VAT - Y5
((E*N*Q)+((E*V)*12))]])</f>
        <v>0</v>
      </c>
      <c r="AC1048" s="65"/>
    </row>
    <row r="1049" spans="1:29" x14ac:dyDescent="0.3">
      <c r="A1049" t="s">
        <v>2533</v>
      </c>
      <c r="B1049" s="1" t="s">
        <v>4476</v>
      </c>
      <c r="C1049" s="115" t="s">
        <v>4477</v>
      </c>
      <c r="D1049" s="116" t="s">
        <v>2591</v>
      </c>
      <c r="E1049">
        <v>0</v>
      </c>
      <c r="F1049">
        <v>0</v>
      </c>
      <c r="G1049">
        <v>0</v>
      </c>
      <c r="H1049">
        <v>0</v>
      </c>
      <c r="I1049">
        <v>0</v>
      </c>
      <c r="J1049" t="s">
        <v>2496</v>
      </c>
      <c r="K1049" t="s">
        <v>2496</v>
      </c>
      <c r="L1049" s="20"/>
      <c r="M1049" s="20"/>
      <c r="N1049" s="20"/>
      <c r="O1049" s="20"/>
      <c r="P1049" s="20"/>
      <c r="Q1049" s="28">
        <f t="shared" si="17"/>
        <v>17.71</v>
      </c>
      <c r="R1049" s="18"/>
      <c r="S1049" s="18"/>
      <c r="T1049" s="18"/>
      <c r="U1049" s="18"/>
      <c r="V1049" s="18"/>
      <c r="W10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49" s="17">
        <f>SUM(T_MAIN_ROUTGW28[[#This Row],[(Y)
TOTAL Excluding VAT - Y1
((A*J)*Q)+((A*R)*12))]:[(AC)
TOTAL Excluding VAT - Y5
((E*N*Q)+((E*V)*12))]])</f>
        <v>0</v>
      </c>
      <c r="AC1049" s="65"/>
    </row>
    <row r="1050" spans="1:29" x14ac:dyDescent="0.3">
      <c r="A1050" t="s">
        <v>2533</v>
      </c>
      <c r="B1050" s="1" t="s">
        <v>4478</v>
      </c>
      <c r="C1050" s="115" t="s">
        <v>4479</v>
      </c>
      <c r="D1050" s="116" t="s">
        <v>2567</v>
      </c>
      <c r="E1050">
        <v>0</v>
      </c>
      <c r="F1050">
        <v>0</v>
      </c>
      <c r="G1050">
        <v>0</v>
      </c>
      <c r="H1050">
        <v>0</v>
      </c>
      <c r="I1050">
        <v>0</v>
      </c>
      <c r="J1050" t="s">
        <v>2496</v>
      </c>
      <c r="K1050" t="s">
        <v>2496</v>
      </c>
      <c r="L1050" s="20"/>
      <c r="M1050" s="20"/>
      <c r="N1050" s="20"/>
      <c r="O1050" s="20"/>
      <c r="P1050" s="20"/>
      <c r="Q1050" s="28">
        <f t="shared" si="17"/>
        <v>17.71</v>
      </c>
      <c r="R1050" s="18"/>
      <c r="S1050" s="18"/>
      <c r="T1050" s="18"/>
      <c r="U1050" s="18"/>
      <c r="V1050" s="18"/>
      <c r="W10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0" s="17">
        <f>SUM(T_MAIN_ROUTGW28[[#This Row],[(Y)
TOTAL Excluding VAT - Y1
((A*J)*Q)+((A*R)*12))]:[(AC)
TOTAL Excluding VAT - Y5
((E*N*Q)+((E*V)*12))]])</f>
        <v>0</v>
      </c>
      <c r="AC1050" s="65"/>
    </row>
    <row r="1051" spans="1:29" x14ac:dyDescent="0.3">
      <c r="A1051" t="s">
        <v>2533</v>
      </c>
      <c r="B1051" s="1" t="s">
        <v>4480</v>
      </c>
      <c r="C1051" s="115" t="s">
        <v>4481</v>
      </c>
      <c r="D1051" s="116" t="s">
        <v>2556</v>
      </c>
      <c r="E1051">
        <v>0</v>
      </c>
      <c r="F1051">
        <v>0</v>
      </c>
      <c r="G1051">
        <v>0</v>
      </c>
      <c r="H1051">
        <v>0</v>
      </c>
      <c r="I1051">
        <v>0</v>
      </c>
      <c r="J1051" t="s">
        <v>2496</v>
      </c>
      <c r="K1051" t="s">
        <v>2496</v>
      </c>
      <c r="L1051" s="20"/>
      <c r="M1051" s="20"/>
      <c r="N1051" s="20"/>
      <c r="O1051" s="20"/>
      <c r="P1051" s="20"/>
      <c r="Q1051" s="28">
        <f t="shared" si="17"/>
        <v>17.71</v>
      </c>
      <c r="R1051" s="18"/>
      <c r="S1051" s="18"/>
      <c r="T1051" s="18"/>
      <c r="U1051" s="18"/>
      <c r="V1051" s="18"/>
      <c r="W10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1" s="17">
        <f>SUM(T_MAIN_ROUTGW28[[#This Row],[(Y)
TOTAL Excluding VAT - Y1
((A*J)*Q)+((A*R)*12))]:[(AC)
TOTAL Excluding VAT - Y5
((E*N*Q)+((E*V)*12))]])</f>
        <v>0</v>
      </c>
      <c r="AC1051" s="65"/>
    </row>
    <row r="1052" spans="1:29" x14ac:dyDescent="0.3">
      <c r="A1052" t="s">
        <v>2533</v>
      </c>
      <c r="B1052" s="1" t="s">
        <v>4482</v>
      </c>
      <c r="C1052" s="115" t="s">
        <v>4483</v>
      </c>
      <c r="D1052" s="116" t="s">
        <v>2567</v>
      </c>
      <c r="E1052">
        <v>0</v>
      </c>
      <c r="F1052">
        <v>0</v>
      </c>
      <c r="G1052">
        <v>0</v>
      </c>
      <c r="H1052">
        <v>0</v>
      </c>
      <c r="I1052">
        <v>0</v>
      </c>
      <c r="J1052" t="s">
        <v>2496</v>
      </c>
      <c r="K1052" t="s">
        <v>2496</v>
      </c>
      <c r="L1052" s="20"/>
      <c r="M1052" s="20"/>
      <c r="N1052" s="20"/>
      <c r="O1052" s="20"/>
      <c r="P1052" s="20"/>
      <c r="Q1052" s="28">
        <f t="shared" si="17"/>
        <v>17.71</v>
      </c>
      <c r="R1052" s="18"/>
      <c r="S1052" s="18"/>
      <c r="T1052" s="18"/>
      <c r="U1052" s="18"/>
      <c r="V1052" s="18"/>
      <c r="W10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2" s="17">
        <f>SUM(T_MAIN_ROUTGW28[[#This Row],[(Y)
TOTAL Excluding VAT - Y1
((A*J)*Q)+((A*R)*12))]:[(AC)
TOTAL Excluding VAT - Y5
((E*N*Q)+((E*V)*12))]])</f>
        <v>0</v>
      </c>
      <c r="AC1052" s="65"/>
    </row>
    <row r="1053" spans="1:29" x14ac:dyDescent="0.3">
      <c r="A1053" t="s">
        <v>2533</v>
      </c>
      <c r="B1053" s="1" t="s">
        <v>4484</v>
      </c>
      <c r="C1053" s="115" t="s">
        <v>4485</v>
      </c>
      <c r="D1053" s="116" t="s">
        <v>4131</v>
      </c>
      <c r="E1053">
        <v>0</v>
      </c>
      <c r="F1053">
        <v>0</v>
      </c>
      <c r="G1053">
        <v>0</v>
      </c>
      <c r="H1053">
        <v>0</v>
      </c>
      <c r="I1053">
        <v>0</v>
      </c>
      <c r="J1053" t="s">
        <v>2496</v>
      </c>
      <c r="K1053" t="s">
        <v>2496</v>
      </c>
      <c r="L1053" s="20"/>
      <c r="M1053" s="20"/>
      <c r="N1053" s="20"/>
      <c r="O1053" s="20"/>
      <c r="P1053" s="20"/>
      <c r="Q1053" s="28">
        <f t="shared" si="17"/>
        <v>17.71</v>
      </c>
      <c r="R1053" s="18"/>
      <c r="S1053" s="18"/>
      <c r="T1053" s="18"/>
      <c r="U1053" s="18"/>
      <c r="V1053" s="18"/>
      <c r="W10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3" s="17">
        <f>SUM(T_MAIN_ROUTGW28[[#This Row],[(Y)
TOTAL Excluding VAT - Y1
((A*J)*Q)+((A*R)*12))]:[(AC)
TOTAL Excluding VAT - Y5
((E*N*Q)+((E*V)*12))]])</f>
        <v>0</v>
      </c>
      <c r="AC1053" s="65"/>
    </row>
    <row r="1054" spans="1:29" x14ac:dyDescent="0.3">
      <c r="A1054" t="s">
        <v>2533</v>
      </c>
      <c r="B1054" s="1" t="s">
        <v>4486</v>
      </c>
      <c r="C1054" s="115" t="s">
        <v>4487</v>
      </c>
      <c r="D1054" s="116" t="s">
        <v>2567</v>
      </c>
      <c r="E1054">
        <v>0</v>
      </c>
      <c r="F1054">
        <v>0</v>
      </c>
      <c r="G1054">
        <v>0</v>
      </c>
      <c r="H1054">
        <v>0</v>
      </c>
      <c r="I1054">
        <v>0</v>
      </c>
      <c r="J1054" t="s">
        <v>2496</v>
      </c>
      <c r="K1054" t="s">
        <v>2496</v>
      </c>
      <c r="L1054" s="20"/>
      <c r="M1054" s="20"/>
      <c r="N1054" s="20"/>
      <c r="O1054" s="20"/>
      <c r="P1054" s="20"/>
      <c r="Q1054" s="28">
        <f t="shared" si="17"/>
        <v>17.71</v>
      </c>
      <c r="R1054" s="18"/>
      <c r="S1054" s="18"/>
      <c r="T1054" s="18"/>
      <c r="U1054" s="18"/>
      <c r="V1054" s="18"/>
      <c r="W10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4" s="17">
        <f>SUM(T_MAIN_ROUTGW28[[#This Row],[(Y)
TOTAL Excluding VAT - Y1
((A*J)*Q)+((A*R)*12))]:[(AC)
TOTAL Excluding VAT - Y5
((E*N*Q)+((E*V)*12))]])</f>
        <v>0</v>
      </c>
      <c r="AC1054" s="65"/>
    </row>
    <row r="1055" spans="1:29" x14ac:dyDescent="0.3">
      <c r="A1055" t="s">
        <v>2533</v>
      </c>
      <c r="B1055" s="1" t="s">
        <v>4488</v>
      </c>
      <c r="C1055" s="115" t="s">
        <v>4489</v>
      </c>
      <c r="D1055" s="116" t="s">
        <v>2567</v>
      </c>
      <c r="E1055">
        <v>0</v>
      </c>
      <c r="F1055">
        <v>0</v>
      </c>
      <c r="G1055">
        <v>0</v>
      </c>
      <c r="H1055">
        <v>0</v>
      </c>
      <c r="I1055">
        <v>0</v>
      </c>
      <c r="J1055" t="s">
        <v>2496</v>
      </c>
      <c r="K1055" t="s">
        <v>2496</v>
      </c>
      <c r="L1055" s="20"/>
      <c r="M1055" s="20"/>
      <c r="N1055" s="20"/>
      <c r="O1055" s="20"/>
      <c r="P1055" s="20"/>
      <c r="Q1055" s="28">
        <f t="shared" si="17"/>
        <v>17.71</v>
      </c>
      <c r="R1055" s="18"/>
      <c r="S1055" s="18"/>
      <c r="T1055" s="18"/>
      <c r="U1055" s="18"/>
      <c r="V1055" s="18"/>
      <c r="W10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5" s="17">
        <f>SUM(T_MAIN_ROUTGW28[[#This Row],[(Y)
TOTAL Excluding VAT - Y1
((A*J)*Q)+((A*R)*12))]:[(AC)
TOTAL Excluding VAT - Y5
((E*N*Q)+((E*V)*12))]])</f>
        <v>0</v>
      </c>
      <c r="AC1055" s="65"/>
    </row>
    <row r="1056" spans="1:29" x14ac:dyDescent="0.3">
      <c r="A1056" t="s">
        <v>2533</v>
      </c>
      <c r="B1056" s="1" t="s">
        <v>4490</v>
      </c>
      <c r="C1056" s="115" t="s">
        <v>4491</v>
      </c>
      <c r="D1056" s="116" t="s">
        <v>4131</v>
      </c>
      <c r="E1056">
        <v>0</v>
      </c>
      <c r="F1056">
        <v>0</v>
      </c>
      <c r="G1056">
        <v>0</v>
      </c>
      <c r="H1056">
        <v>0</v>
      </c>
      <c r="I1056">
        <v>0</v>
      </c>
      <c r="J1056" t="s">
        <v>2496</v>
      </c>
      <c r="K1056" t="s">
        <v>2496</v>
      </c>
      <c r="L1056" s="20"/>
      <c r="M1056" s="20"/>
      <c r="N1056" s="20"/>
      <c r="O1056" s="20"/>
      <c r="P1056" s="20"/>
      <c r="Q1056" s="28">
        <f t="shared" si="17"/>
        <v>17.71</v>
      </c>
      <c r="R1056" s="18"/>
      <c r="S1056" s="18"/>
      <c r="T1056" s="18"/>
      <c r="U1056" s="18"/>
      <c r="V1056" s="18"/>
      <c r="W10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6" s="17">
        <f>SUM(T_MAIN_ROUTGW28[[#This Row],[(Y)
TOTAL Excluding VAT - Y1
((A*J)*Q)+((A*R)*12))]:[(AC)
TOTAL Excluding VAT - Y5
((E*N*Q)+((E*V)*12))]])</f>
        <v>0</v>
      </c>
      <c r="AC1056" s="65"/>
    </row>
    <row r="1057" spans="1:29" x14ac:dyDescent="0.3">
      <c r="A1057" t="s">
        <v>2533</v>
      </c>
      <c r="B1057" s="1" t="s">
        <v>4492</v>
      </c>
      <c r="C1057" s="115" t="s">
        <v>4493</v>
      </c>
      <c r="D1057" s="116" t="s">
        <v>2567</v>
      </c>
      <c r="E1057">
        <v>0</v>
      </c>
      <c r="F1057">
        <v>0</v>
      </c>
      <c r="G1057">
        <v>0</v>
      </c>
      <c r="H1057">
        <v>0</v>
      </c>
      <c r="I1057">
        <v>0</v>
      </c>
      <c r="J1057" t="s">
        <v>2496</v>
      </c>
      <c r="K1057" t="s">
        <v>2496</v>
      </c>
      <c r="L1057" s="20"/>
      <c r="M1057" s="20"/>
      <c r="N1057" s="20"/>
      <c r="O1057" s="20"/>
      <c r="P1057" s="20"/>
      <c r="Q1057" s="28">
        <f t="shared" ref="Q1057:Q1120" si="18">Exchange_Rate</f>
        <v>17.71</v>
      </c>
      <c r="R1057" s="18"/>
      <c r="S1057" s="18"/>
      <c r="T1057" s="18"/>
      <c r="U1057" s="18"/>
      <c r="V1057" s="18"/>
      <c r="W10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7" s="17">
        <f>SUM(T_MAIN_ROUTGW28[[#This Row],[(Y)
TOTAL Excluding VAT - Y1
((A*J)*Q)+((A*R)*12))]:[(AC)
TOTAL Excluding VAT - Y5
((E*N*Q)+((E*V)*12))]])</f>
        <v>0</v>
      </c>
      <c r="AC1057" s="65"/>
    </row>
    <row r="1058" spans="1:29" x14ac:dyDescent="0.3">
      <c r="A1058" t="s">
        <v>2533</v>
      </c>
      <c r="B1058" s="1" t="s">
        <v>4494</v>
      </c>
      <c r="C1058" s="115" t="s">
        <v>4495</v>
      </c>
      <c r="D1058" s="116" t="s">
        <v>2567</v>
      </c>
      <c r="E1058">
        <v>0</v>
      </c>
      <c r="F1058">
        <v>0</v>
      </c>
      <c r="G1058">
        <v>0</v>
      </c>
      <c r="H1058">
        <v>0</v>
      </c>
      <c r="I1058">
        <v>0</v>
      </c>
      <c r="J1058" t="s">
        <v>2496</v>
      </c>
      <c r="K1058" t="s">
        <v>2496</v>
      </c>
      <c r="L1058" s="20"/>
      <c r="M1058" s="20"/>
      <c r="N1058" s="20"/>
      <c r="O1058" s="20"/>
      <c r="P1058" s="20"/>
      <c r="Q1058" s="28">
        <f t="shared" si="18"/>
        <v>17.71</v>
      </c>
      <c r="R1058" s="18"/>
      <c r="S1058" s="18"/>
      <c r="T1058" s="18"/>
      <c r="U1058" s="18"/>
      <c r="V1058" s="18"/>
      <c r="W10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8" s="17">
        <f>SUM(T_MAIN_ROUTGW28[[#This Row],[(Y)
TOTAL Excluding VAT - Y1
((A*J)*Q)+((A*R)*12))]:[(AC)
TOTAL Excluding VAT - Y5
((E*N*Q)+((E*V)*12))]])</f>
        <v>0</v>
      </c>
      <c r="AC1058" s="65"/>
    </row>
    <row r="1059" spans="1:29" x14ac:dyDescent="0.3">
      <c r="A1059" t="s">
        <v>2533</v>
      </c>
      <c r="B1059" s="1" t="s">
        <v>4496</v>
      </c>
      <c r="C1059" s="115" t="s">
        <v>4497</v>
      </c>
      <c r="D1059" s="116" t="s">
        <v>2567</v>
      </c>
      <c r="E1059">
        <v>0</v>
      </c>
      <c r="F1059">
        <v>0</v>
      </c>
      <c r="G1059">
        <v>0</v>
      </c>
      <c r="H1059">
        <v>0</v>
      </c>
      <c r="I1059">
        <v>0</v>
      </c>
      <c r="J1059" t="s">
        <v>2496</v>
      </c>
      <c r="K1059" t="s">
        <v>2496</v>
      </c>
      <c r="L1059" s="20"/>
      <c r="M1059" s="20"/>
      <c r="N1059" s="20"/>
      <c r="O1059" s="20"/>
      <c r="P1059" s="20"/>
      <c r="Q1059" s="28">
        <f t="shared" si="18"/>
        <v>17.71</v>
      </c>
      <c r="R1059" s="18"/>
      <c r="S1059" s="18"/>
      <c r="T1059" s="18"/>
      <c r="U1059" s="18"/>
      <c r="V1059" s="18"/>
      <c r="W10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59" s="17">
        <f>SUM(T_MAIN_ROUTGW28[[#This Row],[(Y)
TOTAL Excluding VAT - Y1
((A*J)*Q)+((A*R)*12))]:[(AC)
TOTAL Excluding VAT - Y5
((E*N*Q)+((E*V)*12))]])</f>
        <v>0</v>
      </c>
      <c r="AC1059" s="65"/>
    </row>
    <row r="1060" spans="1:29" x14ac:dyDescent="0.3">
      <c r="A1060" t="s">
        <v>2533</v>
      </c>
      <c r="B1060" s="1" t="s">
        <v>4498</v>
      </c>
      <c r="C1060" s="115" t="s">
        <v>4499</v>
      </c>
      <c r="D1060" s="116" t="s">
        <v>2567</v>
      </c>
      <c r="E1060">
        <v>0</v>
      </c>
      <c r="F1060">
        <v>0</v>
      </c>
      <c r="G1060">
        <v>0</v>
      </c>
      <c r="H1060">
        <v>0</v>
      </c>
      <c r="I1060">
        <v>0</v>
      </c>
      <c r="J1060" t="s">
        <v>2496</v>
      </c>
      <c r="K1060" t="s">
        <v>2496</v>
      </c>
      <c r="L1060" s="20"/>
      <c r="M1060" s="20"/>
      <c r="N1060" s="20"/>
      <c r="O1060" s="20"/>
      <c r="P1060" s="20"/>
      <c r="Q1060" s="28">
        <f t="shared" si="18"/>
        <v>17.71</v>
      </c>
      <c r="R1060" s="18"/>
      <c r="S1060" s="18"/>
      <c r="T1060" s="18"/>
      <c r="U1060" s="18"/>
      <c r="V1060" s="18"/>
      <c r="W10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0" s="17">
        <f>SUM(T_MAIN_ROUTGW28[[#This Row],[(Y)
TOTAL Excluding VAT - Y1
((A*J)*Q)+((A*R)*12))]:[(AC)
TOTAL Excluding VAT - Y5
((E*N*Q)+((E*V)*12))]])</f>
        <v>0</v>
      </c>
      <c r="AC1060" s="65"/>
    </row>
    <row r="1061" spans="1:29" x14ac:dyDescent="0.3">
      <c r="A1061" t="s">
        <v>2533</v>
      </c>
      <c r="B1061" s="1" t="s">
        <v>4500</v>
      </c>
      <c r="C1061" s="115" t="s">
        <v>4501</v>
      </c>
      <c r="D1061" s="116" t="s">
        <v>2567</v>
      </c>
      <c r="E1061">
        <v>0</v>
      </c>
      <c r="F1061">
        <v>0</v>
      </c>
      <c r="G1061">
        <v>0</v>
      </c>
      <c r="H1061">
        <v>0</v>
      </c>
      <c r="I1061">
        <v>0</v>
      </c>
      <c r="J1061" t="s">
        <v>2496</v>
      </c>
      <c r="K1061" t="s">
        <v>2496</v>
      </c>
      <c r="L1061" s="20"/>
      <c r="M1061" s="20"/>
      <c r="N1061" s="20"/>
      <c r="O1061" s="20"/>
      <c r="P1061" s="20"/>
      <c r="Q1061" s="28">
        <f t="shared" si="18"/>
        <v>17.71</v>
      </c>
      <c r="R1061" s="18"/>
      <c r="S1061" s="18"/>
      <c r="T1061" s="18"/>
      <c r="U1061" s="18"/>
      <c r="V1061" s="18"/>
      <c r="W10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1" s="17">
        <f>SUM(T_MAIN_ROUTGW28[[#This Row],[(Y)
TOTAL Excluding VAT - Y1
((A*J)*Q)+((A*R)*12))]:[(AC)
TOTAL Excluding VAT - Y5
((E*N*Q)+((E*V)*12))]])</f>
        <v>0</v>
      </c>
      <c r="AC1061" s="65"/>
    </row>
    <row r="1062" spans="1:29" x14ac:dyDescent="0.3">
      <c r="A1062" t="s">
        <v>2533</v>
      </c>
      <c r="B1062" s="1" t="s">
        <v>4502</v>
      </c>
      <c r="C1062" s="115" t="s">
        <v>4503</v>
      </c>
      <c r="D1062" s="116" t="s">
        <v>2567</v>
      </c>
      <c r="E1062">
        <v>0</v>
      </c>
      <c r="F1062">
        <v>0</v>
      </c>
      <c r="G1062">
        <v>0</v>
      </c>
      <c r="H1062">
        <v>0</v>
      </c>
      <c r="I1062">
        <v>0</v>
      </c>
      <c r="J1062" t="s">
        <v>2496</v>
      </c>
      <c r="K1062" t="s">
        <v>2496</v>
      </c>
      <c r="L1062" s="20"/>
      <c r="M1062" s="20"/>
      <c r="N1062" s="20"/>
      <c r="O1062" s="20"/>
      <c r="P1062" s="20"/>
      <c r="Q1062" s="28">
        <f t="shared" si="18"/>
        <v>17.71</v>
      </c>
      <c r="R1062" s="18"/>
      <c r="S1062" s="18"/>
      <c r="T1062" s="18"/>
      <c r="U1062" s="18"/>
      <c r="V1062" s="18"/>
      <c r="W10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2" s="17">
        <f>SUM(T_MAIN_ROUTGW28[[#This Row],[(Y)
TOTAL Excluding VAT - Y1
((A*J)*Q)+((A*R)*12))]:[(AC)
TOTAL Excluding VAT - Y5
((E*N*Q)+((E*V)*12))]])</f>
        <v>0</v>
      </c>
      <c r="AC1062" s="65"/>
    </row>
    <row r="1063" spans="1:29" x14ac:dyDescent="0.3">
      <c r="A1063" t="s">
        <v>2533</v>
      </c>
      <c r="B1063" s="1" t="s">
        <v>4504</v>
      </c>
      <c r="C1063" s="115" t="s">
        <v>4505</v>
      </c>
      <c r="D1063" s="116" t="s">
        <v>2567</v>
      </c>
      <c r="E1063">
        <v>0</v>
      </c>
      <c r="F1063">
        <v>0</v>
      </c>
      <c r="G1063">
        <v>0</v>
      </c>
      <c r="H1063">
        <v>0</v>
      </c>
      <c r="I1063">
        <v>0</v>
      </c>
      <c r="J1063" t="s">
        <v>2496</v>
      </c>
      <c r="K1063" t="s">
        <v>2496</v>
      </c>
      <c r="L1063" s="20"/>
      <c r="M1063" s="20"/>
      <c r="N1063" s="20"/>
      <c r="O1063" s="20"/>
      <c r="P1063" s="20"/>
      <c r="Q1063" s="28">
        <f t="shared" si="18"/>
        <v>17.71</v>
      </c>
      <c r="R1063" s="18"/>
      <c r="S1063" s="18"/>
      <c r="T1063" s="18"/>
      <c r="U1063" s="18"/>
      <c r="V1063" s="18"/>
      <c r="W10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3" s="17">
        <f>SUM(T_MAIN_ROUTGW28[[#This Row],[(Y)
TOTAL Excluding VAT - Y1
((A*J)*Q)+((A*R)*12))]:[(AC)
TOTAL Excluding VAT - Y5
((E*N*Q)+((E*V)*12))]])</f>
        <v>0</v>
      </c>
      <c r="AC1063" s="65"/>
    </row>
    <row r="1064" spans="1:29" x14ac:dyDescent="0.3">
      <c r="A1064" t="s">
        <v>2533</v>
      </c>
      <c r="B1064" s="1" t="s">
        <v>4506</v>
      </c>
      <c r="C1064" s="115" t="s">
        <v>4507</v>
      </c>
      <c r="D1064" s="116" t="s">
        <v>2567</v>
      </c>
      <c r="E1064">
        <v>0</v>
      </c>
      <c r="F1064">
        <v>0</v>
      </c>
      <c r="G1064">
        <v>0</v>
      </c>
      <c r="H1064">
        <v>0</v>
      </c>
      <c r="I1064">
        <v>0</v>
      </c>
      <c r="J1064" t="s">
        <v>2496</v>
      </c>
      <c r="K1064" t="s">
        <v>2496</v>
      </c>
      <c r="L1064" s="20"/>
      <c r="M1064" s="20"/>
      <c r="N1064" s="20"/>
      <c r="O1064" s="20"/>
      <c r="P1064" s="20"/>
      <c r="Q1064" s="28">
        <f t="shared" si="18"/>
        <v>17.71</v>
      </c>
      <c r="R1064" s="18"/>
      <c r="S1064" s="18"/>
      <c r="T1064" s="18"/>
      <c r="U1064" s="18"/>
      <c r="V1064" s="18"/>
      <c r="W10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4" s="17">
        <f>SUM(T_MAIN_ROUTGW28[[#This Row],[(Y)
TOTAL Excluding VAT - Y1
((A*J)*Q)+((A*R)*12))]:[(AC)
TOTAL Excluding VAT - Y5
((E*N*Q)+((E*V)*12))]])</f>
        <v>0</v>
      </c>
      <c r="AC1064" s="65"/>
    </row>
    <row r="1065" spans="1:29" x14ac:dyDescent="0.3">
      <c r="A1065" t="s">
        <v>2533</v>
      </c>
      <c r="B1065" s="1" t="s">
        <v>4508</v>
      </c>
      <c r="C1065" s="115" t="s">
        <v>4509</v>
      </c>
      <c r="D1065" s="116" t="s">
        <v>2567</v>
      </c>
      <c r="E1065">
        <v>0</v>
      </c>
      <c r="F1065">
        <v>0</v>
      </c>
      <c r="G1065">
        <v>0</v>
      </c>
      <c r="H1065">
        <v>0</v>
      </c>
      <c r="I1065">
        <v>0</v>
      </c>
      <c r="J1065" t="s">
        <v>2496</v>
      </c>
      <c r="K1065" t="s">
        <v>2496</v>
      </c>
      <c r="L1065" s="20"/>
      <c r="M1065" s="20"/>
      <c r="N1065" s="20"/>
      <c r="O1065" s="20"/>
      <c r="P1065" s="20"/>
      <c r="Q1065" s="28">
        <f t="shared" si="18"/>
        <v>17.71</v>
      </c>
      <c r="R1065" s="18"/>
      <c r="S1065" s="18"/>
      <c r="T1065" s="18"/>
      <c r="U1065" s="18"/>
      <c r="V1065" s="18"/>
      <c r="W10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5" s="17">
        <f>SUM(T_MAIN_ROUTGW28[[#This Row],[(Y)
TOTAL Excluding VAT - Y1
((A*J)*Q)+((A*R)*12))]:[(AC)
TOTAL Excluding VAT - Y5
((E*N*Q)+((E*V)*12))]])</f>
        <v>0</v>
      </c>
      <c r="AC1065" s="65"/>
    </row>
    <row r="1066" spans="1:29" x14ac:dyDescent="0.3">
      <c r="A1066" t="s">
        <v>2533</v>
      </c>
      <c r="B1066" s="1" t="s">
        <v>4510</v>
      </c>
      <c r="C1066" s="115" t="s">
        <v>4511</v>
      </c>
      <c r="D1066" s="116" t="s">
        <v>2556</v>
      </c>
      <c r="E1066">
        <v>0</v>
      </c>
      <c r="F1066">
        <v>0</v>
      </c>
      <c r="G1066">
        <v>0</v>
      </c>
      <c r="H1066">
        <v>0</v>
      </c>
      <c r="I1066">
        <v>0</v>
      </c>
      <c r="J1066" t="s">
        <v>2496</v>
      </c>
      <c r="K1066" t="s">
        <v>2496</v>
      </c>
      <c r="L1066" s="20"/>
      <c r="M1066" s="20"/>
      <c r="N1066" s="20"/>
      <c r="O1066" s="20"/>
      <c r="P1066" s="20"/>
      <c r="Q1066" s="28">
        <f t="shared" si="18"/>
        <v>17.71</v>
      </c>
      <c r="R1066" s="18"/>
      <c r="S1066" s="18"/>
      <c r="T1066" s="18"/>
      <c r="U1066" s="18"/>
      <c r="V1066" s="18"/>
      <c r="W10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6" s="17">
        <f>SUM(T_MAIN_ROUTGW28[[#This Row],[(Y)
TOTAL Excluding VAT - Y1
((A*J)*Q)+((A*R)*12))]:[(AC)
TOTAL Excluding VAT - Y5
((E*N*Q)+((E*V)*12))]])</f>
        <v>0</v>
      </c>
      <c r="AC1066" s="65"/>
    </row>
    <row r="1067" spans="1:29" x14ac:dyDescent="0.3">
      <c r="A1067" t="s">
        <v>2533</v>
      </c>
      <c r="B1067" s="1" t="s">
        <v>4512</v>
      </c>
      <c r="C1067" s="115" t="s">
        <v>4513</v>
      </c>
      <c r="D1067" s="116" t="s">
        <v>2567</v>
      </c>
      <c r="E1067">
        <v>0</v>
      </c>
      <c r="F1067">
        <v>0</v>
      </c>
      <c r="G1067">
        <v>0</v>
      </c>
      <c r="H1067">
        <v>0</v>
      </c>
      <c r="I1067">
        <v>0</v>
      </c>
      <c r="J1067" t="s">
        <v>2496</v>
      </c>
      <c r="K1067" t="s">
        <v>2496</v>
      </c>
      <c r="L1067" s="20"/>
      <c r="M1067" s="20"/>
      <c r="N1067" s="20"/>
      <c r="O1067" s="20"/>
      <c r="P1067" s="20"/>
      <c r="Q1067" s="28">
        <f t="shared" si="18"/>
        <v>17.71</v>
      </c>
      <c r="R1067" s="18"/>
      <c r="S1067" s="18"/>
      <c r="T1067" s="18"/>
      <c r="U1067" s="18"/>
      <c r="V1067" s="18"/>
      <c r="W10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7" s="17">
        <f>SUM(T_MAIN_ROUTGW28[[#This Row],[(Y)
TOTAL Excluding VAT - Y1
((A*J)*Q)+((A*R)*12))]:[(AC)
TOTAL Excluding VAT - Y5
((E*N*Q)+((E*V)*12))]])</f>
        <v>0</v>
      </c>
      <c r="AC1067" s="65"/>
    </row>
    <row r="1068" spans="1:29" x14ac:dyDescent="0.3">
      <c r="A1068" t="s">
        <v>2533</v>
      </c>
      <c r="B1068" s="1" t="s">
        <v>4514</v>
      </c>
      <c r="C1068" s="115" t="s">
        <v>4515</v>
      </c>
      <c r="D1068" s="116" t="s">
        <v>2567</v>
      </c>
      <c r="E1068">
        <v>0</v>
      </c>
      <c r="F1068">
        <v>0</v>
      </c>
      <c r="G1068">
        <v>0</v>
      </c>
      <c r="H1068">
        <v>0</v>
      </c>
      <c r="I1068">
        <v>0</v>
      </c>
      <c r="J1068" t="s">
        <v>2496</v>
      </c>
      <c r="K1068" t="s">
        <v>2496</v>
      </c>
      <c r="L1068" s="20"/>
      <c r="M1068" s="20"/>
      <c r="N1068" s="20"/>
      <c r="O1068" s="20"/>
      <c r="P1068" s="20"/>
      <c r="Q1068" s="28">
        <f t="shared" si="18"/>
        <v>17.71</v>
      </c>
      <c r="R1068" s="18"/>
      <c r="S1068" s="18"/>
      <c r="T1068" s="18"/>
      <c r="U1068" s="18"/>
      <c r="V1068" s="18"/>
      <c r="W10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8" s="17">
        <f>SUM(T_MAIN_ROUTGW28[[#This Row],[(Y)
TOTAL Excluding VAT - Y1
((A*J)*Q)+((A*R)*12))]:[(AC)
TOTAL Excluding VAT - Y5
((E*N*Q)+((E*V)*12))]])</f>
        <v>0</v>
      </c>
      <c r="AC1068" s="65"/>
    </row>
    <row r="1069" spans="1:29" x14ac:dyDescent="0.3">
      <c r="A1069" t="s">
        <v>2533</v>
      </c>
      <c r="B1069" s="1" t="s">
        <v>4516</v>
      </c>
      <c r="C1069" s="115" t="s">
        <v>4517</v>
      </c>
      <c r="D1069" s="116" t="s">
        <v>2567</v>
      </c>
      <c r="E1069">
        <v>0</v>
      </c>
      <c r="F1069">
        <v>0</v>
      </c>
      <c r="G1069">
        <v>0</v>
      </c>
      <c r="H1069">
        <v>0</v>
      </c>
      <c r="I1069">
        <v>0</v>
      </c>
      <c r="J1069" t="s">
        <v>2496</v>
      </c>
      <c r="K1069" t="s">
        <v>2496</v>
      </c>
      <c r="L1069" s="20"/>
      <c r="M1069" s="20"/>
      <c r="N1069" s="20"/>
      <c r="O1069" s="20"/>
      <c r="P1069" s="20"/>
      <c r="Q1069" s="28">
        <f t="shared" si="18"/>
        <v>17.71</v>
      </c>
      <c r="R1069" s="18"/>
      <c r="S1069" s="18"/>
      <c r="T1069" s="18"/>
      <c r="U1069" s="18"/>
      <c r="V1069" s="18"/>
      <c r="W10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69" s="17">
        <f>SUM(T_MAIN_ROUTGW28[[#This Row],[(Y)
TOTAL Excluding VAT - Y1
((A*J)*Q)+((A*R)*12))]:[(AC)
TOTAL Excluding VAT - Y5
((E*N*Q)+((E*V)*12))]])</f>
        <v>0</v>
      </c>
      <c r="AC1069" s="65"/>
    </row>
    <row r="1070" spans="1:29" x14ac:dyDescent="0.3">
      <c r="A1070" t="s">
        <v>2533</v>
      </c>
      <c r="B1070" s="1" t="s">
        <v>4518</v>
      </c>
      <c r="C1070" s="115" t="s">
        <v>4519</v>
      </c>
      <c r="D1070" s="116" t="s">
        <v>2567</v>
      </c>
      <c r="E1070">
        <v>0</v>
      </c>
      <c r="F1070">
        <v>0</v>
      </c>
      <c r="G1070">
        <v>0</v>
      </c>
      <c r="H1070">
        <v>0</v>
      </c>
      <c r="I1070">
        <v>0</v>
      </c>
      <c r="J1070" t="s">
        <v>2496</v>
      </c>
      <c r="K1070" t="s">
        <v>2496</v>
      </c>
      <c r="L1070" s="20"/>
      <c r="M1070" s="20"/>
      <c r="N1070" s="20"/>
      <c r="O1070" s="20"/>
      <c r="P1070" s="20"/>
      <c r="Q1070" s="28">
        <f t="shared" si="18"/>
        <v>17.71</v>
      </c>
      <c r="R1070" s="18"/>
      <c r="S1070" s="18"/>
      <c r="T1070" s="18"/>
      <c r="U1070" s="18"/>
      <c r="V1070" s="18"/>
      <c r="W10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0" s="17">
        <f>SUM(T_MAIN_ROUTGW28[[#This Row],[(Y)
TOTAL Excluding VAT - Y1
((A*J)*Q)+((A*R)*12))]:[(AC)
TOTAL Excluding VAT - Y5
((E*N*Q)+((E*V)*12))]])</f>
        <v>0</v>
      </c>
      <c r="AC1070" s="65"/>
    </row>
    <row r="1071" spans="1:29" x14ac:dyDescent="0.3">
      <c r="A1071" t="s">
        <v>2533</v>
      </c>
      <c r="B1071" s="1" t="s">
        <v>4520</v>
      </c>
      <c r="C1071" s="115" t="s">
        <v>4521</v>
      </c>
      <c r="D1071" s="116" t="s">
        <v>2567</v>
      </c>
      <c r="E1071">
        <v>0</v>
      </c>
      <c r="F1071">
        <v>0</v>
      </c>
      <c r="G1071">
        <v>0</v>
      </c>
      <c r="H1071">
        <v>0</v>
      </c>
      <c r="I1071">
        <v>0</v>
      </c>
      <c r="J1071" t="s">
        <v>2496</v>
      </c>
      <c r="K1071" t="s">
        <v>2496</v>
      </c>
      <c r="L1071" s="20"/>
      <c r="M1071" s="20"/>
      <c r="N1071" s="20"/>
      <c r="O1071" s="20"/>
      <c r="P1071" s="20"/>
      <c r="Q1071" s="28">
        <f t="shared" si="18"/>
        <v>17.71</v>
      </c>
      <c r="R1071" s="18"/>
      <c r="S1071" s="18"/>
      <c r="T1071" s="18"/>
      <c r="U1071" s="18"/>
      <c r="V1071" s="18"/>
      <c r="W10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1" s="17">
        <f>SUM(T_MAIN_ROUTGW28[[#This Row],[(Y)
TOTAL Excluding VAT - Y1
((A*J)*Q)+((A*R)*12))]:[(AC)
TOTAL Excluding VAT - Y5
((E*N*Q)+((E*V)*12))]])</f>
        <v>0</v>
      </c>
      <c r="AC1071" s="65"/>
    </row>
    <row r="1072" spans="1:29" x14ac:dyDescent="0.3">
      <c r="A1072" t="s">
        <v>2533</v>
      </c>
      <c r="B1072" s="1" t="s">
        <v>4522</v>
      </c>
      <c r="C1072" s="115" t="s">
        <v>4523</v>
      </c>
      <c r="D1072" s="116" t="s">
        <v>2567</v>
      </c>
      <c r="E1072">
        <v>0</v>
      </c>
      <c r="F1072">
        <v>0</v>
      </c>
      <c r="G1072">
        <v>0</v>
      </c>
      <c r="H1072">
        <v>0</v>
      </c>
      <c r="I1072">
        <v>0</v>
      </c>
      <c r="J1072" t="s">
        <v>2496</v>
      </c>
      <c r="K1072" t="s">
        <v>2496</v>
      </c>
      <c r="L1072" s="20"/>
      <c r="M1072" s="20"/>
      <c r="N1072" s="20"/>
      <c r="O1072" s="20"/>
      <c r="P1072" s="20"/>
      <c r="Q1072" s="28">
        <f t="shared" si="18"/>
        <v>17.71</v>
      </c>
      <c r="R1072" s="18"/>
      <c r="S1072" s="18"/>
      <c r="T1072" s="18"/>
      <c r="U1072" s="18"/>
      <c r="V1072" s="18"/>
      <c r="W10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2" s="17">
        <f>SUM(T_MAIN_ROUTGW28[[#This Row],[(Y)
TOTAL Excluding VAT - Y1
((A*J)*Q)+((A*R)*12))]:[(AC)
TOTAL Excluding VAT - Y5
((E*N*Q)+((E*V)*12))]])</f>
        <v>0</v>
      </c>
      <c r="AC1072" s="65"/>
    </row>
    <row r="1073" spans="1:29" x14ac:dyDescent="0.3">
      <c r="A1073" t="s">
        <v>2533</v>
      </c>
      <c r="B1073" s="1" t="s">
        <v>4524</v>
      </c>
      <c r="C1073" s="115" t="s">
        <v>4525</v>
      </c>
      <c r="D1073" s="116" t="s">
        <v>2567</v>
      </c>
      <c r="E1073">
        <v>0</v>
      </c>
      <c r="F1073">
        <v>0</v>
      </c>
      <c r="G1073">
        <v>0</v>
      </c>
      <c r="H1073">
        <v>0</v>
      </c>
      <c r="I1073">
        <v>0</v>
      </c>
      <c r="J1073" t="s">
        <v>2496</v>
      </c>
      <c r="K1073" t="s">
        <v>2496</v>
      </c>
      <c r="L1073" s="20"/>
      <c r="M1073" s="20"/>
      <c r="N1073" s="20"/>
      <c r="O1073" s="20"/>
      <c r="P1073" s="20"/>
      <c r="Q1073" s="28">
        <f t="shared" si="18"/>
        <v>17.71</v>
      </c>
      <c r="R1073" s="18"/>
      <c r="S1073" s="18"/>
      <c r="T1073" s="18"/>
      <c r="U1073" s="18"/>
      <c r="V1073" s="18"/>
      <c r="W10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3" s="17">
        <f>SUM(T_MAIN_ROUTGW28[[#This Row],[(Y)
TOTAL Excluding VAT - Y1
((A*J)*Q)+((A*R)*12))]:[(AC)
TOTAL Excluding VAT - Y5
((E*N*Q)+((E*V)*12))]])</f>
        <v>0</v>
      </c>
      <c r="AC1073" s="65"/>
    </row>
    <row r="1074" spans="1:29" x14ac:dyDescent="0.3">
      <c r="A1074" t="s">
        <v>2533</v>
      </c>
      <c r="B1074" s="1" t="s">
        <v>4526</v>
      </c>
      <c r="C1074" s="115" t="s">
        <v>4527</v>
      </c>
      <c r="D1074" s="116" t="s">
        <v>2567</v>
      </c>
      <c r="E1074">
        <v>0</v>
      </c>
      <c r="F1074">
        <v>0</v>
      </c>
      <c r="G1074">
        <v>0</v>
      </c>
      <c r="H1074">
        <v>0</v>
      </c>
      <c r="I1074">
        <v>0</v>
      </c>
      <c r="J1074" t="s">
        <v>2496</v>
      </c>
      <c r="K1074" t="s">
        <v>2496</v>
      </c>
      <c r="L1074" s="20"/>
      <c r="M1074" s="20"/>
      <c r="N1074" s="20"/>
      <c r="O1074" s="20"/>
      <c r="P1074" s="20"/>
      <c r="Q1074" s="28">
        <f t="shared" si="18"/>
        <v>17.71</v>
      </c>
      <c r="R1074" s="18"/>
      <c r="S1074" s="18"/>
      <c r="T1074" s="18"/>
      <c r="U1074" s="18"/>
      <c r="V1074" s="18"/>
      <c r="W10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4" s="17">
        <f>SUM(T_MAIN_ROUTGW28[[#This Row],[(Y)
TOTAL Excluding VAT - Y1
((A*J)*Q)+((A*R)*12))]:[(AC)
TOTAL Excluding VAT - Y5
((E*N*Q)+((E*V)*12))]])</f>
        <v>0</v>
      </c>
      <c r="AC1074" s="65"/>
    </row>
    <row r="1075" spans="1:29" x14ac:dyDescent="0.3">
      <c r="A1075" t="s">
        <v>2533</v>
      </c>
      <c r="B1075" s="1" t="s">
        <v>4528</v>
      </c>
      <c r="C1075" s="115" t="s">
        <v>4529</v>
      </c>
      <c r="D1075" s="116" t="s">
        <v>2567</v>
      </c>
      <c r="E1075">
        <v>0</v>
      </c>
      <c r="F1075">
        <v>0</v>
      </c>
      <c r="G1075">
        <v>0</v>
      </c>
      <c r="H1075">
        <v>0</v>
      </c>
      <c r="I1075">
        <v>0</v>
      </c>
      <c r="J1075" t="s">
        <v>2496</v>
      </c>
      <c r="K1075" t="s">
        <v>2496</v>
      </c>
      <c r="L1075" s="20"/>
      <c r="M1075" s="20"/>
      <c r="N1075" s="20"/>
      <c r="O1075" s="20"/>
      <c r="P1075" s="20"/>
      <c r="Q1075" s="28">
        <f t="shared" si="18"/>
        <v>17.71</v>
      </c>
      <c r="R1075" s="18"/>
      <c r="S1075" s="18"/>
      <c r="T1075" s="18"/>
      <c r="U1075" s="18"/>
      <c r="V1075" s="18"/>
      <c r="W10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5" s="17">
        <f>SUM(T_MAIN_ROUTGW28[[#This Row],[(Y)
TOTAL Excluding VAT - Y1
((A*J)*Q)+((A*R)*12))]:[(AC)
TOTAL Excluding VAT - Y5
((E*N*Q)+((E*V)*12))]])</f>
        <v>0</v>
      </c>
      <c r="AC1075" s="65"/>
    </row>
    <row r="1076" spans="1:29" x14ac:dyDescent="0.3">
      <c r="A1076" t="s">
        <v>2533</v>
      </c>
      <c r="B1076" s="1" t="s">
        <v>4530</v>
      </c>
      <c r="C1076" s="115" t="s">
        <v>4531</v>
      </c>
      <c r="D1076" s="116" t="s">
        <v>2567</v>
      </c>
      <c r="E1076">
        <v>0</v>
      </c>
      <c r="F1076">
        <v>0</v>
      </c>
      <c r="G1076">
        <v>0</v>
      </c>
      <c r="H1076">
        <v>0</v>
      </c>
      <c r="I1076">
        <v>0</v>
      </c>
      <c r="J1076" t="s">
        <v>2496</v>
      </c>
      <c r="K1076" t="s">
        <v>2496</v>
      </c>
      <c r="L1076" s="20"/>
      <c r="M1076" s="20"/>
      <c r="N1076" s="20"/>
      <c r="O1076" s="20"/>
      <c r="P1076" s="20"/>
      <c r="Q1076" s="28">
        <f t="shared" si="18"/>
        <v>17.71</v>
      </c>
      <c r="R1076" s="18"/>
      <c r="S1076" s="18"/>
      <c r="T1076" s="18"/>
      <c r="U1076" s="18"/>
      <c r="V1076" s="18"/>
      <c r="W10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6" s="17">
        <f>SUM(T_MAIN_ROUTGW28[[#This Row],[(Y)
TOTAL Excluding VAT - Y1
((A*J)*Q)+((A*R)*12))]:[(AC)
TOTAL Excluding VAT - Y5
((E*N*Q)+((E*V)*12))]])</f>
        <v>0</v>
      </c>
      <c r="AC1076" s="65"/>
    </row>
    <row r="1077" spans="1:29" x14ac:dyDescent="0.3">
      <c r="A1077" t="s">
        <v>2533</v>
      </c>
      <c r="B1077" s="1" t="s">
        <v>4532</v>
      </c>
      <c r="C1077" s="115" t="s">
        <v>4533</v>
      </c>
      <c r="D1077" s="116" t="s">
        <v>2567</v>
      </c>
      <c r="E1077">
        <v>0</v>
      </c>
      <c r="F1077">
        <v>0</v>
      </c>
      <c r="G1077">
        <v>0</v>
      </c>
      <c r="H1077">
        <v>0</v>
      </c>
      <c r="I1077">
        <v>0</v>
      </c>
      <c r="J1077" t="s">
        <v>2496</v>
      </c>
      <c r="K1077" t="s">
        <v>2496</v>
      </c>
      <c r="L1077" s="20"/>
      <c r="M1077" s="20"/>
      <c r="N1077" s="20"/>
      <c r="O1077" s="20"/>
      <c r="P1077" s="20"/>
      <c r="Q1077" s="28">
        <f t="shared" si="18"/>
        <v>17.71</v>
      </c>
      <c r="R1077" s="18"/>
      <c r="S1077" s="18"/>
      <c r="T1077" s="18"/>
      <c r="U1077" s="18"/>
      <c r="V1077" s="18"/>
      <c r="W10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7" s="17">
        <f>SUM(T_MAIN_ROUTGW28[[#This Row],[(Y)
TOTAL Excluding VAT - Y1
((A*J)*Q)+((A*R)*12))]:[(AC)
TOTAL Excluding VAT - Y5
((E*N*Q)+((E*V)*12))]])</f>
        <v>0</v>
      </c>
      <c r="AC1077" s="65"/>
    </row>
    <row r="1078" spans="1:29" x14ac:dyDescent="0.3">
      <c r="A1078" t="s">
        <v>2533</v>
      </c>
      <c r="B1078" s="1" t="s">
        <v>4534</v>
      </c>
      <c r="C1078" s="115" t="s">
        <v>4535</v>
      </c>
      <c r="D1078" s="116" t="s">
        <v>2567</v>
      </c>
      <c r="E1078">
        <v>0</v>
      </c>
      <c r="F1078">
        <v>0</v>
      </c>
      <c r="G1078">
        <v>0</v>
      </c>
      <c r="H1078">
        <v>0</v>
      </c>
      <c r="I1078">
        <v>0</v>
      </c>
      <c r="J1078" t="s">
        <v>2496</v>
      </c>
      <c r="K1078" t="s">
        <v>2496</v>
      </c>
      <c r="L1078" s="20"/>
      <c r="M1078" s="20"/>
      <c r="N1078" s="20"/>
      <c r="O1078" s="20"/>
      <c r="P1078" s="20"/>
      <c r="Q1078" s="28">
        <f t="shared" si="18"/>
        <v>17.71</v>
      </c>
      <c r="R1078" s="18"/>
      <c r="S1078" s="18"/>
      <c r="T1078" s="18"/>
      <c r="U1078" s="18"/>
      <c r="V1078" s="18"/>
      <c r="W10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8" s="17">
        <f>SUM(T_MAIN_ROUTGW28[[#This Row],[(Y)
TOTAL Excluding VAT - Y1
((A*J)*Q)+((A*R)*12))]:[(AC)
TOTAL Excluding VAT - Y5
((E*N*Q)+((E*V)*12))]])</f>
        <v>0</v>
      </c>
      <c r="AC1078" s="65"/>
    </row>
    <row r="1079" spans="1:29" x14ac:dyDescent="0.3">
      <c r="A1079" t="s">
        <v>2533</v>
      </c>
      <c r="B1079" s="1" t="s">
        <v>4536</v>
      </c>
      <c r="C1079" s="115" t="s">
        <v>4537</v>
      </c>
      <c r="D1079" s="116" t="s">
        <v>2567</v>
      </c>
      <c r="E1079">
        <v>0</v>
      </c>
      <c r="F1079">
        <v>0</v>
      </c>
      <c r="G1079">
        <v>0</v>
      </c>
      <c r="H1079">
        <v>0</v>
      </c>
      <c r="I1079">
        <v>0</v>
      </c>
      <c r="J1079" t="s">
        <v>2496</v>
      </c>
      <c r="K1079" t="s">
        <v>2496</v>
      </c>
      <c r="L1079" s="20"/>
      <c r="M1079" s="20"/>
      <c r="N1079" s="20"/>
      <c r="O1079" s="20"/>
      <c r="P1079" s="20"/>
      <c r="Q1079" s="28">
        <f t="shared" si="18"/>
        <v>17.71</v>
      </c>
      <c r="R1079" s="18"/>
      <c r="S1079" s="18"/>
      <c r="T1079" s="18"/>
      <c r="U1079" s="18"/>
      <c r="V1079" s="18"/>
      <c r="W10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79" s="17">
        <f>SUM(T_MAIN_ROUTGW28[[#This Row],[(Y)
TOTAL Excluding VAT - Y1
((A*J)*Q)+((A*R)*12))]:[(AC)
TOTAL Excluding VAT - Y5
((E*N*Q)+((E*V)*12))]])</f>
        <v>0</v>
      </c>
      <c r="AC1079" s="65"/>
    </row>
    <row r="1080" spans="1:29" x14ac:dyDescent="0.3">
      <c r="A1080" t="s">
        <v>2533</v>
      </c>
      <c r="B1080" s="1" t="s">
        <v>4538</v>
      </c>
      <c r="C1080" s="115" t="s">
        <v>4539</v>
      </c>
      <c r="D1080" s="116" t="s">
        <v>2567</v>
      </c>
      <c r="E1080">
        <v>0</v>
      </c>
      <c r="F1080">
        <v>0</v>
      </c>
      <c r="G1080">
        <v>0</v>
      </c>
      <c r="H1080">
        <v>0</v>
      </c>
      <c r="I1080">
        <v>0</v>
      </c>
      <c r="J1080" t="s">
        <v>2496</v>
      </c>
      <c r="K1080" t="s">
        <v>2496</v>
      </c>
      <c r="L1080" s="20"/>
      <c r="M1080" s="20"/>
      <c r="N1080" s="20"/>
      <c r="O1080" s="20"/>
      <c r="P1080" s="20"/>
      <c r="Q1080" s="28">
        <f t="shared" si="18"/>
        <v>17.71</v>
      </c>
      <c r="R1080" s="18"/>
      <c r="S1080" s="18"/>
      <c r="T1080" s="18"/>
      <c r="U1080" s="18"/>
      <c r="V1080" s="18"/>
      <c r="W10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0" s="17">
        <f>SUM(T_MAIN_ROUTGW28[[#This Row],[(Y)
TOTAL Excluding VAT - Y1
((A*J)*Q)+((A*R)*12))]:[(AC)
TOTAL Excluding VAT - Y5
((E*N*Q)+((E*V)*12))]])</f>
        <v>0</v>
      </c>
      <c r="AC1080" s="65"/>
    </row>
    <row r="1081" spans="1:29" x14ac:dyDescent="0.3">
      <c r="A1081" t="s">
        <v>2533</v>
      </c>
      <c r="B1081" s="1" t="s">
        <v>4540</v>
      </c>
      <c r="C1081" s="115" t="s">
        <v>4541</v>
      </c>
      <c r="D1081" s="116" t="s">
        <v>2567</v>
      </c>
      <c r="E1081">
        <v>0</v>
      </c>
      <c r="F1081">
        <v>0</v>
      </c>
      <c r="G1081">
        <v>0</v>
      </c>
      <c r="H1081">
        <v>0</v>
      </c>
      <c r="I1081">
        <v>0</v>
      </c>
      <c r="J1081" t="s">
        <v>2496</v>
      </c>
      <c r="K1081" t="s">
        <v>2496</v>
      </c>
      <c r="L1081" s="20"/>
      <c r="M1081" s="20"/>
      <c r="N1081" s="20"/>
      <c r="O1081" s="20"/>
      <c r="P1081" s="20"/>
      <c r="Q1081" s="28">
        <f t="shared" si="18"/>
        <v>17.71</v>
      </c>
      <c r="R1081" s="18"/>
      <c r="S1081" s="18"/>
      <c r="T1081" s="18"/>
      <c r="U1081" s="18"/>
      <c r="V1081" s="18"/>
      <c r="W10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1" s="17">
        <f>SUM(T_MAIN_ROUTGW28[[#This Row],[(Y)
TOTAL Excluding VAT - Y1
((A*J)*Q)+((A*R)*12))]:[(AC)
TOTAL Excluding VAT - Y5
((E*N*Q)+((E*V)*12))]])</f>
        <v>0</v>
      </c>
      <c r="AC1081" s="65"/>
    </row>
    <row r="1082" spans="1:29" x14ac:dyDescent="0.3">
      <c r="A1082" t="s">
        <v>2533</v>
      </c>
      <c r="B1082" s="1" t="s">
        <v>4542</v>
      </c>
      <c r="C1082" s="115" t="s">
        <v>4543</v>
      </c>
      <c r="D1082" s="116" t="s">
        <v>2567</v>
      </c>
      <c r="E1082">
        <v>0</v>
      </c>
      <c r="F1082">
        <v>0</v>
      </c>
      <c r="G1082">
        <v>0</v>
      </c>
      <c r="H1082">
        <v>0</v>
      </c>
      <c r="I1082">
        <v>0</v>
      </c>
      <c r="J1082" t="s">
        <v>2496</v>
      </c>
      <c r="K1082" t="s">
        <v>2496</v>
      </c>
      <c r="L1082" s="20"/>
      <c r="M1082" s="20"/>
      <c r="N1082" s="20"/>
      <c r="O1082" s="20"/>
      <c r="P1082" s="20"/>
      <c r="Q1082" s="28">
        <f t="shared" si="18"/>
        <v>17.71</v>
      </c>
      <c r="R1082" s="18"/>
      <c r="S1082" s="18"/>
      <c r="T1082" s="18"/>
      <c r="U1082" s="18"/>
      <c r="V1082" s="18"/>
      <c r="W10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2" s="17">
        <f>SUM(T_MAIN_ROUTGW28[[#This Row],[(Y)
TOTAL Excluding VAT - Y1
((A*J)*Q)+((A*R)*12))]:[(AC)
TOTAL Excluding VAT - Y5
((E*N*Q)+((E*V)*12))]])</f>
        <v>0</v>
      </c>
      <c r="AC1082" s="65"/>
    </row>
    <row r="1083" spans="1:29" x14ac:dyDescent="0.3">
      <c r="A1083" t="s">
        <v>2533</v>
      </c>
      <c r="B1083" s="1" t="s">
        <v>4544</v>
      </c>
      <c r="C1083" s="115" t="s">
        <v>4545</v>
      </c>
      <c r="D1083" s="116" t="s">
        <v>2567</v>
      </c>
      <c r="E1083">
        <v>0</v>
      </c>
      <c r="F1083">
        <v>0</v>
      </c>
      <c r="G1083">
        <v>0</v>
      </c>
      <c r="H1083">
        <v>0</v>
      </c>
      <c r="I1083">
        <v>0</v>
      </c>
      <c r="J1083" t="s">
        <v>2496</v>
      </c>
      <c r="K1083" t="s">
        <v>2496</v>
      </c>
      <c r="L1083" s="20"/>
      <c r="M1083" s="20"/>
      <c r="N1083" s="20"/>
      <c r="O1083" s="20"/>
      <c r="P1083" s="20"/>
      <c r="Q1083" s="28">
        <f t="shared" si="18"/>
        <v>17.71</v>
      </c>
      <c r="R1083" s="18"/>
      <c r="S1083" s="18"/>
      <c r="T1083" s="18"/>
      <c r="U1083" s="18"/>
      <c r="V1083" s="18"/>
      <c r="W10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3" s="17">
        <f>SUM(T_MAIN_ROUTGW28[[#This Row],[(Y)
TOTAL Excluding VAT - Y1
((A*J)*Q)+((A*R)*12))]:[(AC)
TOTAL Excluding VAT - Y5
((E*N*Q)+((E*V)*12))]])</f>
        <v>0</v>
      </c>
      <c r="AC1083" s="65"/>
    </row>
    <row r="1084" spans="1:29" x14ac:dyDescent="0.3">
      <c r="A1084" t="s">
        <v>2533</v>
      </c>
      <c r="B1084" s="1" t="s">
        <v>4546</v>
      </c>
      <c r="C1084" s="115" t="s">
        <v>4547</v>
      </c>
      <c r="D1084" s="116" t="s">
        <v>2567</v>
      </c>
      <c r="E1084">
        <v>0</v>
      </c>
      <c r="F1084">
        <v>0</v>
      </c>
      <c r="G1084">
        <v>0</v>
      </c>
      <c r="H1084">
        <v>0</v>
      </c>
      <c r="I1084">
        <v>0</v>
      </c>
      <c r="J1084" t="s">
        <v>2496</v>
      </c>
      <c r="K1084" t="s">
        <v>2496</v>
      </c>
      <c r="L1084" s="20"/>
      <c r="M1084" s="20"/>
      <c r="N1084" s="20"/>
      <c r="O1084" s="20"/>
      <c r="P1084" s="20"/>
      <c r="Q1084" s="28">
        <f t="shared" si="18"/>
        <v>17.71</v>
      </c>
      <c r="R1084" s="18"/>
      <c r="S1084" s="18"/>
      <c r="T1084" s="18"/>
      <c r="U1084" s="18"/>
      <c r="V1084" s="18"/>
      <c r="W10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4" s="17">
        <f>SUM(T_MAIN_ROUTGW28[[#This Row],[(Y)
TOTAL Excluding VAT - Y1
((A*J)*Q)+((A*R)*12))]:[(AC)
TOTAL Excluding VAT - Y5
((E*N*Q)+((E*V)*12))]])</f>
        <v>0</v>
      </c>
      <c r="AC1084" s="65"/>
    </row>
    <row r="1085" spans="1:29" x14ac:dyDescent="0.3">
      <c r="A1085" t="s">
        <v>2533</v>
      </c>
      <c r="B1085" s="1" t="s">
        <v>4548</v>
      </c>
      <c r="C1085" s="115" t="s">
        <v>4549</v>
      </c>
      <c r="D1085" s="116" t="s">
        <v>2567</v>
      </c>
      <c r="E1085">
        <v>0</v>
      </c>
      <c r="F1085">
        <v>0</v>
      </c>
      <c r="G1085">
        <v>0</v>
      </c>
      <c r="H1085">
        <v>0</v>
      </c>
      <c r="I1085">
        <v>0</v>
      </c>
      <c r="J1085" t="s">
        <v>2496</v>
      </c>
      <c r="K1085" t="s">
        <v>2496</v>
      </c>
      <c r="L1085" s="20"/>
      <c r="M1085" s="20"/>
      <c r="N1085" s="20"/>
      <c r="O1085" s="20"/>
      <c r="P1085" s="20"/>
      <c r="Q1085" s="28">
        <f t="shared" si="18"/>
        <v>17.71</v>
      </c>
      <c r="R1085" s="18"/>
      <c r="S1085" s="18"/>
      <c r="T1085" s="18"/>
      <c r="U1085" s="18"/>
      <c r="V1085" s="18"/>
      <c r="W10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5" s="17">
        <f>SUM(T_MAIN_ROUTGW28[[#This Row],[(Y)
TOTAL Excluding VAT - Y1
((A*J)*Q)+((A*R)*12))]:[(AC)
TOTAL Excluding VAT - Y5
((E*N*Q)+((E*V)*12))]])</f>
        <v>0</v>
      </c>
      <c r="AC1085" s="65"/>
    </row>
    <row r="1086" spans="1:29" x14ac:dyDescent="0.3">
      <c r="A1086" t="s">
        <v>2533</v>
      </c>
      <c r="B1086" s="1" t="s">
        <v>4550</v>
      </c>
      <c r="C1086" s="115" t="s">
        <v>4551</v>
      </c>
      <c r="D1086" s="116" t="s">
        <v>2567</v>
      </c>
      <c r="E1086">
        <v>0</v>
      </c>
      <c r="F1086">
        <v>0</v>
      </c>
      <c r="G1086">
        <v>0</v>
      </c>
      <c r="H1086">
        <v>0</v>
      </c>
      <c r="I1086">
        <v>0</v>
      </c>
      <c r="J1086" t="s">
        <v>2496</v>
      </c>
      <c r="K1086" t="s">
        <v>2496</v>
      </c>
      <c r="L1086" s="20"/>
      <c r="M1086" s="20"/>
      <c r="N1086" s="20"/>
      <c r="O1086" s="20"/>
      <c r="P1086" s="20"/>
      <c r="Q1086" s="28">
        <f t="shared" si="18"/>
        <v>17.71</v>
      </c>
      <c r="R1086" s="18"/>
      <c r="S1086" s="18"/>
      <c r="T1086" s="18"/>
      <c r="U1086" s="18"/>
      <c r="V1086" s="18"/>
      <c r="W10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6" s="17">
        <f>SUM(T_MAIN_ROUTGW28[[#This Row],[(Y)
TOTAL Excluding VAT - Y1
((A*J)*Q)+((A*R)*12))]:[(AC)
TOTAL Excluding VAT - Y5
((E*N*Q)+((E*V)*12))]])</f>
        <v>0</v>
      </c>
      <c r="AC1086" s="65"/>
    </row>
    <row r="1087" spans="1:29" x14ac:dyDescent="0.3">
      <c r="A1087" t="s">
        <v>2533</v>
      </c>
      <c r="B1087" s="1" t="s">
        <v>4552</v>
      </c>
      <c r="C1087" s="115" t="s">
        <v>4553</v>
      </c>
      <c r="D1087" s="116" t="s">
        <v>2567</v>
      </c>
      <c r="E1087">
        <v>0</v>
      </c>
      <c r="F1087">
        <v>0</v>
      </c>
      <c r="G1087">
        <v>0</v>
      </c>
      <c r="H1087">
        <v>0</v>
      </c>
      <c r="I1087">
        <v>0</v>
      </c>
      <c r="J1087" t="s">
        <v>2496</v>
      </c>
      <c r="K1087" t="s">
        <v>2496</v>
      </c>
      <c r="L1087" s="20"/>
      <c r="M1087" s="20"/>
      <c r="N1087" s="20"/>
      <c r="O1087" s="20"/>
      <c r="P1087" s="20"/>
      <c r="Q1087" s="28">
        <f t="shared" si="18"/>
        <v>17.71</v>
      </c>
      <c r="R1087" s="18"/>
      <c r="S1087" s="18"/>
      <c r="T1087" s="18"/>
      <c r="U1087" s="18"/>
      <c r="V1087" s="18"/>
      <c r="W10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7" s="17">
        <f>SUM(T_MAIN_ROUTGW28[[#This Row],[(Y)
TOTAL Excluding VAT - Y1
((A*J)*Q)+((A*R)*12))]:[(AC)
TOTAL Excluding VAT - Y5
((E*N*Q)+((E*V)*12))]])</f>
        <v>0</v>
      </c>
      <c r="AC1087" s="65"/>
    </row>
    <row r="1088" spans="1:29" x14ac:dyDescent="0.3">
      <c r="A1088" t="s">
        <v>2533</v>
      </c>
      <c r="B1088" s="1" t="s">
        <v>4554</v>
      </c>
      <c r="C1088" s="115" t="s">
        <v>4555</v>
      </c>
      <c r="D1088" s="116" t="s">
        <v>2567</v>
      </c>
      <c r="E1088">
        <v>0</v>
      </c>
      <c r="F1088">
        <v>0</v>
      </c>
      <c r="G1088">
        <v>0</v>
      </c>
      <c r="H1088">
        <v>0</v>
      </c>
      <c r="I1088">
        <v>0</v>
      </c>
      <c r="J1088" t="s">
        <v>2496</v>
      </c>
      <c r="K1088" t="s">
        <v>2496</v>
      </c>
      <c r="L1088" s="20"/>
      <c r="M1088" s="20"/>
      <c r="N1088" s="20"/>
      <c r="O1088" s="20"/>
      <c r="P1088" s="20"/>
      <c r="Q1088" s="28">
        <f t="shared" si="18"/>
        <v>17.71</v>
      </c>
      <c r="R1088" s="18"/>
      <c r="S1088" s="18"/>
      <c r="T1088" s="18"/>
      <c r="U1088" s="18"/>
      <c r="V1088" s="18"/>
      <c r="W10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8" s="17">
        <f>SUM(T_MAIN_ROUTGW28[[#This Row],[(Y)
TOTAL Excluding VAT - Y1
((A*J)*Q)+((A*R)*12))]:[(AC)
TOTAL Excluding VAT - Y5
((E*N*Q)+((E*V)*12))]])</f>
        <v>0</v>
      </c>
      <c r="AC1088" s="65"/>
    </row>
    <row r="1089" spans="1:29" x14ac:dyDescent="0.3">
      <c r="A1089" t="s">
        <v>2533</v>
      </c>
      <c r="B1089" s="1" t="s">
        <v>4556</v>
      </c>
      <c r="C1089" s="115" t="s">
        <v>4557</v>
      </c>
      <c r="D1089" s="116" t="s">
        <v>4131</v>
      </c>
      <c r="E1089">
        <v>0</v>
      </c>
      <c r="F1089">
        <v>0</v>
      </c>
      <c r="G1089">
        <v>0</v>
      </c>
      <c r="H1089">
        <v>0</v>
      </c>
      <c r="I1089">
        <v>0</v>
      </c>
      <c r="J1089" t="s">
        <v>2496</v>
      </c>
      <c r="K1089" t="s">
        <v>2496</v>
      </c>
      <c r="L1089" s="20"/>
      <c r="M1089" s="20"/>
      <c r="N1089" s="20"/>
      <c r="O1089" s="20"/>
      <c r="P1089" s="20"/>
      <c r="Q1089" s="28">
        <f t="shared" si="18"/>
        <v>17.71</v>
      </c>
      <c r="R1089" s="18"/>
      <c r="S1089" s="18"/>
      <c r="T1089" s="18"/>
      <c r="U1089" s="18"/>
      <c r="V1089" s="18"/>
      <c r="W10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89" s="17">
        <f>SUM(T_MAIN_ROUTGW28[[#This Row],[(Y)
TOTAL Excluding VAT - Y1
((A*J)*Q)+((A*R)*12))]:[(AC)
TOTAL Excluding VAT - Y5
((E*N*Q)+((E*V)*12))]])</f>
        <v>0</v>
      </c>
      <c r="AC1089" s="65"/>
    </row>
    <row r="1090" spans="1:29" x14ac:dyDescent="0.3">
      <c r="A1090" t="s">
        <v>2533</v>
      </c>
      <c r="B1090" s="1" t="s">
        <v>4558</v>
      </c>
      <c r="C1090" s="115" t="s">
        <v>4559</v>
      </c>
      <c r="D1090" s="116" t="s">
        <v>4131</v>
      </c>
      <c r="E1090">
        <v>0</v>
      </c>
      <c r="F1090">
        <v>0</v>
      </c>
      <c r="G1090">
        <v>0</v>
      </c>
      <c r="H1090">
        <v>0</v>
      </c>
      <c r="I1090">
        <v>0</v>
      </c>
      <c r="J1090" t="s">
        <v>2496</v>
      </c>
      <c r="K1090" t="s">
        <v>2496</v>
      </c>
      <c r="L1090" s="20"/>
      <c r="M1090" s="20"/>
      <c r="N1090" s="20"/>
      <c r="O1090" s="20"/>
      <c r="P1090" s="20"/>
      <c r="Q1090" s="28">
        <f t="shared" si="18"/>
        <v>17.71</v>
      </c>
      <c r="R1090" s="18"/>
      <c r="S1090" s="18"/>
      <c r="T1090" s="18"/>
      <c r="U1090" s="18"/>
      <c r="V1090" s="18"/>
      <c r="W10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0" s="17">
        <f>SUM(T_MAIN_ROUTGW28[[#This Row],[(Y)
TOTAL Excluding VAT - Y1
((A*J)*Q)+((A*R)*12))]:[(AC)
TOTAL Excluding VAT - Y5
((E*N*Q)+((E*V)*12))]])</f>
        <v>0</v>
      </c>
      <c r="AC1090" s="65"/>
    </row>
    <row r="1091" spans="1:29" x14ac:dyDescent="0.3">
      <c r="A1091" t="s">
        <v>2533</v>
      </c>
      <c r="B1091" s="1" t="s">
        <v>4560</v>
      </c>
      <c r="C1091" s="115" t="s">
        <v>4561</v>
      </c>
      <c r="D1091" s="116" t="s">
        <v>4131</v>
      </c>
      <c r="E1091">
        <v>0</v>
      </c>
      <c r="F1091">
        <v>0</v>
      </c>
      <c r="G1091">
        <v>0</v>
      </c>
      <c r="H1091">
        <v>0</v>
      </c>
      <c r="I1091">
        <v>0</v>
      </c>
      <c r="J1091" t="s">
        <v>2496</v>
      </c>
      <c r="K1091" t="s">
        <v>2496</v>
      </c>
      <c r="L1091" s="20"/>
      <c r="M1091" s="20"/>
      <c r="N1091" s="20"/>
      <c r="O1091" s="20"/>
      <c r="P1091" s="20"/>
      <c r="Q1091" s="28">
        <f t="shared" si="18"/>
        <v>17.71</v>
      </c>
      <c r="R1091" s="18"/>
      <c r="S1091" s="18"/>
      <c r="T1091" s="18"/>
      <c r="U1091" s="18"/>
      <c r="V1091" s="18"/>
      <c r="W10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1" s="17">
        <f>SUM(T_MAIN_ROUTGW28[[#This Row],[(Y)
TOTAL Excluding VAT - Y1
((A*J)*Q)+((A*R)*12))]:[(AC)
TOTAL Excluding VAT - Y5
((E*N*Q)+((E*V)*12))]])</f>
        <v>0</v>
      </c>
      <c r="AC1091" s="65"/>
    </row>
    <row r="1092" spans="1:29" x14ac:dyDescent="0.3">
      <c r="A1092" t="s">
        <v>2533</v>
      </c>
      <c r="B1092" s="1" t="s">
        <v>4562</v>
      </c>
      <c r="C1092" s="115" t="s">
        <v>4563</v>
      </c>
      <c r="D1092" s="116" t="s">
        <v>4131</v>
      </c>
      <c r="E1092">
        <v>0</v>
      </c>
      <c r="F1092">
        <v>0</v>
      </c>
      <c r="G1092">
        <v>0</v>
      </c>
      <c r="H1092">
        <v>0</v>
      </c>
      <c r="I1092">
        <v>0</v>
      </c>
      <c r="J1092" t="s">
        <v>2496</v>
      </c>
      <c r="K1092" t="s">
        <v>2496</v>
      </c>
      <c r="L1092" s="20"/>
      <c r="M1092" s="20"/>
      <c r="N1092" s="20"/>
      <c r="O1092" s="20"/>
      <c r="P1092" s="20"/>
      <c r="Q1092" s="28">
        <f t="shared" si="18"/>
        <v>17.71</v>
      </c>
      <c r="R1092" s="18"/>
      <c r="S1092" s="18"/>
      <c r="T1092" s="18"/>
      <c r="U1092" s="18"/>
      <c r="V1092" s="18"/>
      <c r="W10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2" s="17">
        <f>SUM(T_MAIN_ROUTGW28[[#This Row],[(Y)
TOTAL Excluding VAT - Y1
((A*J)*Q)+((A*R)*12))]:[(AC)
TOTAL Excluding VAT - Y5
((E*N*Q)+((E*V)*12))]])</f>
        <v>0</v>
      </c>
      <c r="AC1092" s="65"/>
    </row>
    <row r="1093" spans="1:29" x14ac:dyDescent="0.3">
      <c r="A1093" t="s">
        <v>2533</v>
      </c>
      <c r="B1093" s="1" t="s">
        <v>4564</v>
      </c>
      <c r="C1093" s="115" t="s">
        <v>4565</v>
      </c>
      <c r="D1093" s="116" t="s">
        <v>4131</v>
      </c>
      <c r="E1093">
        <v>0</v>
      </c>
      <c r="F1093">
        <v>0</v>
      </c>
      <c r="G1093">
        <v>0</v>
      </c>
      <c r="H1093">
        <v>0</v>
      </c>
      <c r="I1093">
        <v>0</v>
      </c>
      <c r="J1093" t="s">
        <v>2496</v>
      </c>
      <c r="K1093" t="s">
        <v>2496</v>
      </c>
      <c r="L1093" s="20"/>
      <c r="M1093" s="20"/>
      <c r="N1093" s="20"/>
      <c r="O1093" s="20"/>
      <c r="P1093" s="20"/>
      <c r="Q1093" s="28">
        <f t="shared" si="18"/>
        <v>17.71</v>
      </c>
      <c r="R1093" s="18"/>
      <c r="S1093" s="18"/>
      <c r="T1093" s="18"/>
      <c r="U1093" s="18"/>
      <c r="V1093" s="18"/>
      <c r="W10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3" s="17">
        <f>SUM(T_MAIN_ROUTGW28[[#This Row],[(Y)
TOTAL Excluding VAT - Y1
((A*J)*Q)+((A*R)*12))]:[(AC)
TOTAL Excluding VAT - Y5
((E*N*Q)+((E*V)*12))]])</f>
        <v>0</v>
      </c>
      <c r="AC1093" s="65"/>
    </row>
    <row r="1094" spans="1:29" x14ac:dyDescent="0.3">
      <c r="A1094" t="s">
        <v>2533</v>
      </c>
      <c r="B1094" s="1" t="s">
        <v>4566</v>
      </c>
      <c r="C1094" s="115" t="s">
        <v>4567</v>
      </c>
      <c r="D1094" s="116" t="s">
        <v>4131</v>
      </c>
      <c r="E1094">
        <v>0</v>
      </c>
      <c r="F1094">
        <v>0</v>
      </c>
      <c r="G1094">
        <v>0</v>
      </c>
      <c r="H1094">
        <v>0</v>
      </c>
      <c r="I1094">
        <v>0</v>
      </c>
      <c r="J1094" t="s">
        <v>2496</v>
      </c>
      <c r="K1094" t="s">
        <v>2496</v>
      </c>
      <c r="L1094" s="20"/>
      <c r="M1094" s="20"/>
      <c r="N1094" s="20"/>
      <c r="O1094" s="20"/>
      <c r="P1094" s="20"/>
      <c r="Q1094" s="28">
        <f t="shared" si="18"/>
        <v>17.71</v>
      </c>
      <c r="R1094" s="18"/>
      <c r="S1094" s="18"/>
      <c r="T1094" s="18"/>
      <c r="U1094" s="18"/>
      <c r="V1094" s="18"/>
      <c r="W10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4" s="17">
        <f>SUM(T_MAIN_ROUTGW28[[#This Row],[(Y)
TOTAL Excluding VAT - Y1
((A*J)*Q)+((A*R)*12))]:[(AC)
TOTAL Excluding VAT - Y5
((E*N*Q)+((E*V)*12))]])</f>
        <v>0</v>
      </c>
      <c r="AC1094" s="65"/>
    </row>
    <row r="1095" spans="1:29" x14ac:dyDescent="0.3">
      <c r="A1095" t="s">
        <v>2533</v>
      </c>
      <c r="B1095" s="1" t="s">
        <v>4568</v>
      </c>
      <c r="C1095" s="115" t="s">
        <v>4569</v>
      </c>
      <c r="D1095" s="116" t="s">
        <v>4131</v>
      </c>
      <c r="E1095">
        <v>0</v>
      </c>
      <c r="F1095">
        <v>0</v>
      </c>
      <c r="G1095">
        <v>0</v>
      </c>
      <c r="H1095">
        <v>0</v>
      </c>
      <c r="I1095">
        <v>0</v>
      </c>
      <c r="J1095" t="s">
        <v>2496</v>
      </c>
      <c r="K1095" t="s">
        <v>2496</v>
      </c>
      <c r="L1095" s="20"/>
      <c r="M1095" s="20"/>
      <c r="N1095" s="20"/>
      <c r="O1095" s="20"/>
      <c r="P1095" s="20"/>
      <c r="Q1095" s="28">
        <f t="shared" si="18"/>
        <v>17.71</v>
      </c>
      <c r="R1095" s="18"/>
      <c r="S1095" s="18"/>
      <c r="T1095" s="18"/>
      <c r="U1095" s="18"/>
      <c r="V1095" s="18"/>
      <c r="W10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5" s="17">
        <f>SUM(T_MAIN_ROUTGW28[[#This Row],[(Y)
TOTAL Excluding VAT - Y1
((A*J)*Q)+((A*R)*12))]:[(AC)
TOTAL Excluding VAT - Y5
((E*N*Q)+((E*V)*12))]])</f>
        <v>0</v>
      </c>
      <c r="AC1095" s="65"/>
    </row>
    <row r="1096" spans="1:29" x14ac:dyDescent="0.3">
      <c r="A1096" t="s">
        <v>2533</v>
      </c>
      <c r="B1096" s="1" t="s">
        <v>4570</v>
      </c>
      <c r="C1096" s="115" t="s">
        <v>4571</v>
      </c>
      <c r="D1096" s="116" t="s">
        <v>2567</v>
      </c>
      <c r="E1096">
        <v>0</v>
      </c>
      <c r="F1096">
        <v>0</v>
      </c>
      <c r="G1096">
        <v>0</v>
      </c>
      <c r="H1096">
        <v>0</v>
      </c>
      <c r="I1096">
        <v>0</v>
      </c>
      <c r="J1096" t="s">
        <v>2496</v>
      </c>
      <c r="K1096" t="s">
        <v>2496</v>
      </c>
      <c r="L1096" s="20"/>
      <c r="M1096" s="20"/>
      <c r="N1096" s="20"/>
      <c r="O1096" s="20"/>
      <c r="P1096" s="20"/>
      <c r="Q1096" s="28">
        <f t="shared" si="18"/>
        <v>17.71</v>
      </c>
      <c r="R1096" s="18"/>
      <c r="S1096" s="18"/>
      <c r="T1096" s="18"/>
      <c r="U1096" s="18"/>
      <c r="V1096" s="18"/>
      <c r="W10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6" s="17">
        <f>SUM(T_MAIN_ROUTGW28[[#This Row],[(Y)
TOTAL Excluding VAT - Y1
((A*J)*Q)+((A*R)*12))]:[(AC)
TOTAL Excluding VAT - Y5
((E*N*Q)+((E*V)*12))]])</f>
        <v>0</v>
      </c>
      <c r="AC1096" s="65"/>
    </row>
    <row r="1097" spans="1:29" x14ac:dyDescent="0.3">
      <c r="A1097" t="s">
        <v>2533</v>
      </c>
      <c r="B1097" s="1" t="s">
        <v>4572</v>
      </c>
      <c r="C1097" s="115" t="s">
        <v>4573</v>
      </c>
      <c r="D1097" s="116" t="s">
        <v>4131</v>
      </c>
      <c r="E1097">
        <v>0</v>
      </c>
      <c r="F1097">
        <v>0</v>
      </c>
      <c r="G1097">
        <v>0</v>
      </c>
      <c r="H1097">
        <v>0</v>
      </c>
      <c r="I1097">
        <v>0</v>
      </c>
      <c r="J1097" t="s">
        <v>2496</v>
      </c>
      <c r="K1097" t="s">
        <v>2496</v>
      </c>
      <c r="L1097" s="20"/>
      <c r="M1097" s="20"/>
      <c r="N1097" s="20"/>
      <c r="O1097" s="20"/>
      <c r="P1097" s="20"/>
      <c r="Q1097" s="28">
        <f t="shared" si="18"/>
        <v>17.71</v>
      </c>
      <c r="R1097" s="18"/>
      <c r="S1097" s="18"/>
      <c r="T1097" s="18"/>
      <c r="U1097" s="18"/>
      <c r="V1097" s="18"/>
      <c r="W10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7" s="17">
        <f>SUM(T_MAIN_ROUTGW28[[#This Row],[(Y)
TOTAL Excluding VAT - Y1
((A*J)*Q)+((A*R)*12))]:[(AC)
TOTAL Excluding VAT - Y5
((E*N*Q)+((E*V)*12))]])</f>
        <v>0</v>
      </c>
      <c r="AC1097" s="65"/>
    </row>
    <row r="1098" spans="1:29" x14ac:dyDescent="0.3">
      <c r="A1098" t="s">
        <v>2533</v>
      </c>
      <c r="B1098" s="1" t="s">
        <v>4574</v>
      </c>
      <c r="C1098" s="115" t="s">
        <v>4575</v>
      </c>
      <c r="D1098" s="116" t="s">
        <v>2567</v>
      </c>
      <c r="E1098">
        <v>0</v>
      </c>
      <c r="F1098">
        <v>0</v>
      </c>
      <c r="G1098">
        <v>0</v>
      </c>
      <c r="H1098">
        <v>0</v>
      </c>
      <c r="I1098">
        <v>0</v>
      </c>
      <c r="J1098" t="s">
        <v>2496</v>
      </c>
      <c r="K1098" t="s">
        <v>2496</v>
      </c>
      <c r="L1098" s="20"/>
      <c r="M1098" s="20"/>
      <c r="N1098" s="20"/>
      <c r="O1098" s="20"/>
      <c r="P1098" s="20"/>
      <c r="Q1098" s="28">
        <f t="shared" si="18"/>
        <v>17.71</v>
      </c>
      <c r="R1098" s="18"/>
      <c r="S1098" s="18"/>
      <c r="T1098" s="18"/>
      <c r="U1098" s="18"/>
      <c r="V1098" s="18"/>
      <c r="W10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8" s="17">
        <f>SUM(T_MAIN_ROUTGW28[[#This Row],[(Y)
TOTAL Excluding VAT - Y1
((A*J)*Q)+((A*R)*12))]:[(AC)
TOTAL Excluding VAT - Y5
((E*N*Q)+((E*V)*12))]])</f>
        <v>0</v>
      </c>
      <c r="AC1098" s="65"/>
    </row>
    <row r="1099" spans="1:29" x14ac:dyDescent="0.3">
      <c r="A1099" t="s">
        <v>2533</v>
      </c>
      <c r="B1099" s="1" t="s">
        <v>4576</v>
      </c>
      <c r="C1099" s="115" t="s">
        <v>4577</v>
      </c>
      <c r="D1099" s="116" t="s">
        <v>2567</v>
      </c>
      <c r="E1099">
        <v>0</v>
      </c>
      <c r="F1099">
        <v>0</v>
      </c>
      <c r="G1099">
        <v>0</v>
      </c>
      <c r="H1099">
        <v>0</v>
      </c>
      <c r="I1099">
        <v>0</v>
      </c>
      <c r="J1099" t="s">
        <v>2496</v>
      </c>
      <c r="K1099" t="s">
        <v>2496</v>
      </c>
      <c r="L1099" s="20"/>
      <c r="M1099" s="20"/>
      <c r="N1099" s="20"/>
      <c r="O1099" s="20"/>
      <c r="P1099" s="20"/>
      <c r="Q1099" s="28">
        <f t="shared" si="18"/>
        <v>17.71</v>
      </c>
      <c r="R1099" s="18"/>
      <c r="S1099" s="18"/>
      <c r="T1099" s="18"/>
      <c r="U1099" s="18"/>
      <c r="V1099" s="18"/>
      <c r="W10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0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0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0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0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099" s="17">
        <f>SUM(T_MAIN_ROUTGW28[[#This Row],[(Y)
TOTAL Excluding VAT - Y1
((A*J)*Q)+((A*R)*12))]:[(AC)
TOTAL Excluding VAT - Y5
((E*N*Q)+((E*V)*12))]])</f>
        <v>0</v>
      </c>
      <c r="AC1099" s="65"/>
    </row>
    <row r="1100" spans="1:29" x14ac:dyDescent="0.3">
      <c r="A1100" t="s">
        <v>2533</v>
      </c>
      <c r="B1100" s="1" t="s">
        <v>4578</v>
      </c>
      <c r="C1100" s="115" t="s">
        <v>4579</v>
      </c>
      <c r="D1100" s="116" t="s">
        <v>4131</v>
      </c>
      <c r="E1100">
        <v>0</v>
      </c>
      <c r="F1100">
        <v>0</v>
      </c>
      <c r="G1100">
        <v>0</v>
      </c>
      <c r="H1100">
        <v>0</v>
      </c>
      <c r="I1100">
        <v>0</v>
      </c>
      <c r="J1100" t="s">
        <v>2496</v>
      </c>
      <c r="K1100" t="s">
        <v>2496</v>
      </c>
      <c r="L1100" s="20"/>
      <c r="M1100" s="20"/>
      <c r="N1100" s="20"/>
      <c r="O1100" s="20"/>
      <c r="P1100" s="20"/>
      <c r="Q1100" s="28">
        <f t="shared" si="18"/>
        <v>17.71</v>
      </c>
      <c r="R1100" s="18"/>
      <c r="S1100" s="18"/>
      <c r="T1100" s="18"/>
      <c r="U1100" s="18"/>
      <c r="V1100" s="18"/>
      <c r="W11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0" s="17">
        <f>SUM(T_MAIN_ROUTGW28[[#This Row],[(Y)
TOTAL Excluding VAT - Y1
((A*J)*Q)+((A*R)*12))]:[(AC)
TOTAL Excluding VAT - Y5
((E*N*Q)+((E*V)*12))]])</f>
        <v>0</v>
      </c>
      <c r="AC1100" s="65"/>
    </row>
    <row r="1101" spans="1:29" x14ac:dyDescent="0.3">
      <c r="A1101" t="s">
        <v>2533</v>
      </c>
      <c r="B1101" s="1" t="s">
        <v>4580</v>
      </c>
      <c r="C1101" s="115" t="s">
        <v>4581</v>
      </c>
      <c r="D1101" s="116" t="s">
        <v>4131</v>
      </c>
      <c r="E1101">
        <v>0</v>
      </c>
      <c r="F1101">
        <v>0</v>
      </c>
      <c r="G1101">
        <v>0</v>
      </c>
      <c r="H1101">
        <v>0</v>
      </c>
      <c r="I1101">
        <v>0</v>
      </c>
      <c r="J1101" t="s">
        <v>2496</v>
      </c>
      <c r="K1101" t="s">
        <v>2496</v>
      </c>
      <c r="L1101" s="20"/>
      <c r="M1101" s="20"/>
      <c r="N1101" s="20"/>
      <c r="O1101" s="20"/>
      <c r="P1101" s="20"/>
      <c r="Q1101" s="28">
        <f t="shared" si="18"/>
        <v>17.71</v>
      </c>
      <c r="R1101" s="18"/>
      <c r="S1101" s="18"/>
      <c r="T1101" s="18"/>
      <c r="U1101" s="18"/>
      <c r="V1101" s="18"/>
      <c r="W11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1" s="17">
        <f>SUM(T_MAIN_ROUTGW28[[#This Row],[(Y)
TOTAL Excluding VAT - Y1
((A*J)*Q)+((A*R)*12))]:[(AC)
TOTAL Excluding VAT - Y5
((E*N*Q)+((E*V)*12))]])</f>
        <v>0</v>
      </c>
      <c r="AC1101" s="65"/>
    </row>
    <row r="1102" spans="1:29" x14ac:dyDescent="0.3">
      <c r="A1102" t="s">
        <v>2533</v>
      </c>
      <c r="B1102" s="1" t="s">
        <v>4582</v>
      </c>
      <c r="C1102" s="115" t="s">
        <v>4583</v>
      </c>
      <c r="D1102" s="116" t="s">
        <v>2567</v>
      </c>
      <c r="E1102">
        <v>0</v>
      </c>
      <c r="F1102">
        <v>0</v>
      </c>
      <c r="G1102">
        <v>0</v>
      </c>
      <c r="H1102">
        <v>0</v>
      </c>
      <c r="I1102">
        <v>0</v>
      </c>
      <c r="J1102" t="s">
        <v>2496</v>
      </c>
      <c r="K1102" t="s">
        <v>2496</v>
      </c>
      <c r="L1102" s="20"/>
      <c r="M1102" s="20"/>
      <c r="N1102" s="20"/>
      <c r="O1102" s="20"/>
      <c r="P1102" s="20"/>
      <c r="Q1102" s="28">
        <f t="shared" si="18"/>
        <v>17.71</v>
      </c>
      <c r="R1102" s="18"/>
      <c r="S1102" s="18"/>
      <c r="T1102" s="18"/>
      <c r="U1102" s="18"/>
      <c r="V1102" s="18"/>
      <c r="W11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2" s="17">
        <f>SUM(T_MAIN_ROUTGW28[[#This Row],[(Y)
TOTAL Excluding VAT - Y1
((A*J)*Q)+((A*R)*12))]:[(AC)
TOTAL Excluding VAT - Y5
((E*N*Q)+((E*V)*12))]])</f>
        <v>0</v>
      </c>
      <c r="AC1102" s="65"/>
    </row>
    <row r="1103" spans="1:29" x14ac:dyDescent="0.3">
      <c r="A1103" t="s">
        <v>2533</v>
      </c>
      <c r="B1103" s="1" t="s">
        <v>4584</v>
      </c>
      <c r="C1103" s="115" t="s">
        <v>4585</v>
      </c>
      <c r="D1103" s="116" t="s">
        <v>2567</v>
      </c>
      <c r="E1103">
        <v>0</v>
      </c>
      <c r="F1103">
        <v>0</v>
      </c>
      <c r="G1103">
        <v>0</v>
      </c>
      <c r="H1103">
        <v>0</v>
      </c>
      <c r="I1103">
        <v>0</v>
      </c>
      <c r="J1103" t="s">
        <v>2496</v>
      </c>
      <c r="K1103" t="s">
        <v>2496</v>
      </c>
      <c r="L1103" s="20"/>
      <c r="M1103" s="20"/>
      <c r="N1103" s="20"/>
      <c r="O1103" s="20"/>
      <c r="P1103" s="20"/>
      <c r="Q1103" s="28">
        <f t="shared" si="18"/>
        <v>17.71</v>
      </c>
      <c r="R1103" s="18"/>
      <c r="S1103" s="18"/>
      <c r="T1103" s="18"/>
      <c r="U1103" s="18"/>
      <c r="V1103" s="18"/>
      <c r="W11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3" s="17">
        <f>SUM(T_MAIN_ROUTGW28[[#This Row],[(Y)
TOTAL Excluding VAT - Y1
((A*J)*Q)+((A*R)*12))]:[(AC)
TOTAL Excluding VAT - Y5
((E*N*Q)+((E*V)*12))]])</f>
        <v>0</v>
      </c>
      <c r="AC1103" s="65"/>
    </row>
    <row r="1104" spans="1:29" x14ac:dyDescent="0.3">
      <c r="A1104" t="s">
        <v>2533</v>
      </c>
      <c r="B1104" s="1" t="s">
        <v>4586</v>
      </c>
      <c r="C1104" s="115" t="s">
        <v>4587</v>
      </c>
      <c r="D1104" s="116" t="s">
        <v>2567</v>
      </c>
      <c r="E1104">
        <v>0</v>
      </c>
      <c r="F1104">
        <v>0</v>
      </c>
      <c r="G1104">
        <v>0</v>
      </c>
      <c r="H1104">
        <v>0</v>
      </c>
      <c r="I1104">
        <v>0</v>
      </c>
      <c r="J1104" t="s">
        <v>2496</v>
      </c>
      <c r="K1104" t="s">
        <v>2496</v>
      </c>
      <c r="L1104" s="20"/>
      <c r="M1104" s="20"/>
      <c r="N1104" s="20"/>
      <c r="O1104" s="20"/>
      <c r="P1104" s="20"/>
      <c r="Q1104" s="28">
        <f t="shared" si="18"/>
        <v>17.71</v>
      </c>
      <c r="R1104" s="18"/>
      <c r="S1104" s="18"/>
      <c r="T1104" s="18"/>
      <c r="U1104" s="18"/>
      <c r="V1104" s="18"/>
      <c r="W11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4" s="17">
        <f>SUM(T_MAIN_ROUTGW28[[#This Row],[(Y)
TOTAL Excluding VAT - Y1
((A*J)*Q)+((A*R)*12))]:[(AC)
TOTAL Excluding VAT - Y5
((E*N*Q)+((E*V)*12))]])</f>
        <v>0</v>
      </c>
      <c r="AC1104" s="65"/>
    </row>
    <row r="1105" spans="1:29" x14ac:dyDescent="0.3">
      <c r="A1105" t="s">
        <v>2533</v>
      </c>
      <c r="B1105" s="1" t="s">
        <v>4588</v>
      </c>
      <c r="C1105" s="115" t="s">
        <v>4589</v>
      </c>
      <c r="D1105" s="116" t="s">
        <v>2567</v>
      </c>
      <c r="E1105">
        <v>0</v>
      </c>
      <c r="F1105">
        <v>0</v>
      </c>
      <c r="G1105">
        <v>0</v>
      </c>
      <c r="H1105">
        <v>0</v>
      </c>
      <c r="I1105">
        <v>0</v>
      </c>
      <c r="J1105" t="s">
        <v>2496</v>
      </c>
      <c r="K1105" t="s">
        <v>2496</v>
      </c>
      <c r="L1105" s="20"/>
      <c r="M1105" s="20"/>
      <c r="N1105" s="20"/>
      <c r="O1105" s="20"/>
      <c r="P1105" s="20"/>
      <c r="Q1105" s="28">
        <f t="shared" si="18"/>
        <v>17.71</v>
      </c>
      <c r="R1105" s="18"/>
      <c r="S1105" s="18"/>
      <c r="T1105" s="18"/>
      <c r="U1105" s="18"/>
      <c r="V1105" s="18"/>
      <c r="W11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5" s="17">
        <f>SUM(T_MAIN_ROUTGW28[[#This Row],[(Y)
TOTAL Excluding VAT - Y1
((A*J)*Q)+((A*R)*12))]:[(AC)
TOTAL Excluding VAT - Y5
((E*N*Q)+((E*V)*12))]])</f>
        <v>0</v>
      </c>
      <c r="AC1105" s="65"/>
    </row>
    <row r="1106" spans="1:29" x14ac:dyDescent="0.3">
      <c r="A1106" t="s">
        <v>2533</v>
      </c>
      <c r="B1106" s="1" t="s">
        <v>4590</v>
      </c>
      <c r="C1106" s="115" t="s">
        <v>4591</v>
      </c>
      <c r="D1106" s="116" t="s">
        <v>2567</v>
      </c>
      <c r="E1106">
        <v>0</v>
      </c>
      <c r="F1106">
        <v>0</v>
      </c>
      <c r="G1106">
        <v>0</v>
      </c>
      <c r="H1106">
        <v>0</v>
      </c>
      <c r="I1106">
        <v>0</v>
      </c>
      <c r="J1106" t="s">
        <v>2496</v>
      </c>
      <c r="K1106" t="s">
        <v>2496</v>
      </c>
      <c r="L1106" s="20"/>
      <c r="M1106" s="20"/>
      <c r="N1106" s="20"/>
      <c r="O1106" s="20"/>
      <c r="P1106" s="20"/>
      <c r="Q1106" s="28">
        <f t="shared" si="18"/>
        <v>17.71</v>
      </c>
      <c r="R1106" s="18"/>
      <c r="S1106" s="18"/>
      <c r="T1106" s="18"/>
      <c r="U1106" s="18"/>
      <c r="V1106" s="18"/>
      <c r="W11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6" s="17">
        <f>SUM(T_MAIN_ROUTGW28[[#This Row],[(Y)
TOTAL Excluding VAT - Y1
((A*J)*Q)+((A*R)*12))]:[(AC)
TOTAL Excluding VAT - Y5
((E*N*Q)+((E*V)*12))]])</f>
        <v>0</v>
      </c>
      <c r="AC1106" s="65"/>
    </row>
    <row r="1107" spans="1:29" x14ac:dyDescent="0.3">
      <c r="A1107" t="s">
        <v>2533</v>
      </c>
      <c r="B1107" s="1" t="s">
        <v>4592</v>
      </c>
      <c r="C1107" s="115" t="s">
        <v>4593</v>
      </c>
      <c r="D1107" s="116" t="s">
        <v>2567</v>
      </c>
      <c r="E1107">
        <v>0</v>
      </c>
      <c r="F1107">
        <v>0</v>
      </c>
      <c r="G1107">
        <v>0</v>
      </c>
      <c r="H1107">
        <v>0</v>
      </c>
      <c r="I1107">
        <v>0</v>
      </c>
      <c r="J1107" t="s">
        <v>2496</v>
      </c>
      <c r="K1107" t="s">
        <v>2496</v>
      </c>
      <c r="L1107" s="20"/>
      <c r="M1107" s="20"/>
      <c r="N1107" s="20"/>
      <c r="O1107" s="20"/>
      <c r="P1107" s="20"/>
      <c r="Q1107" s="28">
        <f t="shared" si="18"/>
        <v>17.71</v>
      </c>
      <c r="R1107" s="18"/>
      <c r="S1107" s="18"/>
      <c r="T1107" s="18"/>
      <c r="U1107" s="18"/>
      <c r="V1107" s="18"/>
      <c r="W11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7" s="17">
        <f>SUM(T_MAIN_ROUTGW28[[#This Row],[(Y)
TOTAL Excluding VAT - Y1
((A*J)*Q)+((A*R)*12))]:[(AC)
TOTAL Excluding VAT - Y5
((E*N*Q)+((E*V)*12))]])</f>
        <v>0</v>
      </c>
      <c r="AC1107" s="65"/>
    </row>
    <row r="1108" spans="1:29" x14ac:dyDescent="0.3">
      <c r="A1108" t="s">
        <v>2533</v>
      </c>
      <c r="B1108" s="1" t="s">
        <v>4594</v>
      </c>
      <c r="C1108" s="115" t="s">
        <v>4595</v>
      </c>
      <c r="D1108" s="116" t="s">
        <v>2567</v>
      </c>
      <c r="E1108">
        <v>0</v>
      </c>
      <c r="F1108">
        <v>0</v>
      </c>
      <c r="G1108">
        <v>0</v>
      </c>
      <c r="H1108">
        <v>0</v>
      </c>
      <c r="I1108">
        <v>0</v>
      </c>
      <c r="J1108" t="s">
        <v>2496</v>
      </c>
      <c r="K1108" t="s">
        <v>2496</v>
      </c>
      <c r="L1108" s="20"/>
      <c r="M1108" s="20"/>
      <c r="N1108" s="20"/>
      <c r="O1108" s="20"/>
      <c r="P1108" s="20"/>
      <c r="Q1108" s="28">
        <f t="shared" si="18"/>
        <v>17.71</v>
      </c>
      <c r="R1108" s="18"/>
      <c r="S1108" s="18"/>
      <c r="T1108" s="18"/>
      <c r="U1108" s="18"/>
      <c r="V1108" s="18"/>
      <c r="W11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8" s="17">
        <f>SUM(T_MAIN_ROUTGW28[[#This Row],[(Y)
TOTAL Excluding VAT - Y1
((A*J)*Q)+((A*R)*12))]:[(AC)
TOTAL Excluding VAT - Y5
((E*N*Q)+((E*V)*12))]])</f>
        <v>0</v>
      </c>
      <c r="AC1108" s="65"/>
    </row>
    <row r="1109" spans="1:29" x14ac:dyDescent="0.3">
      <c r="A1109" t="s">
        <v>2533</v>
      </c>
      <c r="B1109" s="1" t="s">
        <v>4596</v>
      </c>
      <c r="C1109" s="115" t="s">
        <v>4597</v>
      </c>
      <c r="D1109" s="116" t="s">
        <v>3438</v>
      </c>
      <c r="E1109">
        <v>0</v>
      </c>
      <c r="F1109">
        <v>0</v>
      </c>
      <c r="G1109">
        <v>0</v>
      </c>
      <c r="H1109">
        <v>0</v>
      </c>
      <c r="I1109">
        <v>0</v>
      </c>
      <c r="J1109" t="s">
        <v>2496</v>
      </c>
      <c r="K1109" t="s">
        <v>2496</v>
      </c>
      <c r="L1109" s="20"/>
      <c r="M1109" s="20"/>
      <c r="N1109" s="20"/>
      <c r="O1109" s="20"/>
      <c r="P1109" s="20"/>
      <c r="Q1109" s="28">
        <f t="shared" si="18"/>
        <v>17.71</v>
      </c>
      <c r="R1109" s="18"/>
      <c r="S1109" s="18"/>
      <c r="T1109" s="18"/>
      <c r="U1109" s="18"/>
      <c r="V1109" s="18"/>
      <c r="W11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09" s="17">
        <f>SUM(T_MAIN_ROUTGW28[[#This Row],[(Y)
TOTAL Excluding VAT - Y1
((A*J)*Q)+((A*R)*12))]:[(AC)
TOTAL Excluding VAT - Y5
((E*N*Q)+((E*V)*12))]])</f>
        <v>0</v>
      </c>
      <c r="AC1109" s="65"/>
    </row>
    <row r="1110" spans="1:29" x14ac:dyDescent="0.3">
      <c r="A1110" t="s">
        <v>2533</v>
      </c>
      <c r="B1110" s="1" t="s">
        <v>4598</v>
      </c>
      <c r="C1110" s="115" t="s">
        <v>4599</v>
      </c>
      <c r="D1110" s="116" t="s">
        <v>2567</v>
      </c>
      <c r="E1110">
        <v>0</v>
      </c>
      <c r="F1110">
        <v>0</v>
      </c>
      <c r="G1110">
        <v>0</v>
      </c>
      <c r="H1110">
        <v>0</v>
      </c>
      <c r="I1110">
        <v>0</v>
      </c>
      <c r="J1110" t="s">
        <v>2496</v>
      </c>
      <c r="K1110" t="s">
        <v>2496</v>
      </c>
      <c r="L1110" s="20"/>
      <c r="M1110" s="20"/>
      <c r="N1110" s="20"/>
      <c r="O1110" s="20"/>
      <c r="P1110" s="20"/>
      <c r="Q1110" s="28">
        <f t="shared" si="18"/>
        <v>17.71</v>
      </c>
      <c r="R1110" s="18"/>
      <c r="S1110" s="18"/>
      <c r="T1110" s="18"/>
      <c r="U1110" s="18"/>
      <c r="V1110" s="18"/>
      <c r="W11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0" s="17">
        <f>SUM(T_MAIN_ROUTGW28[[#This Row],[(Y)
TOTAL Excluding VAT - Y1
((A*J)*Q)+((A*R)*12))]:[(AC)
TOTAL Excluding VAT - Y5
((E*N*Q)+((E*V)*12))]])</f>
        <v>0</v>
      </c>
      <c r="AC1110" s="65"/>
    </row>
    <row r="1111" spans="1:29" x14ac:dyDescent="0.3">
      <c r="A1111" t="s">
        <v>2533</v>
      </c>
      <c r="B1111" s="1" t="s">
        <v>4600</v>
      </c>
      <c r="C1111" s="115" t="s">
        <v>4601</v>
      </c>
      <c r="D1111" s="116" t="s">
        <v>2567</v>
      </c>
      <c r="E1111">
        <v>0</v>
      </c>
      <c r="F1111">
        <v>0</v>
      </c>
      <c r="G1111">
        <v>0</v>
      </c>
      <c r="H1111">
        <v>0</v>
      </c>
      <c r="I1111">
        <v>0</v>
      </c>
      <c r="J1111" t="s">
        <v>2496</v>
      </c>
      <c r="K1111" t="s">
        <v>2496</v>
      </c>
      <c r="L1111" s="20"/>
      <c r="M1111" s="20"/>
      <c r="N1111" s="20"/>
      <c r="O1111" s="20"/>
      <c r="P1111" s="20"/>
      <c r="Q1111" s="28">
        <f t="shared" si="18"/>
        <v>17.71</v>
      </c>
      <c r="R1111" s="18"/>
      <c r="S1111" s="18"/>
      <c r="T1111" s="18"/>
      <c r="U1111" s="18"/>
      <c r="V1111" s="18"/>
      <c r="W11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1" s="17">
        <f>SUM(T_MAIN_ROUTGW28[[#This Row],[(Y)
TOTAL Excluding VAT - Y1
((A*J)*Q)+((A*R)*12))]:[(AC)
TOTAL Excluding VAT - Y5
((E*N*Q)+((E*V)*12))]])</f>
        <v>0</v>
      </c>
      <c r="AC1111" s="65"/>
    </row>
    <row r="1112" spans="1:29" x14ac:dyDescent="0.3">
      <c r="A1112" t="s">
        <v>2533</v>
      </c>
      <c r="B1112" s="1" t="s">
        <v>4602</v>
      </c>
      <c r="C1112" s="115" t="s">
        <v>4603</v>
      </c>
      <c r="D1112" s="116" t="s">
        <v>2556</v>
      </c>
      <c r="E1112">
        <v>0</v>
      </c>
      <c r="F1112">
        <v>0</v>
      </c>
      <c r="G1112">
        <v>0</v>
      </c>
      <c r="H1112">
        <v>0</v>
      </c>
      <c r="I1112">
        <v>0</v>
      </c>
      <c r="J1112" t="s">
        <v>2496</v>
      </c>
      <c r="K1112" t="s">
        <v>2496</v>
      </c>
      <c r="L1112" s="20"/>
      <c r="M1112" s="20"/>
      <c r="N1112" s="20"/>
      <c r="O1112" s="20"/>
      <c r="P1112" s="20"/>
      <c r="Q1112" s="28">
        <f t="shared" si="18"/>
        <v>17.71</v>
      </c>
      <c r="R1112" s="18"/>
      <c r="S1112" s="18"/>
      <c r="T1112" s="18"/>
      <c r="U1112" s="18"/>
      <c r="V1112" s="18"/>
      <c r="W11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2" s="17">
        <f>SUM(T_MAIN_ROUTGW28[[#This Row],[(Y)
TOTAL Excluding VAT - Y1
((A*J)*Q)+((A*R)*12))]:[(AC)
TOTAL Excluding VAT - Y5
((E*N*Q)+((E*V)*12))]])</f>
        <v>0</v>
      </c>
      <c r="AC1112" s="65"/>
    </row>
    <row r="1113" spans="1:29" x14ac:dyDescent="0.3">
      <c r="A1113" t="s">
        <v>2533</v>
      </c>
      <c r="B1113" s="1" t="s">
        <v>4604</v>
      </c>
      <c r="C1113" s="115" t="s">
        <v>4605</v>
      </c>
      <c r="D1113" s="116" t="s">
        <v>2556</v>
      </c>
      <c r="E1113">
        <v>0</v>
      </c>
      <c r="F1113">
        <v>0</v>
      </c>
      <c r="G1113">
        <v>0</v>
      </c>
      <c r="H1113">
        <v>0</v>
      </c>
      <c r="I1113">
        <v>0</v>
      </c>
      <c r="J1113" t="s">
        <v>2496</v>
      </c>
      <c r="K1113" t="s">
        <v>2496</v>
      </c>
      <c r="L1113" s="20"/>
      <c r="M1113" s="20"/>
      <c r="N1113" s="20"/>
      <c r="O1113" s="20"/>
      <c r="P1113" s="20"/>
      <c r="Q1113" s="28">
        <f t="shared" si="18"/>
        <v>17.71</v>
      </c>
      <c r="R1113" s="18"/>
      <c r="S1113" s="18"/>
      <c r="T1113" s="18"/>
      <c r="U1113" s="18"/>
      <c r="V1113" s="18"/>
      <c r="W11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3" s="17">
        <f>SUM(T_MAIN_ROUTGW28[[#This Row],[(Y)
TOTAL Excluding VAT - Y1
((A*J)*Q)+((A*R)*12))]:[(AC)
TOTAL Excluding VAT - Y5
((E*N*Q)+((E*V)*12))]])</f>
        <v>0</v>
      </c>
      <c r="AC1113" s="65"/>
    </row>
    <row r="1114" spans="1:29" x14ac:dyDescent="0.3">
      <c r="A1114" t="s">
        <v>2533</v>
      </c>
      <c r="B1114" s="1" t="s">
        <v>4606</v>
      </c>
      <c r="C1114" s="115" t="s">
        <v>4607</v>
      </c>
      <c r="D1114" s="116" t="s">
        <v>2556</v>
      </c>
      <c r="E1114">
        <v>0</v>
      </c>
      <c r="F1114">
        <v>0</v>
      </c>
      <c r="G1114">
        <v>0</v>
      </c>
      <c r="H1114">
        <v>0</v>
      </c>
      <c r="I1114">
        <v>0</v>
      </c>
      <c r="J1114" t="s">
        <v>2496</v>
      </c>
      <c r="K1114" t="s">
        <v>2496</v>
      </c>
      <c r="L1114" s="20"/>
      <c r="M1114" s="20"/>
      <c r="N1114" s="20"/>
      <c r="O1114" s="20"/>
      <c r="P1114" s="20"/>
      <c r="Q1114" s="28">
        <f t="shared" si="18"/>
        <v>17.71</v>
      </c>
      <c r="R1114" s="18"/>
      <c r="S1114" s="18"/>
      <c r="T1114" s="18"/>
      <c r="U1114" s="18"/>
      <c r="V1114" s="18"/>
      <c r="W11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4" s="17">
        <f>SUM(T_MAIN_ROUTGW28[[#This Row],[(Y)
TOTAL Excluding VAT - Y1
((A*J)*Q)+((A*R)*12))]:[(AC)
TOTAL Excluding VAT - Y5
((E*N*Q)+((E*V)*12))]])</f>
        <v>0</v>
      </c>
      <c r="AC1114" s="65"/>
    </row>
    <row r="1115" spans="1:29" x14ac:dyDescent="0.3">
      <c r="A1115" t="s">
        <v>2533</v>
      </c>
      <c r="B1115" s="1" t="s">
        <v>4608</v>
      </c>
      <c r="C1115" s="115" t="s">
        <v>4609</v>
      </c>
      <c r="D1115" s="116" t="s">
        <v>2556</v>
      </c>
      <c r="E1115">
        <v>0</v>
      </c>
      <c r="F1115">
        <v>0</v>
      </c>
      <c r="G1115">
        <v>0</v>
      </c>
      <c r="H1115">
        <v>0</v>
      </c>
      <c r="I1115">
        <v>0</v>
      </c>
      <c r="J1115" t="s">
        <v>2496</v>
      </c>
      <c r="K1115" t="s">
        <v>2496</v>
      </c>
      <c r="L1115" s="20"/>
      <c r="M1115" s="20"/>
      <c r="N1115" s="20"/>
      <c r="O1115" s="20"/>
      <c r="P1115" s="20"/>
      <c r="Q1115" s="28">
        <f t="shared" si="18"/>
        <v>17.71</v>
      </c>
      <c r="R1115" s="18"/>
      <c r="S1115" s="18"/>
      <c r="T1115" s="18"/>
      <c r="U1115" s="18"/>
      <c r="V1115" s="18"/>
      <c r="W11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5" s="17">
        <f>SUM(T_MAIN_ROUTGW28[[#This Row],[(Y)
TOTAL Excluding VAT - Y1
((A*J)*Q)+((A*R)*12))]:[(AC)
TOTAL Excluding VAT - Y5
((E*N*Q)+((E*V)*12))]])</f>
        <v>0</v>
      </c>
      <c r="AC1115" s="65"/>
    </row>
    <row r="1116" spans="1:29" x14ac:dyDescent="0.3">
      <c r="A1116" t="s">
        <v>2533</v>
      </c>
      <c r="B1116" s="1" t="s">
        <v>4610</v>
      </c>
      <c r="C1116" s="115" t="s">
        <v>4611</v>
      </c>
      <c r="D1116" s="116" t="s">
        <v>2556</v>
      </c>
      <c r="E1116">
        <v>0</v>
      </c>
      <c r="F1116">
        <v>0</v>
      </c>
      <c r="G1116">
        <v>0</v>
      </c>
      <c r="H1116">
        <v>0</v>
      </c>
      <c r="I1116">
        <v>0</v>
      </c>
      <c r="J1116" t="s">
        <v>2496</v>
      </c>
      <c r="K1116" t="s">
        <v>2496</v>
      </c>
      <c r="L1116" s="20"/>
      <c r="M1116" s="20"/>
      <c r="N1116" s="20"/>
      <c r="O1116" s="20"/>
      <c r="P1116" s="20"/>
      <c r="Q1116" s="28">
        <f t="shared" si="18"/>
        <v>17.71</v>
      </c>
      <c r="R1116" s="18"/>
      <c r="S1116" s="18"/>
      <c r="T1116" s="18"/>
      <c r="U1116" s="18"/>
      <c r="V1116" s="18"/>
      <c r="W11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6" s="17">
        <f>SUM(T_MAIN_ROUTGW28[[#This Row],[(Y)
TOTAL Excluding VAT - Y1
((A*J)*Q)+((A*R)*12))]:[(AC)
TOTAL Excluding VAT - Y5
((E*N*Q)+((E*V)*12))]])</f>
        <v>0</v>
      </c>
      <c r="AC1116" s="65"/>
    </row>
    <row r="1117" spans="1:29" x14ac:dyDescent="0.3">
      <c r="A1117" t="s">
        <v>2533</v>
      </c>
      <c r="B1117" s="1" t="s">
        <v>4612</v>
      </c>
      <c r="C1117" s="115" t="s">
        <v>4613</v>
      </c>
      <c r="D1117" s="116" t="s">
        <v>2556</v>
      </c>
      <c r="E1117">
        <v>0</v>
      </c>
      <c r="F1117">
        <v>0</v>
      </c>
      <c r="G1117">
        <v>0</v>
      </c>
      <c r="H1117">
        <v>0</v>
      </c>
      <c r="I1117">
        <v>0</v>
      </c>
      <c r="J1117" t="s">
        <v>2496</v>
      </c>
      <c r="K1117" t="s">
        <v>2496</v>
      </c>
      <c r="L1117" s="20"/>
      <c r="M1117" s="20"/>
      <c r="N1117" s="20"/>
      <c r="O1117" s="20"/>
      <c r="P1117" s="20"/>
      <c r="Q1117" s="28">
        <f t="shared" si="18"/>
        <v>17.71</v>
      </c>
      <c r="R1117" s="18"/>
      <c r="S1117" s="18"/>
      <c r="T1117" s="18"/>
      <c r="U1117" s="18"/>
      <c r="V1117" s="18"/>
      <c r="W11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7" s="17">
        <f>SUM(T_MAIN_ROUTGW28[[#This Row],[(Y)
TOTAL Excluding VAT - Y1
((A*J)*Q)+((A*R)*12))]:[(AC)
TOTAL Excluding VAT - Y5
((E*N*Q)+((E*V)*12))]])</f>
        <v>0</v>
      </c>
      <c r="AC1117" s="65"/>
    </row>
    <row r="1118" spans="1:29" x14ac:dyDescent="0.3">
      <c r="A1118" t="s">
        <v>2533</v>
      </c>
      <c r="B1118" s="1" t="s">
        <v>4614</v>
      </c>
      <c r="C1118" s="115" t="s">
        <v>4615</v>
      </c>
      <c r="D1118" s="116" t="s">
        <v>2556</v>
      </c>
      <c r="E1118">
        <v>0</v>
      </c>
      <c r="F1118">
        <v>0</v>
      </c>
      <c r="G1118">
        <v>0</v>
      </c>
      <c r="H1118">
        <v>0</v>
      </c>
      <c r="I1118">
        <v>0</v>
      </c>
      <c r="J1118" t="s">
        <v>2496</v>
      </c>
      <c r="K1118" t="s">
        <v>2496</v>
      </c>
      <c r="L1118" s="20"/>
      <c r="M1118" s="20"/>
      <c r="N1118" s="20"/>
      <c r="O1118" s="20"/>
      <c r="P1118" s="20"/>
      <c r="Q1118" s="28">
        <f t="shared" si="18"/>
        <v>17.71</v>
      </c>
      <c r="R1118" s="18"/>
      <c r="S1118" s="18"/>
      <c r="T1118" s="18"/>
      <c r="U1118" s="18"/>
      <c r="V1118" s="18"/>
      <c r="W11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8" s="17">
        <f>SUM(T_MAIN_ROUTGW28[[#This Row],[(Y)
TOTAL Excluding VAT - Y1
((A*J)*Q)+((A*R)*12))]:[(AC)
TOTAL Excluding VAT - Y5
((E*N*Q)+((E*V)*12))]])</f>
        <v>0</v>
      </c>
      <c r="AC1118" s="65"/>
    </row>
    <row r="1119" spans="1:29" x14ac:dyDescent="0.3">
      <c r="A1119" t="s">
        <v>2533</v>
      </c>
      <c r="B1119" s="1" t="s">
        <v>4616</v>
      </c>
      <c r="C1119" s="115" t="s">
        <v>4617</v>
      </c>
      <c r="D1119" s="116" t="s">
        <v>2556</v>
      </c>
      <c r="E1119">
        <v>0</v>
      </c>
      <c r="F1119">
        <v>0</v>
      </c>
      <c r="G1119">
        <v>0</v>
      </c>
      <c r="H1119">
        <v>0</v>
      </c>
      <c r="I1119">
        <v>0</v>
      </c>
      <c r="J1119" t="s">
        <v>2496</v>
      </c>
      <c r="K1119" t="s">
        <v>2496</v>
      </c>
      <c r="L1119" s="20"/>
      <c r="M1119" s="20"/>
      <c r="N1119" s="20"/>
      <c r="O1119" s="20"/>
      <c r="P1119" s="20"/>
      <c r="Q1119" s="28">
        <f t="shared" si="18"/>
        <v>17.71</v>
      </c>
      <c r="R1119" s="18"/>
      <c r="S1119" s="18"/>
      <c r="T1119" s="18"/>
      <c r="U1119" s="18"/>
      <c r="V1119" s="18"/>
      <c r="W11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19" s="17">
        <f>SUM(T_MAIN_ROUTGW28[[#This Row],[(Y)
TOTAL Excluding VAT - Y1
((A*J)*Q)+((A*R)*12))]:[(AC)
TOTAL Excluding VAT - Y5
((E*N*Q)+((E*V)*12))]])</f>
        <v>0</v>
      </c>
      <c r="AC1119" s="65"/>
    </row>
    <row r="1120" spans="1:29" x14ac:dyDescent="0.3">
      <c r="A1120" t="s">
        <v>2533</v>
      </c>
      <c r="B1120" s="1" t="s">
        <v>4618</v>
      </c>
      <c r="C1120" s="115" t="s">
        <v>4619</v>
      </c>
      <c r="D1120" s="116" t="s">
        <v>2556</v>
      </c>
      <c r="E1120">
        <v>0</v>
      </c>
      <c r="F1120">
        <v>0</v>
      </c>
      <c r="G1120">
        <v>0</v>
      </c>
      <c r="H1120">
        <v>0</v>
      </c>
      <c r="I1120">
        <v>0</v>
      </c>
      <c r="J1120" t="s">
        <v>2496</v>
      </c>
      <c r="K1120" t="s">
        <v>2496</v>
      </c>
      <c r="L1120" s="20"/>
      <c r="M1120" s="20"/>
      <c r="N1120" s="20"/>
      <c r="O1120" s="20"/>
      <c r="P1120" s="20"/>
      <c r="Q1120" s="28">
        <f t="shared" si="18"/>
        <v>17.71</v>
      </c>
      <c r="R1120" s="18"/>
      <c r="S1120" s="18"/>
      <c r="T1120" s="18"/>
      <c r="U1120" s="18"/>
      <c r="V1120" s="18"/>
      <c r="W11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0" s="17">
        <f>SUM(T_MAIN_ROUTGW28[[#This Row],[(Y)
TOTAL Excluding VAT - Y1
((A*J)*Q)+((A*R)*12))]:[(AC)
TOTAL Excluding VAT - Y5
((E*N*Q)+((E*V)*12))]])</f>
        <v>0</v>
      </c>
      <c r="AC1120" s="65"/>
    </row>
    <row r="1121" spans="1:29" x14ac:dyDescent="0.3">
      <c r="A1121" t="s">
        <v>2533</v>
      </c>
      <c r="B1121" s="1" t="s">
        <v>4620</v>
      </c>
      <c r="C1121" s="115" t="s">
        <v>4621</v>
      </c>
      <c r="D1121" s="116" t="s">
        <v>4131</v>
      </c>
      <c r="E1121">
        <v>0</v>
      </c>
      <c r="F1121">
        <v>0</v>
      </c>
      <c r="G1121">
        <v>0</v>
      </c>
      <c r="H1121">
        <v>0</v>
      </c>
      <c r="I1121">
        <v>0</v>
      </c>
      <c r="J1121" t="s">
        <v>2496</v>
      </c>
      <c r="K1121" t="s">
        <v>2496</v>
      </c>
      <c r="L1121" s="20"/>
      <c r="M1121" s="20"/>
      <c r="N1121" s="20"/>
      <c r="O1121" s="20"/>
      <c r="P1121" s="20"/>
      <c r="Q1121" s="28">
        <f t="shared" ref="Q1121:Q1184" si="19">Exchange_Rate</f>
        <v>17.71</v>
      </c>
      <c r="R1121" s="18"/>
      <c r="S1121" s="18"/>
      <c r="T1121" s="18"/>
      <c r="U1121" s="18"/>
      <c r="V1121" s="18"/>
      <c r="W11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1" s="17">
        <f>SUM(T_MAIN_ROUTGW28[[#This Row],[(Y)
TOTAL Excluding VAT - Y1
((A*J)*Q)+((A*R)*12))]:[(AC)
TOTAL Excluding VAT - Y5
((E*N*Q)+((E*V)*12))]])</f>
        <v>0</v>
      </c>
      <c r="AC1121" s="65"/>
    </row>
    <row r="1122" spans="1:29" x14ac:dyDescent="0.3">
      <c r="A1122" t="s">
        <v>2533</v>
      </c>
      <c r="B1122" s="1" t="s">
        <v>4622</v>
      </c>
      <c r="C1122" s="115" t="s">
        <v>4623</v>
      </c>
      <c r="D1122" s="116" t="s">
        <v>4131</v>
      </c>
      <c r="E1122">
        <v>0</v>
      </c>
      <c r="F1122">
        <v>0</v>
      </c>
      <c r="G1122">
        <v>0</v>
      </c>
      <c r="H1122">
        <v>0</v>
      </c>
      <c r="I1122">
        <v>0</v>
      </c>
      <c r="J1122" t="s">
        <v>2496</v>
      </c>
      <c r="K1122" t="s">
        <v>2496</v>
      </c>
      <c r="L1122" s="20"/>
      <c r="M1122" s="20"/>
      <c r="N1122" s="20"/>
      <c r="O1122" s="20"/>
      <c r="P1122" s="20"/>
      <c r="Q1122" s="28">
        <f t="shared" si="19"/>
        <v>17.71</v>
      </c>
      <c r="R1122" s="18"/>
      <c r="S1122" s="18"/>
      <c r="T1122" s="18"/>
      <c r="U1122" s="18"/>
      <c r="V1122" s="18"/>
      <c r="W11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2" s="17">
        <f>SUM(T_MAIN_ROUTGW28[[#This Row],[(Y)
TOTAL Excluding VAT - Y1
((A*J)*Q)+((A*R)*12))]:[(AC)
TOTAL Excluding VAT - Y5
((E*N*Q)+((E*V)*12))]])</f>
        <v>0</v>
      </c>
      <c r="AC1122" s="65"/>
    </row>
    <row r="1123" spans="1:29" x14ac:dyDescent="0.3">
      <c r="A1123" t="s">
        <v>2533</v>
      </c>
      <c r="B1123" s="1" t="s">
        <v>4624</v>
      </c>
      <c r="C1123" s="115" t="s">
        <v>4625</v>
      </c>
      <c r="D1123" s="116" t="s">
        <v>4131</v>
      </c>
      <c r="E1123">
        <v>0</v>
      </c>
      <c r="F1123">
        <v>0</v>
      </c>
      <c r="G1123">
        <v>0</v>
      </c>
      <c r="H1123">
        <v>0</v>
      </c>
      <c r="I1123">
        <v>0</v>
      </c>
      <c r="J1123" t="s">
        <v>2496</v>
      </c>
      <c r="K1123" t="s">
        <v>2496</v>
      </c>
      <c r="L1123" s="20"/>
      <c r="M1123" s="20"/>
      <c r="N1123" s="20"/>
      <c r="O1123" s="20"/>
      <c r="P1123" s="20"/>
      <c r="Q1123" s="28">
        <f t="shared" si="19"/>
        <v>17.71</v>
      </c>
      <c r="R1123" s="18"/>
      <c r="S1123" s="18"/>
      <c r="T1123" s="18"/>
      <c r="U1123" s="18"/>
      <c r="V1123" s="18"/>
      <c r="W11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3" s="17">
        <f>SUM(T_MAIN_ROUTGW28[[#This Row],[(Y)
TOTAL Excluding VAT - Y1
((A*J)*Q)+((A*R)*12))]:[(AC)
TOTAL Excluding VAT - Y5
((E*N*Q)+((E*V)*12))]])</f>
        <v>0</v>
      </c>
      <c r="AC1123" s="65"/>
    </row>
    <row r="1124" spans="1:29" x14ac:dyDescent="0.3">
      <c r="A1124" t="s">
        <v>2533</v>
      </c>
      <c r="B1124" s="1" t="s">
        <v>4626</v>
      </c>
      <c r="C1124" s="115" t="s">
        <v>4627</v>
      </c>
      <c r="D1124" s="116" t="s">
        <v>4131</v>
      </c>
      <c r="E1124">
        <v>0</v>
      </c>
      <c r="F1124">
        <v>0</v>
      </c>
      <c r="G1124">
        <v>0</v>
      </c>
      <c r="H1124">
        <v>0</v>
      </c>
      <c r="I1124">
        <v>0</v>
      </c>
      <c r="J1124" t="s">
        <v>2496</v>
      </c>
      <c r="K1124" t="s">
        <v>2496</v>
      </c>
      <c r="L1124" s="20"/>
      <c r="M1124" s="20"/>
      <c r="N1124" s="20"/>
      <c r="O1124" s="20"/>
      <c r="P1124" s="20"/>
      <c r="Q1124" s="28">
        <f t="shared" si="19"/>
        <v>17.71</v>
      </c>
      <c r="R1124" s="18"/>
      <c r="S1124" s="18"/>
      <c r="T1124" s="18"/>
      <c r="U1124" s="18"/>
      <c r="V1124" s="18"/>
      <c r="W11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4" s="17">
        <f>SUM(T_MAIN_ROUTGW28[[#This Row],[(Y)
TOTAL Excluding VAT - Y1
((A*J)*Q)+((A*R)*12))]:[(AC)
TOTAL Excluding VAT - Y5
((E*N*Q)+((E*V)*12))]])</f>
        <v>0</v>
      </c>
      <c r="AC1124" s="65"/>
    </row>
    <row r="1125" spans="1:29" x14ac:dyDescent="0.3">
      <c r="A1125" t="s">
        <v>2533</v>
      </c>
      <c r="B1125" s="1" t="s">
        <v>4628</v>
      </c>
      <c r="C1125" s="115" t="s">
        <v>4629</v>
      </c>
      <c r="D1125" s="116" t="s">
        <v>2567</v>
      </c>
      <c r="E1125">
        <v>0</v>
      </c>
      <c r="F1125">
        <v>0</v>
      </c>
      <c r="G1125">
        <v>0</v>
      </c>
      <c r="H1125">
        <v>0</v>
      </c>
      <c r="I1125">
        <v>0</v>
      </c>
      <c r="J1125" t="s">
        <v>2496</v>
      </c>
      <c r="K1125" t="s">
        <v>2496</v>
      </c>
      <c r="L1125" s="20"/>
      <c r="M1125" s="20"/>
      <c r="N1125" s="20"/>
      <c r="O1125" s="20"/>
      <c r="P1125" s="20"/>
      <c r="Q1125" s="28">
        <f t="shared" si="19"/>
        <v>17.71</v>
      </c>
      <c r="R1125" s="18"/>
      <c r="S1125" s="18"/>
      <c r="T1125" s="18"/>
      <c r="U1125" s="18"/>
      <c r="V1125" s="18"/>
      <c r="W11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5" s="17">
        <f>SUM(T_MAIN_ROUTGW28[[#This Row],[(Y)
TOTAL Excluding VAT - Y1
((A*J)*Q)+((A*R)*12))]:[(AC)
TOTAL Excluding VAT - Y5
((E*N*Q)+((E*V)*12))]])</f>
        <v>0</v>
      </c>
      <c r="AC1125" s="65"/>
    </row>
    <row r="1126" spans="1:29" x14ac:dyDescent="0.3">
      <c r="A1126" t="s">
        <v>2533</v>
      </c>
      <c r="B1126" s="1" t="s">
        <v>4630</v>
      </c>
      <c r="C1126" s="115" t="s">
        <v>4631</v>
      </c>
      <c r="D1126" s="116" t="s">
        <v>2553</v>
      </c>
      <c r="E1126">
        <v>0</v>
      </c>
      <c r="F1126">
        <v>0</v>
      </c>
      <c r="G1126">
        <v>0</v>
      </c>
      <c r="H1126">
        <v>0</v>
      </c>
      <c r="I1126">
        <v>0</v>
      </c>
      <c r="J1126" t="s">
        <v>2496</v>
      </c>
      <c r="K1126" t="s">
        <v>2496</v>
      </c>
      <c r="L1126" s="20"/>
      <c r="M1126" s="20"/>
      <c r="N1126" s="20"/>
      <c r="O1126" s="20"/>
      <c r="P1126" s="20"/>
      <c r="Q1126" s="28">
        <f t="shared" si="19"/>
        <v>17.71</v>
      </c>
      <c r="R1126" s="18"/>
      <c r="S1126" s="18"/>
      <c r="T1126" s="18"/>
      <c r="U1126" s="18"/>
      <c r="V1126" s="18"/>
      <c r="W11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6" s="17">
        <f>SUM(T_MAIN_ROUTGW28[[#This Row],[(Y)
TOTAL Excluding VAT - Y1
((A*J)*Q)+((A*R)*12))]:[(AC)
TOTAL Excluding VAT - Y5
((E*N*Q)+((E*V)*12))]])</f>
        <v>0</v>
      </c>
      <c r="AC1126" s="65"/>
    </row>
    <row r="1127" spans="1:29" x14ac:dyDescent="0.3">
      <c r="A1127" t="s">
        <v>2533</v>
      </c>
      <c r="B1127" s="1" t="s">
        <v>4632</v>
      </c>
      <c r="C1127" s="115" t="s">
        <v>4633</v>
      </c>
      <c r="D1127" s="116" t="s">
        <v>2556</v>
      </c>
      <c r="E1127">
        <v>0</v>
      </c>
      <c r="F1127">
        <v>0</v>
      </c>
      <c r="G1127">
        <v>0</v>
      </c>
      <c r="H1127">
        <v>0</v>
      </c>
      <c r="I1127">
        <v>0</v>
      </c>
      <c r="J1127" t="s">
        <v>2496</v>
      </c>
      <c r="K1127" t="s">
        <v>2496</v>
      </c>
      <c r="L1127" s="20"/>
      <c r="M1127" s="20"/>
      <c r="N1127" s="20"/>
      <c r="O1127" s="20"/>
      <c r="P1127" s="20"/>
      <c r="Q1127" s="28">
        <f t="shared" si="19"/>
        <v>17.71</v>
      </c>
      <c r="R1127" s="18"/>
      <c r="S1127" s="18"/>
      <c r="T1127" s="18"/>
      <c r="U1127" s="18"/>
      <c r="V1127" s="18"/>
      <c r="W11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7" s="17">
        <f>SUM(T_MAIN_ROUTGW28[[#This Row],[(Y)
TOTAL Excluding VAT - Y1
((A*J)*Q)+((A*R)*12))]:[(AC)
TOTAL Excluding VAT - Y5
((E*N*Q)+((E*V)*12))]])</f>
        <v>0</v>
      </c>
      <c r="AC1127" s="65"/>
    </row>
    <row r="1128" spans="1:29" x14ac:dyDescent="0.3">
      <c r="A1128" t="s">
        <v>2533</v>
      </c>
      <c r="B1128" s="1" t="s">
        <v>4634</v>
      </c>
      <c r="C1128" s="115" t="s">
        <v>4635</v>
      </c>
      <c r="D1128" s="116" t="s">
        <v>2556</v>
      </c>
      <c r="E1128">
        <v>0</v>
      </c>
      <c r="F1128">
        <v>0</v>
      </c>
      <c r="G1128">
        <v>0</v>
      </c>
      <c r="H1128">
        <v>0</v>
      </c>
      <c r="I1128">
        <v>0</v>
      </c>
      <c r="J1128" t="s">
        <v>2496</v>
      </c>
      <c r="K1128" t="s">
        <v>2496</v>
      </c>
      <c r="L1128" s="20"/>
      <c r="M1128" s="20"/>
      <c r="N1128" s="20"/>
      <c r="O1128" s="20"/>
      <c r="P1128" s="20"/>
      <c r="Q1128" s="28">
        <f t="shared" si="19"/>
        <v>17.71</v>
      </c>
      <c r="R1128" s="18"/>
      <c r="S1128" s="18"/>
      <c r="T1128" s="18"/>
      <c r="U1128" s="18"/>
      <c r="V1128" s="18"/>
      <c r="W11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8" s="17">
        <f>SUM(T_MAIN_ROUTGW28[[#This Row],[(Y)
TOTAL Excluding VAT - Y1
((A*J)*Q)+((A*R)*12))]:[(AC)
TOTAL Excluding VAT - Y5
((E*N*Q)+((E*V)*12))]])</f>
        <v>0</v>
      </c>
      <c r="AC1128" s="65"/>
    </row>
    <row r="1129" spans="1:29" x14ac:dyDescent="0.3">
      <c r="A1129" t="s">
        <v>2533</v>
      </c>
      <c r="B1129" s="1" t="s">
        <v>4636</v>
      </c>
      <c r="C1129" s="115" t="s">
        <v>4637</v>
      </c>
      <c r="D1129" s="116" t="s">
        <v>2556</v>
      </c>
      <c r="E1129">
        <v>0</v>
      </c>
      <c r="F1129">
        <v>0</v>
      </c>
      <c r="G1129">
        <v>0</v>
      </c>
      <c r="H1129">
        <v>0</v>
      </c>
      <c r="I1129">
        <v>0</v>
      </c>
      <c r="J1129" t="s">
        <v>2496</v>
      </c>
      <c r="K1129" t="s">
        <v>2496</v>
      </c>
      <c r="L1129" s="20"/>
      <c r="M1129" s="20"/>
      <c r="N1129" s="20"/>
      <c r="O1129" s="20"/>
      <c r="P1129" s="20"/>
      <c r="Q1129" s="28">
        <f t="shared" si="19"/>
        <v>17.71</v>
      </c>
      <c r="R1129" s="18"/>
      <c r="S1129" s="18"/>
      <c r="T1129" s="18"/>
      <c r="U1129" s="18"/>
      <c r="V1129" s="18"/>
      <c r="W11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29" s="17">
        <f>SUM(T_MAIN_ROUTGW28[[#This Row],[(Y)
TOTAL Excluding VAT - Y1
((A*J)*Q)+((A*R)*12))]:[(AC)
TOTAL Excluding VAT - Y5
((E*N*Q)+((E*V)*12))]])</f>
        <v>0</v>
      </c>
      <c r="AC1129" s="65"/>
    </row>
    <row r="1130" spans="1:29" x14ac:dyDescent="0.3">
      <c r="A1130" t="s">
        <v>2533</v>
      </c>
      <c r="B1130" s="1" t="s">
        <v>4638</v>
      </c>
      <c r="C1130" s="115" t="s">
        <v>4639</v>
      </c>
      <c r="D1130" s="116" t="s">
        <v>4640</v>
      </c>
      <c r="E1130">
        <v>0</v>
      </c>
      <c r="F1130">
        <v>0</v>
      </c>
      <c r="G1130">
        <v>0</v>
      </c>
      <c r="H1130">
        <v>0</v>
      </c>
      <c r="I1130">
        <v>0</v>
      </c>
      <c r="J1130" t="s">
        <v>2496</v>
      </c>
      <c r="K1130" t="s">
        <v>2496</v>
      </c>
      <c r="L1130" s="20"/>
      <c r="M1130" s="20"/>
      <c r="N1130" s="20"/>
      <c r="O1130" s="20"/>
      <c r="P1130" s="20"/>
      <c r="Q1130" s="28">
        <f t="shared" si="19"/>
        <v>17.71</v>
      </c>
      <c r="R1130" s="18"/>
      <c r="S1130" s="18"/>
      <c r="T1130" s="18"/>
      <c r="U1130" s="18"/>
      <c r="V1130" s="18"/>
      <c r="W11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0" s="17">
        <f>SUM(T_MAIN_ROUTGW28[[#This Row],[(Y)
TOTAL Excluding VAT - Y1
((A*J)*Q)+((A*R)*12))]:[(AC)
TOTAL Excluding VAT - Y5
((E*N*Q)+((E*V)*12))]])</f>
        <v>0</v>
      </c>
      <c r="AC1130" s="65"/>
    </row>
    <row r="1131" spans="1:29" x14ac:dyDescent="0.3">
      <c r="A1131" t="s">
        <v>2533</v>
      </c>
      <c r="B1131" s="1" t="s">
        <v>4641</v>
      </c>
      <c r="C1131" s="115" t="s">
        <v>4642</v>
      </c>
      <c r="D1131" s="116" t="s">
        <v>2556</v>
      </c>
      <c r="E1131">
        <v>0</v>
      </c>
      <c r="F1131">
        <v>0</v>
      </c>
      <c r="G1131">
        <v>0</v>
      </c>
      <c r="H1131">
        <v>0</v>
      </c>
      <c r="I1131">
        <v>0</v>
      </c>
      <c r="J1131" t="s">
        <v>2496</v>
      </c>
      <c r="K1131" t="s">
        <v>2496</v>
      </c>
      <c r="L1131" s="20"/>
      <c r="M1131" s="20"/>
      <c r="N1131" s="20"/>
      <c r="O1131" s="20"/>
      <c r="P1131" s="20"/>
      <c r="Q1131" s="28">
        <f t="shared" si="19"/>
        <v>17.71</v>
      </c>
      <c r="R1131" s="18"/>
      <c r="S1131" s="18"/>
      <c r="T1131" s="18"/>
      <c r="U1131" s="18"/>
      <c r="V1131" s="18"/>
      <c r="W11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1" s="17">
        <f>SUM(T_MAIN_ROUTGW28[[#This Row],[(Y)
TOTAL Excluding VAT - Y1
((A*J)*Q)+((A*R)*12))]:[(AC)
TOTAL Excluding VAT - Y5
((E*N*Q)+((E*V)*12))]])</f>
        <v>0</v>
      </c>
      <c r="AC1131" s="65"/>
    </row>
    <row r="1132" spans="1:29" x14ac:dyDescent="0.3">
      <c r="A1132" t="s">
        <v>2533</v>
      </c>
      <c r="B1132" s="1" t="s">
        <v>4643</v>
      </c>
      <c r="C1132" s="115" t="s">
        <v>4644</v>
      </c>
      <c r="D1132" s="116" t="s">
        <v>2556</v>
      </c>
      <c r="E1132">
        <v>0</v>
      </c>
      <c r="F1132">
        <v>0</v>
      </c>
      <c r="G1132">
        <v>0</v>
      </c>
      <c r="H1132">
        <v>0</v>
      </c>
      <c r="I1132">
        <v>0</v>
      </c>
      <c r="J1132" t="s">
        <v>2496</v>
      </c>
      <c r="K1132" t="s">
        <v>2496</v>
      </c>
      <c r="L1132" s="20"/>
      <c r="M1132" s="20"/>
      <c r="N1132" s="20"/>
      <c r="O1132" s="20"/>
      <c r="P1132" s="20"/>
      <c r="Q1132" s="28">
        <f t="shared" si="19"/>
        <v>17.71</v>
      </c>
      <c r="R1132" s="18"/>
      <c r="S1132" s="18"/>
      <c r="T1132" s="18"/>
      <c r="U1132" s="18"/>
      <c r="V1132" s="18"/>
      <c r="W11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2" s="17">
        <f>SUM(T_MAIN_ROUTGW28[[#This Row],[(Y)
TOTAL Excluding VAT - Y1
((A*J)*Q)+((A*R)*12))]:[(AC)
TOTAL Excluding VAT - Y5
((E*N*Q)+((E*V)*12))]])</f>
        <v>0</v>
      </c>
      <c r="AC1132" s="65"/>
    </row>
    <row r="1133" spans="1:29" x14ac:dyDescent="0.3">
      <c r="A1133" t="s">
        <v>2533</v>
      </c>
      <c r="B1133" s="1" t="s">
        <v>4645</v>
      </c>
      <c r="C1133" s="115" t="s">
        <v>4646</v>
      </c>
      <c r="D1133" s="116" t="s">
        <v>2567</v>
      </c>
      <c r="E1133">
        <v>0</v>
      </c>
      <c r="F1133">
        <v>0</v>
      </c>
      <c r="G1133">
        <v>0</v>
      </c>
      <c r="H1133">
        <v>0</v>
      </c>
      <c r="I1133">
        <v>0</v>
      </c>
      <c r="J1133" t="s">
        <v>2496</v>
      </c>
      <c r="K1133" t="s">
        <v>2496</v>
      </c>
      <c r="L1133" s="20"/>
      <c r="M1133" s="20"/>
      <c r="N1133" s="20"/>
      <c r="O1133" s="20"/>
      <c r="P1133" s="20"/>
      <c r="Q1133" s="28">
        <f t="shared" si="19"/>
        <v>17.71</v>
      </c>
      <c r="R1133" s="18"/>
      <c r="S1133" s="18"/>
      <c r="T1133" s="18"/>
      <c r="U1133" s="18"/>
      <c r="V1133" s="18"/>
      <c r="W11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3" s="17">
        <f>SUM(T_MAIN_ROUTGW28[[#This Row],[(Y)
TOTAL Excluding VAT - Y1
((A*J)*Q)+((A*R)*12))]:[(AC)
TOTAL Excluding VAT - Y5
((E*N*Q)+((E*V)*12))]])</f>
        <v>0</v>
      </c>
      <c r="AC1133" s="65"/>
    </row>
    <row r="1134" spans="1:29" x14ac:dyDescent="0.3">
      <c r="A1134" t="s">
        <v>2533</v>
      </c>
      <c r="B1134" s="1" t="s">
        <v>4647</v>
      </c>
      <c r="C1134" s="115" t="s">
        <v>4648</v>
      </c>
      <c r="D1134" s="116" t="s">
        <v>2556</v>
      </c>
      <c r="E1134">
        <v>0</v>
      </c>
      <c r="F1134">
        <v>0</v>
      </c>
      <c r="G1134">
        <v>0</v>
      </c>
      <c r="H1134">
        <v>0</v>
      </c>
      <c r="I1134">
        <v>0</v>
      </c>
      <c r="J1134" t="s">
        <v>2496</v>
      </c>
      <c r="K1134" t="s">
        <v>2496</v>
      </c>
      <c r="L1134" s="20"/>
      <c r="M1134" s="20"/>
      <c r="N1134" s="20"/>
      <c r="O1134" s="20"/>
      <c r="P1134" s="20"/>
      <c r="Q1134" s="28">
        <f t="shared" si="19"/>
        <v>17.71</v>
      </c>
      <c r="R1134" s="18"/>
      <c r="S1134" s="18"/>
      <c r="T1134" s="18"/>
      <c r="U1134" s="18"/>
      <c r="V1134" s="18"/>
      <c r="W11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4" s="17">
        <f>SUM(T_MAIN_ROUTGW28[[#This Row],[(Y)
TOTAL Excluding VAT - Y1
((A*J)*Q)+((A*R)*12))]:[(AC)
TOTAL Excluding VAT - Y5
((E*N*Q)+((E*V)*12))]])</f>
        <v>0</v>
      </c>
      <c r="AC1134" s="65"/>
    </row>
    <row r="1135" spans="1:29" x14ac:dyDescent="0.3">
      <c r="A1135" t="s">
        <v>2533</v>
      </c>
      <c r="B1135" s="1" t="s">
        <v>4649</v>
      </c>
      <c r="C1135" s="115" t="s">
        <v>4650</v>
      </c>
      <c r="D1135" s="116" t="s">
        <v>3438</v>
      </c>
      <c r="E1135">
        <v>0</v>
      </c>
      <c r="F1135">
        <v>0</v>
      </c>
      <c r="G1135">
        <v>0</v>
      </c>
      <c r="H1135">
        <v>0</v>
      </c>
      <c r="I1135">
        <v>0</v>
      </c>
      <c r="J1135" t="s">
        <v>2496</v>
      </c>
      <c r="K1135" t="s">
        <v>2496</v>
      </c>
      <c r="L1135" s="20"/>
      <c r="M1135" s="20"/>
      <c r="N1135" s="20"/>
      <c r="O1135" s="20"/>
      <c r="P1135" s="20"/>
      <c r="Q1135" s="28">
        <f t="shared" si="19"/>
        <v>17.71</v>
      </c>
      <c r="R1135" s="18"/>
      <c r="S1135" s="18"/>
      <c r="T1135" s="18"/>
      <c r="U1135" s="18"/>
      <c r="V1135" s="18"/>
      <c r="W11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5" s="17">
        <f>SUM(T_MAIN_ROUTGW28[[#This Row],[(Y)
TOTAL Excluding VAT - Y1
((A*J)*Q)+((A*R)*12))]:[(AC)
TOTAL Excluding VAT - Y5
((E*N*Q)+((E*V)*12))]])</f>
        <v>0</v>
      </c>
      <c r="AC1135" s="65"/>
    </row>
    <row r="1136" spans="1:29" x14ac:dyDescent="0.3">
      <c r="A1136" t="s">
        <v>2533</v>
      </c>
      <c r="B1136" s="1" t="s">
        <v>4651</v>
      </c>
      <c r="C1136" s="115" t="s">
        <v>4652</v>
      </c>
      <c r="D1136" s="116" t="s">
        <v>2556</v>
      </c>
      <c r="E1136">
        <v>0</v>
      </c>
      <c r="F1136">
        <v>0</v>
      </c>
      <c r="G1136">
        <v>0</v>
      </c>
      <c r="H1136">
        <v>0</v>
      </c>
      <c r="I1136">
        <v>0</v>
      </c>
      <c r="J1136" t="s">
        <v>2496</v>
      </c>
      <c r="K1136" t="s">
        <v>2496</v>
      </c>
      <c r="L1136" s="20"/>
      <c r="M1136" s="20"/>
      <c r="N1136" s="20"/>
      <c r="O1136" s="20"/>
      <c r="P1136" s="20"/>
      <c r="Q1136" s="28">
        <f t="shared" si="19"/>
        <v>17.71</v>
      </c>
      <c r="R1136" s="18"/>
      <c r="S1136" s="18"/>
      <c r="T1136" s="18"/>
      <c r="U1136" s="18"/>
      <c r="V1136" s="18"/>
      <c r="W11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6" s="17">
        <f>SUM(T_MAIN_ROUTGW28[[#This Row],[(Y)
TOTAL Excluding VAT - Y1
((A*J)*Q)+((A*R)*12))]:[(AC)
TOTAL Excluding VAT - Y5
((E*N*Q)+((E*V)*12))]])</f>
        <v>0</v>
      </c>
      <c r="AC1136" s="65"/>
    </row>
    <row r="1137" spans="1:29" x14ac:dyDescent="0.3">
      <c r="A1137" t="s">
        <v>2533</v>
      </c>
      <c r="B1137" s="1" t="s">
        <v>4653</v>
      </c>
      <c r="C1137" s="115" t="s">
        <v>4654</v>
      </c>
      <c r="D1137" s="116" t="s">
        <v>2556</v>
      </c>
      <c r="E1137">
        <v>0</v>
      </c>
      <c r="F1137">
        <v>0</v>
      </c>
      <c r="G1137">
        <v>0</v>
      </c>
      <c r="H1137">
        <v>0</v>
      </c>
      <c r="I1137">
        <v>0</v>
      </c>
      <c r="J1137" t="s">
        <v>2496</v>
      </c>
      <c r="K1137" t="s">
        <v>2496</v>
      </c>
      <c r="L1137" s="20"/>
      <c r="M1137" s="20"/>
      <c r="N1137" s="20"/>
      <c r="O1137" s="20"/>
      <c r="P1137" s="20"/>
      <c r="Q1137" s="28">
        <f t="shared" si="19"/>
        <v>17.71</v>
      </c>
      <c r="R1137" s="18"/>
      <c r="S1137" s="18"/>
      <c r="T1137" s="18"/>
      <c r="U1137" s="18"/>
      <c r="V1137" s="18"/>
      <c r="W11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7" s="17">
        <f>SUM(T_MAIN_ROUTGW28[[#This Row],[(Y)
TOTAL Excluding VAT - Y1
((A*J)*Q)+((A*R)*12))]:[(AC)
TOTAL Excluding VAT - Y5
((E*N*Q)+((E*V)*12))]])</f>
        <v>0</v>
      </c>
      <c r="AC1137" s="65"/>
    </row>
    <row r="1138" spans="1:29" x14ac:dyDescent="0.3">
      <c r="A1138" t="s">
        <v>2533</v>
      </c>
      <c r="B1138" s="1" t="s">
        <v>4655</v>
      </c>
      <c r="C1138" s="115" t="s">
        <v>4656</v>
      </c>
      <c r="D1138" s="116" t="s">
        <v>4657</v>
      </c>
      <c r="E1138">
        <v>0</v>
      </c>
      <c r="F1138">
        <v>0</v>
      </c>
      <c r="G1138">
        <v>0</v>
      </c>
      <c r="H1138">
        <v>0</v>
      </c>
      <c r="I1138">
        <v>0</v>
      </c>
      <c r="J1138" t="s">
        <v>2496</v>
      </c>
      <c r="K1138" t="s">
        <v>2496</v>
      </c>
      <c r="L1138" s="20"/>
      <c r="M1138" s="20"/>
      <c r="N1138" s="20"/>
      <c r="O1138" s="20"/>
      <c r="P1138" s="20"/>
      <c r="Q1138" s="28">
        <f t="shared" si="19"/>
        <v>17.71</v>
      </c>
      <c r="R1138" s="18"/>
      <c r="S1138" s="18"/>
      <c r="T1138" s="18"/>
      <c r="U1138" s="18"/>
      <c r="V1138" s="18"/>
      <c r="W11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8" s="17">
        <f>SUM(T_MAIN_ROUTGW28[[#This Row],[(Y)
TOTAL Excluding VAT - Y1
((A*J)*Q)+((A*R)*12))]:[(AC)
TOTAL Excluding VAT - Y5
((E*N*Q)+((E*V)*12))]])</f>
        <v>0</v>
      </c>
      <c r="AC1138" s="65"/>
    </row>
    <row r="1139" spans="1:29" x14ac:dyDescent="0.3">
      <c r="A1139" t="s">
        <v>2533</v>
      </c>
      <c r="B1139" s="1" t="s">
        <v>4658</v>
      </c>
      <c r="C1139" s="115" t="s">
        <v>4659</v>
      </c>
      <c r="D1139" s="116" t="s">
        <v>4657</v>
      </c>
      <c r="E1139">
        <v>0</v>
      </c>
      <c r="F1139">
        <v>0</v>
      </c>
      <c r="G1139">
        <v>0</v>
      </c>
      <c r="H1139">
        <v>0</v>
      </c>
      <c r="I1139">
        <v>0</v>
      </c>
      <c r="J1139" t="s">
        <v>2496</v>
      </c>
      <c r="K1139" t="s">
        <v>2496</v>
      </c>
      <c r="L1139" s="20"/>
      <c r="M1139" s="20"/>
      <c r="N1139" s="20"/>
      <c r="O1139" s="20"/>
      <c r="P1139" s="20"/>
      <c r="Q1139" s="28">
        <f t="shared" si="19"/>
        <v>17.71</v>
      </c>
      <c r="R1139" s="18"/>
      <c r="S1139" s="18"/>
      <c r="T1139" s="18"/>
      <c r="U1139" s="18"/>
      <c r="V1139" s="18"/>
      <c r="W11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39" s="17">
        <f>SUM(T_MAIN_ROUTGW28[[#This Row],[(Y)
TOTAL Excluding VAT - Y1
((A*J)*Q)+((A*R)*12))]:[(AC)
TOTAL Excluding VAT - Y5
((E*N*Q)+((E*V)*12))]])</f>
        <v>0</v>
      </c>
      <c r="AC1139" s="65"/>
    </row>
    <row r="1140" spans="1:29" x14ac:dyDescent="0.3">
      <c r="A1140" t="s">
        <v>2533</v>
      </c>
      <c r="B1140" s="1" t="s">
        <v>4660</v>
      </c>
      <c r="C1140" s="115" t="s">
        <v>4661</v>
      </c>
      <c r="D1140" s="116" t="s">
        <v>2679</v>
      </c>
      <c r="E1140">
        <v>0</v>
      </c>
      <c r="F1140">
        <v>0</v>
      </c>
      <c r="G1140">
        <v>0</v>
      </c>
      <c r="H1140">
        <v>0</v>
      </c>
      <c r="I1140">
        <v>0</v>
      </c>
      <c r="J1140" t="s">
        <v>2496</v>
      </c>
      <c r="K1140" t="s">
        <v>2496</v>
      </c>
      <c r="L1140" s="20"/>
      <c r="M1140" s="20"/>
      <c r="N1140" s="20"/>
      <c r="O1140" s="20"/>
      <c r="P1140" s="20"/>
      <c r="Q1140" s="28">
        <f t="shared" si="19"/>
        <v>17.71</v>
      </c>
      <c r="R1140" s="18"/>
      <c r="S1140" s="18"/>
      <c r="T1140" s="18"/>
      <c r="U1140" s="18"/>
      <c r="V1140" s="18"/>
      <c r="W11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0" s="17">
        <f>SUM(T_MAIN_ROUTGW28[[#This Row],[(Y)
TOTAL Excluding VAT - Y1
((A*J)*Q)+((A*R)*12))]:[(AC)
TOTAL Excluding VAT - Y5
((E*N*Q)+((E*V)*12))]])</f>
        <v>0</v>
      </c>
      <c r="AC1140" s="65"/>
    </row>
    <row r="1141" spans="1:29" x14ac:dyDescent="0.3">
      <c r="A1141" t="s">
        <v>2533</v>
      </c>
      <c r="B1141" s="1" t="s">
        <v>4662</v>
      </c>
      <c r="C1141" s="115" t="s">
        <v>4663</v>
      </c>
      <c r="D1141" s="116" t="s">
        <v>4131</v>
      </c>
      <c r="E1141">
        <v>0</v>
      </c>
      <c r="F1141">
        <v>0</v>
      </c>
      <c r="G1141">
        <v>0</v>
      </c>
      <c r="H1141">
        <v>0</v>
      </c>
      <c r="I1141">
        <v>0</v>
      </c>
      <c r="J1141" t="s">
        <v>2496</v>
      </c>
      <c r="K1141" t="s">
        <v>2496</v>
      </c>
      <c r="L1141" s="20"/>
      <c r="M1141" s="20"/>
      <c r="N1141" s="20"/>
      <c r="O1141" s="20"/>
      <c r="P1141" s="20"/>
      <c r="Q1141" s="28">
        <f t="shared" si="19"/>
        <v>17.71</v>
      </c>
      <c r="R1141" s="18"/>
      <c r="S1141" s="18"/>
      <c r="T1141" s="18"/>
      <c r="U1141" s="18"/>
      <c r="V1141" s="18"/>
      <c r="W11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1" s="17">
        <f>SUM(T_MAIN_ROUTGW28[[#This Row],[(Y)
TOTAL Excluding VAT - Y1
((A*J)*Q)+((A*R)*12))]:[(AC)
TOTAL Excluding VAT - Y5
((E*N*Q)+((E*V)*12))]])</f>
        <v>0</v>
      </c>
      <c r="AC1141" s="65"/>
    </row>
    <row r="1142" spans="1:29" x14ac:dyDescent="0.3">
      <c r="A1142" t="s">
        <v>2533</v>
      </c>
      <c r="B1142" s="1" t="s">
        <v>4664</v>
      </c>
      <c r="C1142" s="115" t="s">
        <v>4665</v>
      </c>
      <c r="D1142" s="116" t="s">
        <v>2556</v>
      </c>
      <c r="E1142">
        <v>0</v>
      </c>
      <c r="F1142">
        <v>0</v>
      </c>
      <c r="G1142">
        <v>0</v>
      </c>
      <c r="H1142">
        <v>0</v>
      </c>
      <c r="I1142">
        <v>0</v>
      </c>
      <c r="J1142" t="s">
        <v>2496</v>
      </c>
      <c r="K1142" t="s">
        <v>2496</v>
      </c>
      <c r="L1142" s="20"/>
      <c r="M1142" s="20"/>
      <c r="N1142" s="20"/>
      <c r="O1142" s="20"/>
      <c r="P1142" s="20"/>
      <c r="Q1142" s="28">
        <f t="shared" si="19"/>
        <v>17.71</v>
      </c>
      <c r="R1142" s="18"/>
      <c r="S1142" s="18"/>
      <c r="T1142" s="18"/>
      <c r="U1142" s="18"/>
      <c r="V1142" s="18"/>
      <c r="W11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2" s="17">
        <f>SUM(T_MAIN_ROUTGW28[[#This Row],[(Y)
TOTAL Excluding VAT - Y1
((A*J)*Q)+((A*R)*12))]:[(AC)
TOTAL Excluding VAT - Y5
((E*N*Q)+((E*V)*12))]])</f>
        <v>0</v>
      </c>
      <c r="AC1142" s="65"/>
    </row>
    <row r="1143" spans="1:29" x14ac:dyDescent="0.3">
      <c r="A1143" t="s">
        <v>2533</v>
      </c>
      <c r="B1143" s="1" t="s">
        <v>4666</v>
      </c>
      <c r="C1143" s="115" t="s">
        <v>4667</v>
      </c>
      <c r="D1143" s="116" t="s">
        <v>2556</v>
      </c>
      <c r="E1143">
        <v>0</v>
      </c>
      <c r="F1143">
        <v>0</v>
      </c>
      <c r="G1143">
        <v>0</v>
      </c>
      <c r="H1143">
        <v>0</v>
      </c>
      <c r="I1143">
        <v>0</v>
      </c>
      <c r="J1143" t="s">
        <v>2496</v>
      </c>
      <c r="K1143" t="s">
        <v>2496</v>
      </c>
      <c r="L1143" s="20"/>
      <c r="M1143" s="20"/>
      <c r="N1143" s="20"/>
      <c r="O1143" s="20"/>
      <c r="P1143" s="20"/>
      <c r="Q1143" s="28">
        <f t="shared" si="19"/>
        <v>17.71</v>
      </c>
      <c r="R1143" s="18"/>
      <c r="S1143" s="18"/>
      <c r="T1143" s="18"/>
      <c r="U1143" s="18"/>
      <c r="V1143" s="18"/>
      <c r="W11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3" s="17">
        <f>SUM(T_MAIN_ROUTGW28[[#This Row],[(Y)
TOTAL Excluding VAT - Y1
((A*J)*Q)+((A*R)*12))]:[(AC)
TOTAL Excluding VAT - Y5
((E*N*Q)+((E*V)*12))]])</f>
        <v>0</v>
      </c>
      <c r="AC1143" s="65"/>
    </row>
    <row r="1144" spans="1:29" x14ac:dyDescent="0.3">
      <c r="A1144" t="s">
        <v>2533</v>
      </c>
      <c r="B1144" s="1" t="s">
        <v>4668</v>
      </c>
      <c r="C1144" s="115" t="s">
        <v>4669</v>
      </c>
      <c r="D1144" s="116" t="s">
        <v>4131</v>
      </c>
      <c r="E1144">
        <v>0</v>
      </c>
      <c r="F1144">
        <v>0</v>
      </c>
      <c r="G1144">
        <v>0</v>
      </c>
      <c r="H1144">
        <v>0</v>
      </c>
      <c r="I1144">
        <v>0</v>
      </c>
      <c r="J1144" t="s">
        <v>2496</v>
      </c>
      <c r="K1144" t="s">
        <v>2496</v>
      </c>
      <c r="L1144" s="20"/>
      <c r="M1144" s="20"/>
      <c r="N1144" s="20"/>
      <c r="O1144" s="20"/>
      <c r="P1144" s="20"/>
      <c r="Q1144" s="28">
        <f t="shared" si="19"/>
        <v>17.71</v>
      </c>
      <c r="R1144" s="18"/>
      <c r="S1144" s="18"/>
      <c r="T1144" s="18"/>
      <c r="U1144" s="18"/>
      <c r="V1144" s="18"/>
      <c r="W11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4" s="17">
        <f>SUM(T_MAIN_ROUTGW28[[#This Row],[(Y)
TOTAL Excluding VAT - Y1
((A*J)*Q)+((A*R)*12))]:[(AC)
TOTAL Excluding VAT - Y5
((E*N*Q)+((E*V)*12))]])</f>
        <v>0</v>
      </c>
      <c r="AC1144" s="65"/>
    </row>
    <row r="1145" spans="1:29" x14ac:dyDescent="0.3">
      <c r="A1145" t="s">
        <v>2533</v>
      </c>
      <c r="B1145" s="1" t="s">
        <v>4670</v>
      </c>
      <c r="C1145" s="115" t="s">
        <v>4671</v>
      </c>
      <c r="D1145" s="116" t="s">
        <v>2556</v>
      </c>
      <c r="E1145">
        <v>0</v>
      </c>
      <c r="F1145">
        <v>0</v>
      </c>
      <c r="G1145">
        <v>0</v>
      </c>
      <c r="H1145">
        <v>0</v>
      </c>
      <c r="I1145">
        <v>0</v>
      </c>
      <c r="J1145" t="s">
        <v>2496</v>
      </c>
      <c r="K1145" t="s">
        <v>2496</v>
      </c>
      <c r="L1145" s="20"/>
      <c r="M1145" s="20"/>
      <c r="N1145" s="20"/>
      <c r="O1145" s="20"/>
      <c r="P1145" s="20"/>
      <c r="Q1145" s="28">
        <f t="shared" si="19"/>
        <v>17.71</v>
      </c>
      <c r="R1145" s="18"/>
      <c r="S1145" s="18"/>
      <c r="T1145" s="18"/>
      <c r="U1145" s="18"/>
      <c r="V1145" s="18"/>
      <c r="W11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5" s="17">
        <f>SUM(T_MAIN_ROUTGW28[[#This Row],[(Y)
TOTAL Excluding VAT - Y1
((A*J)*Q)+((A*R)*12))]:[(AC)
TOTAL Excluding VAT - Y5
((E*N*Q)+((E*V)*12))]])</f>
        <v>0</v>
      </c>
      <c r="AC1145" s="65"/>
    </row>
    <row r="1146" spans="1:29" x14ac:dyDescent="0.3">
      <c r="A1146" t="s">
        <v>2533</v>
      </c>
      <c r="B1146" s="1" t="s">
        <v>4672</v>
      </c>
      <c r="C1146" s="115" t="s">
        <v>4673</v>
      </c>
      <c r="D1146" s="116" t="s">
        <v>2556</v>
      </c>
      <c r="E1146">
        <v>0</v>
      </c>
      <c r="F1146">
        <v>0</v>
      </c>
      <c r="G1146">
        <v>0</v>
      </c>
      <c r="H1146">
        <v>0</v>
      </c>
      <c r="I1146">
        <v>0</v>
      </c>
      <c r="J1146" t="s">
        <v>2496</v>
      </c>
      <c r="K1146" t="s">
        <v>2496</v>
      </c>
      <c r="L1146" s="20"/>
      <c r="M1146" s="20"/>
      <c r="N1146" s="20"/>
      <c r="O1146" s="20"/>
      <c r="P1146" s="20"/>
      <c r="Q1146" s="28">
        <f t="shared" si="19"/>
        <v>17.71</v>
      </c>
      <c r="R1146" s="18"/>
      <c r="S1146" s="18"/>
      <c r="T1146" s="18"/>
      <c r="U1146" s="18"/>
      <c r="V1146" s="18"/>
      <c r="W11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6" s="17">
        <f>SUM(T_MAIN_ROUTGW28[[#This Row],[(Y)
TOTAL Excluding VAT - Y1
((A*J)*Q)+((A*R)*12))]:[(AC)
TOTAL Excluding VAT - Y5
((E*N*Q)+((E*V)*12))]])</f>
        <v>0</v>
      </c>
      <c r="AC1146" s="65"/>
    </row>
    <row r="1147" spans="1:29" x14ac:dyDescent="0.3">
      <c r="A1147" t="s">
        <v>2533</v>
      </c>
      <c r="B1147" s="1" t="s">
        <v>4674</v>
      </c>
      <c r="C1147" s="115" t="s">
        <v>4675</v>
      </c>
      <c r="D1147" s="116" t="s">
        <v>4657</v>
      </c>
      <c r="E1147">
        <v>0</v>
      </c>
      <c r="F1147">
        <v>0</v>
      </c>
      <c r="G1147">
        <v>0</v>
      </c>
      <c r="H1147">
        <v>0</v>
      </c>
      <c r="I1147">
        <v>0</v>
      </c>
      <c r="J1147" t="s">
        <v>2496</v>
      </c>
      <c r="K1147" t="s">
        <v>2496</v>
      </c>
      <c r="L1147" s="20"/>
      <c r="M1147" s="20"/>
      <c r="N1147" s="20"/>
      <c r="O1147" s="20"/>
      <c r="P1147" s="20"/>
      <c r="Q1147" s="28">
        <f t="shared" si="19"/>
        <v>17.71</v>
      </c>
      <c r="R1147" s="18"/>
      <c r="S1147" s="18"/>
      <c r="T1147" s="18"/>
      <c r="U1147" s="18"/>
      <c r="V1147" s="18"/>
      <c r="W11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7" s="17">
        <f>SUM(T_MAIN_ROUTGW28[[#This Row],[(Y)
TOTAL Excluding VAT - Y1
((A*J)*Q)+((A*R)*12))]:[(AC)
TOTAL Excluding VAT - Y5
((E*N*Q)+((E*V)*12))]])</f>
        <v>0</v>
      </c>
      <c r="AC1147" s="65"/>
    </row>
    <row r="1148" spans="1:29" x14ac:dyDescent="0.3">
      <c r="A1148" t="s">
        <v>2533</v>
      </c>
      <c r="B1148" s="1" t="s">
        <v>4676</v>
      </c>
      <c r="C1148" s="115" t="s">
        <v>4677</v>
      </c>
      <c r="D1148" s="116" t="s">
        <v>2556</v>
      </c>
      <c r="E1148">
        <v>0</v>
      </c>
      <c r="F1148">
        <v>0</v>
      </c>
      <c r="G1148">
        <v>0</v>
      </c>
      <c r="H1148">
        <v>0</v>
      </c>
      <c r="I1148">
        <v>0</v>
      </c>
      <c r="J1148" t="s">
        <v>2496</v>
      </c>
      <c r="K1148" t="s">
        <v>2496</v>
      </c>
      <c r="L1148" s="20"/>
      <c r="M1148" s="20"/>
      <c r="N1148" s="20"/>
      <c r="O1148" s="20"/>
      <c r="P1148" s="20"/>
      <c r="Q1148" s="28">
        <f t="shared" si="19"/>
        <v>17.71</v>
      </c>
      <c r="R1148" s="18"/>
      <c r="S1148" s="18"/>
      <c r="T1148" s="18"/>
      <c r="U1148" s="18"/>
      <c r="V1148" s="18"/>
      <c r="W11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8" s="17">
        <f>SUM(T_MAIN_ROUTGW28[[#This Row],[(Y)
TOTAL Excluding VAT - Y1
((A*J)*Q)+((A*R)*12))]:[(AC)
TOTAL Excluding VAT - Y5
((E*N*Q)+((E*V)*12))]])</f>
        <v>0</v>
      </c>
      <c r="AC1148" s="65"/>
    </row>
    <row r="1149" spans="1:29" x14ac:dyDescent="0.3">
      <c r="A1149" t="s">
        <v>2533</v>
      </c>
      <c r="B1149" s="1" t="s">
        <v>4678</v>
      </c>
      <c r="C1149" s="115" t="s">
        <v>4679</v>
      </c>
      <c r="D1149" s="116" t="s">
        <v>4640</v>
      </c>
      <c r="E1149">
        <v>0</v>
      </c>
      <c r="F1149">
        <v>0</v>
      </c>
      <c r="G1149">
        <v>0</v>
      </c>
      <c r="H1149">
        <v>0</v>
      </c>
      <c r="I1149">
        <v>0</v>
      </c>
      <c r="J1149" t="s">
        <v>2496</v>
      </c>
      <c r="K1149" t="s">
        <v>2496</v>
      </c>
      <c r="L1149" s="20"/>
      <c r="M1149" s="20"/>
      <c r="N1149" s="20"/>
      <c r="O1149" s="20"/>
      <c r="P1149" s="20"/>
      <c r="Q1149" s="28">
        <f t="shared" si="19"/>
        <v>17.71</v>
      </c>
      <c r="R1149" s="18"/>
      <c r="S1149" s="18"/>
      <c r="T1149" s="18"/>
      <c r="U1149" s="18"/>
      <c r="V1149" s="18"/>
      <c r="W11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49" s="17">
        <f>SUM(T_MAIN_ROUTGW28[[#This Row],[(Y)
TOTAL Excluding VAT - Y1
((A*J)*Q)+((A*R)*12))]:[(AC)
TOTAL Excluding VAT - Y5
((E*N*Q)+((E*V)*12))]])</f>
        <v>0</v>
      </c>
      <c r="AC1149" s="65"/>
    </row>
    <row r="1150" spans="1:29" x14ac:dyDescent="0.3">
      <c r="A1150" t="s">
        <v>2533</v>
      </c>
      <c r="B1150" s="1" t="s">
        <v>4680</v>
      </c>
      <c r="C1150" s="115" t="s">
        <v>4681</v>
      </c>
      <c r="D1150" s="116" t="s">
        <v>2556</v>
      </c>
      <c r="E1150">
        <v>0</v>
      </c>
      <c r="F1150">
        <v>0</v>
      </c>
      <c r="G1150">
        <v>0</v>
      </c>
      <c r="H1150">
        <v>0</v>
      </c>
      <c r="I1150">
        <v>0</v>
      </c>
      <c r="J1150" t="s">
        <v>2496</v>
      </c>
      <c r="K1150" t="s">
        <v>2496</v>
      </c>
      <c r="L1150" s="20"/>
      <c r="M1150" s="20"/>
      <c r="N1150" s="20"/>
      <c r="O1150" s="20"/>
      <c r="P1150" s="20"/>
      <c r="Q1150" s="28">
        <f t="shared" si="19"/>
        <v>17.71</v>
      </c>
      <c r="R1150" s="18"/>
      <c r="S1150" s="18"/>
      <c r="T1150" s="18"/>
      <c r="U1150" s="18"/>
      <c r="V1150" s="18"/>
      <c r="W11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0" s="17">
        <f>SUM(T_MAIN_ROUTGW28[[#This Row],[(Y)
TOTAL Excluding VAT - Y1
((A*J)*Q)+((A*R)*12))]:[(AC)
TOTAL Excluding VAT - Y5
((E*N*Q)+((E*V)*12))]])</f>
        <v>0</v>
      </c>
      <c r="AC1150" s="65"/>
    </row>
    <row r="1151" spans="1:29" x14ac:dyDescent="0.3">
      <c r="A1151" t="s">
        <v>2533</v>
      </c>
      <c r="B1151" s="1" t="s">
        <v>4682</v>
      </c>
      <c r="C1151" s="115" t="s">
        <v>4683</v>
      </c>
      <c r="D1151" s="116" t="s">
        <v>2556</v>
      </c>
      <c r="E1151">
        <v>0</v>
      </c>
      <c r="F1151">
        <v>0</v>
      </c>
      <c r="G1151">
        <v>0</v>
      </c>
      <c r="H1151">
        <v>0</v>
      </c>
      <c r="I1151">
        <v>0</v>
      </c>
      <c r="J1151" t="s">
        <v>2496</v>
      </c>
      <c r="K1151" t="s">
        <v>2496</v>
      </c>
      <c r="L1151" s="20"/>
      <c r="M1151" s="20"/>
      <c r="N1151" s="20"/>
      <c r="O1151" s="20"/>
      <c r="P1151" s="20"/>
      <c r="Q1151" s="28">
        <f t="shared" si="19"/>
        <v>17.71</v>
      </c>
      <c r="R1151" s="18"/>
      <c r="S1151" s="18"/>
      <c r="T1151" s="18"/>
      <c r="U1151" s="18"/>
      <c r="V1151" s="18"/>
      <c r="W11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1" s="17">
        <f>SUM(T_MAIN_ROUTGW28[[#This Row],[(Y)
TOTAL Excluding VAT - Y1
((A*J)*Q)+((A*R)*12))]:[(AC)
TOTAL Excluding VAT - Y5
((E*N*Q)+((E*V)*12))]])</f>
        <v>0</v>
      </c>
      <c r="AC1151" s="65"/>
    </row>
    <row r="1152" spans="1:29" x14ac:dyDescent="0.3">
      <c r="A1152" t="s">
        <v>2533</v>
      </c>
      <c r="B1152" s="1" t="s">
        <v>4684</v>
      </c>
      <c r="C1152" s="115" t="s">
        <v>4685</v>
      </c>
      <c r="D1152" s="116" t="s">
        <v>3425</v>
      </c>
      <c r="E1152">
        <v>0</v>
      </c>
      <c r="F1152">
        <v>0</v>
      </c>
      <c r="G1152">
        <v>0</v>
      </c>
      <c r="H1152">
        <v>0</v>
      </c>
      <c r="I1152">
        <v>0</v>
      </c>
      <c r="J1152" t="s">
        <v>2496</v>
      </c>
      <c r="K1152" t="s">
        <v>2496</v>
      </c>
      <c r="L1152" s="20"/>
      <c r="M1152" s="20"/>
      <c r="N1152" s="20"/>
      <c r="O1152" s="20"/>
      <c r="P1152" s="20"/>
      <c r="Q1152" s="28">
        <f t="shared" si="19"/>
        <v>17.71</v>
      </c>
      <c r="R1152" s="18"/>
      <c r="S1152" s="18"/>
      <c r="T1152" s="18"/>
      <c r="U1152" s="18"/>
      <c r="V1152" s="18"/>
      <c r="W11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2" s="17">
        <f>SUM(T_MAIN_ROUTGW28[[#This Row],[(Y)
TOTAL Excluding VAT - Y1
((A*J)*Q)+((A*R)*12))]:[(AC)
TOTAL Excluding VAT - Y5
((E*N*Q)+((E*V)*12))]])</f>
        <v>0</v>
      </c>
      <c r="AC1152" s="65"/>
    </row>
    <row r="1153" spans="1:29" x14ac:dyDescent="0.3">
      <c r="A1153" t="s">
        <v>2533</v>
      </c>
      <c r="B1153" s="1" t="s">
        <v>4686</v>
      </c>
      <c r="C1153" s="115" t="s">
        <v>4687</v>
      </c>
      <c r="D1153" s="116" t="s">
        <v>4657</v>
      </c>
      <c r="E1153">
        <v>0</v>
      </c>
      <c r="F1153">
        <v>0</v>
      </c>
      <c r="G1153">
        <v>0</v>
      </c>
      <c r="H1153">
        <v>0</v>
      </c>
      <c r="I1153">
        <v>0</v>
      </c>
      <c r="J1153" t="s">
        <v>2496</v>
      </c>
      <c r="K1153" t="s">
        <v>2496</v>
      </c>
      <c r="L1153" s="20"/>
      <c r="M1153" s="20"/>
      <c r="N1153" s="20"/>
      <c r="O1153" s="20"/>
      <c r="P1153" s="20"/>
      <c r="Q1153" s="28">
        <f t="shared" si="19"/>
        <v>17.71</v>
      </c>
      <c r="R1153" s="18"/>
      <c r="S1153" s="18"/>
      <c r="T1153" s="18"/>
      <c r="U1153" s="18"/>
      <c r="V1153" s="18"/>
      <c r="W11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3" s="17">
        <f>SUM(T_MAIN_ROUTGW28[[#This Row],[(Y)
TOTAL Excluding VAT - Y1
((A*J)*Q)+((A*R)*12))]:[(AC)
TOTAL Excluding VAT - Y5
((E*N*Q)+((E*V)*12))]])</f>
        <v>0</v>
      </c>
      <c r="AC1153" s="65"/>
    </row>
    <row r="1154" spans="1:29" x14ac:dyDescent="0.3">
      <c r="A1154" t="s">
        <v>2533</v>
      </c>
      <c r="B1154" s="1" t="s">
        <v>4688</v>
      </c>
      <c r="C1154" s="115" t="s">
        <v>4689</v>
      </c>
      <c r="D1154" s="116" t="s">
        <v>4131</v>
      </c>
      <c r="E1154">
        <v>0</v>
      </c>
      <c r="F1154">
        <v>0</v>
      </c>
      <c r="G1154">
        <v>0</v>
      </c>
      <c r="H1154">
        <v>0</v>
      </c>
      <c r="I1154">
        <v>0</v>
      </c>
      <c r="J1154" t="s">
        <v>2496</v>
      </c>
      <c r="K1154" t="s">
        <v>2496</v>
      </c>
      <c r="L1154" s="20"/>
      <c r="M1154" s="20"/>
      <c r="N1154" s="20"/>
      <c r="O1154" s="20"/>
      <c r="P1154" s="20"/>
      <c r="Q1154" s="28">
        <f t="shared" si="19"/>
        <v>17.71</v>
      </c>
      <c r="R1154" s="18"/>
      <c r="S1154" s="18"/>
      <c r="T1154" s="18"/>
      <c r="U1154" s="18"/>
      <c r="V1154" s="18"/>
      <c r="W11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4" s="17">
        <f>SUM(T_MAIN_ROUTGW28[[#This Row],[(Y)
TOTAL Excluding VAT - Y1
((A*J)*Q)+((A*R)*12))]:[(AC)
TOTAL Excluding VAT - Y5
((E*N*Q)+((E*V)*12))]])</f>
        <v>0</v>
      </c>
      <c r="AC1154" s="65"/>
    </row>
    <row r="1155" spans="1:29" x14ac:dyDescent="0.3">
      <c r="A1155" t="s">
        <v>2533</v>
      </c>
      <c r="B1155" s="1" t="s">
        <v>4690</v>
      </c>
      <c r="C1155" s="115" t="s">
        <v>4691</v>
      </c>
      <c r="D1155" s="116" t="s">
        <v>4131</v>
      </c>
      <c r="E1155">
        <v>0</v>
      </c>
      <c r="F1155">
        <v>0</v>
      </c>
      <c r="G1155">
        <v>0</v>
      </c>
      <c r="H1155">
        <v>0</v>
      </c>
      <c r="I1155">
        <v>0</v>
      </c>
      <c r="J1155" t="s">
        <v>2496</v>
      </c>
      <c r="K1155" t="s">
        <v>2496</v>
      </c>
      <c r="L1155" s="20"/>
      <c r="M1155" s="20"/>
      <c r="N1155" s="20"/>
      <c r="O1155" s="20"/>
      <c r="P1155" s="20"/>
      <c r="Q1155" s="28">
        <f t="shared" si="19"/>
        <v>17.71</v>
      </c>
      <c r="R1155" s="18"/>
      <c r="S1155" s="18"/>
      <c r="T1155" s="18"/>
      <c r="U1155" s="18"/>
      <c r="V1155" s="18"/>
      <c r="W11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5" s="17">
        <f>SUM(T_MAIN_ROUTGW28[[#This Row],[(Y)
TOTAL Excluding VAT - Y1
((A*J)*Q)+((A*R)*12))]:[(AC)
TOTAL Excluding VAT - Y5
((E*N*Q)+((E*V)*12))]])</f>
        <v>0</v>
      </c>
      <c r="AC1155" s="65"/>
    </row>
    <row r="1156" spans="1:29" x14ac:dyDescent="0.3">
      <c r="A1156" t="s">
        <v>2533</v>
      </c>
      <c r="B1156" s="1" t="s">
        <v>4692</v>
      </c>
      <c r="C1156" s="115" t="s">
        <v>4693</v>
      </c>
      <c r="D1156" s="116" t="s">
        <v>4131</v>
      </c>
      <c r="E1156">
        <v>0</v>
      </c>
      <c r="F1156">
        <v>0</v>
      </c>
      <c r="G1156">
        <v>0</v>
      </c>
      <c r="H1156">
        <v>0</v>
      </c>
      <c r="I1156">
        <v>0</v>
      </c>
      <c r="J1156" t="s">
        <v>2496</v>
      </c>
      <c r="K1156" t="s">
        <v>2496</v>
      </c>
      <c r="L1156" s="20"/>
      <c r="M1156" s="20"/>
      <c r="N1156" s="20"/>
      <c r="O1156" s="20"/>
      <c r="P1156" s="20"/>
      <c r="Q1156" s="28">
        <f t="shared" si="19"/>
        <v>17.71</v>
      </c>
      <c r="R1156" s="18"/>
      <c r="S1156" s="18"/>
      <c r="T1156" s="18"/>
      <c r="U1156" s="18"/>
      <c r="V1156" s="18"/>
      <c r="W11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6" s="17">
        <f>SUM(T_MAIN_ROUTGW28[[#This Row],[(Y)
TOTAL Excluding VAT - Y1
((A*J)*Q)+((A*R)*12))]:[(AC)
TOTAL Excluding VAT - Y5
((E*N*Q)+((E*V)*12))]])</f>
        <v>0</v>
      </c>
      <c r="AC1156" s="65"/>
    </row>
    <row r="1157" spans="1:29" x14ac:dyDescent="0.3">
      <c r="A1157" t="s">
        <v>2533</v>
      </c>
      <c r="B1157" s="1" t="s">
        <v>4694</v>
      </c>
      <c r="C1157" s="115" t="s">
        <v>4695</v>
      </c>
      <c r="D1157" s="116" t="s">
        <v>4131</v>
      </c>
      <c r="E1157">
        <v>0</v>
      </c>
      <c r="F1157">
        <v>0</v>
      </c>
      <c r="G1157">
        <v>0</v>
      </c>
      <c r="H1157">
        <v>0</v>
      </c>
      <c r="I1157">
        <v>0</v>
      </c>
      <c r="J1157" t="s">
        <v>2496</v>
      </c>
      <c r="K1157" t="s">
        <v>2496</v>
      </c>
      <c r="L1157" s="20"/>
      <c r="M1157" s="20"/>
      <c r="N1157" s="20"/>
      <c r="O1157" s="20"/>
      <c r="P1157" s="20"/>
      <c r="Q1157" s="28">
        <f t="shared" si="19"/>
        <v>17.71</v>
      </c>
      <c r="R1157" s="18"/>
      <c r="S1157" s="18"/>
      <c r="T1157" s="18"/>
      <c r="U1157" s="18"/>
      <c r="V1157" s="18"/>
      <c r="W11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7" s="17">
        <f>SUM(T_MAIN_ROUTGW28[[#This Row],[(Y)
TOTAL Excluding VAT - Y1
((A*J)*Q)+((A*R)*12))]:[(AC)
TOTAL Excluding VAT - Y5
((E*N*Q)+((E*V)*12))]])</f>
        <v>0</v>
      </c>
      <c r="AC1157" s="65"/>
    </row>
    <row r="1158" spans="1:29" x14ac:dyDescent="0.3">
      <c r="A1158" t="s">
        <v>2533</v>
      </c>
      <c r="B1158" s="1" t="s">
        <v>4696</v>
      </c>
      <c r="C1158" s="115" t="s">
        <v>4697</v>
      </c>
      <c r="D1158" s="116" t="s">
        <v>4131</v>
      </c>
      <c r="E1158">
        <v>0</v>
      </c>
      <c r="F1158">
        <v>0</v>
      </c>
      <c r="G1158">
        <v>0</v>
      </c>
      <c r="H1158">
        <v>0</v>
      </c>
      <c r="I1158">
        <v>0</v>
      </c>
      <c r="J1158" t="s">
        <v>2496</v>
      </c>
      <c r="K1158" t="s">
        <v>2496</v>
      </c>
      <c r="L1158" s="20"/>
      <c r="M1158" s="20"/>
      <c r="N1158" s="20"/>
      <c r="O1158" s="20"/>
      <c r="P1158" s="20"/>
      <c r="Q1158" s="28">
        <f t="shared" si="19"/>
        <v>17.71</v>
      </c>
      <c r="R1158" s="18"/>
      <c r="S1158" s="18"/>
      <c r="T1158" s="18"/>
      <c r="U1158" s="18"/>
      <c r="V1158" s="18"/>
      <c r="W11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8" s="17">
        <f>SUM(T_MAIN_ROUTGW28[[#This Row],[(Y)
TOTAL Excluding VAT - Y1
((A*J)*Q)+((A*R)*12))]:[(AC)
TOTAL Excluding VAT - Y5
((E*N*Q)+((E*V)*12))]])</f>
        <v>0</v>
      </c>
      <c r="AC1158" s="65"/>
    </row>
    <row r="1159" spans="1:29" x14ac:dyDescent="0.3">
      <c r="A1159" t="s">
        <v>2533</v>
      </c>
      <c r="B1159" s="1" t="s">
        <v>4698</v>
      </c>
      <c r="C1159" s="115" t="s">
        <v>4699</v>
      </c>
      <c r="D1159" s="116" t="s">
        <v>4131</v>
      </c>
      <c r="E1159">
        <v>0</v>
      </c>
      <c r="F1159">
        <v>0</v>
      </c>
      <c r="G1159">
        <v>0</v>
      </c>
      <c r="H1159">
        <v>0</v>
      </c>
      <c r="I1159">
        <v>0</v>
      </c>
      <c r="J1159" t="s">
        <v>2496</v>
      </c>
      <c r="K1159" t="s">
        <v>2496</v>
      </c>
      <c r="L1159" s="20"/>
      <c r="M1159" s="20"/>
      <c r="N1159" s="20"/>
      <c r="O1159" s="20"/>
      <c r="P1159" s="20"/>
      <c r="Q1159" s="28">
        <f t="shared" si="19"/>
        <v>17.71</v>
      </c>
      <c r="R1159" s="18"/>
      <c r="S1159" s="18"/>
      <c r="T1159" s="18"/>
      <c r="U1159" s="18"/>
      <c r="V1159" s="18"/>
      <c r="W11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59" s="17">
        <f>SUM(T_MAIN_ROUTGW28[[#This Row],[(Y)
TOTAL Excluding VAT - Y1
((A*J)*Q)+((A*R)*12))]:[(AC)
TOTAL Excluding VAT - Y5
((E*N*Q)+((E*V)*12))]])</f>
        <v>0</v>
      </c>
      <c r="AC1159" s="65"/>
    </row>
    <row r="1160" spans="1:29" x14ac:dyDescent="0.3">
      <c r="A1160" t="s">
        <v>2533</v>
      </c>
      <c r="B1160" s="1" t="s">
        <v>4700</v>
      </c>
      <c r="C1160" s="115" t="s">
        <v>4701</v>
      </c>
      <c r="D1160" s="116" t="s">
        <v>2556</v>
      </c>
      <c r="E1160">
        <v>0</v>
      </c>
      <c r="F1160">
        <v>0</v>
      </c>
      <c r="G1160">
        <v>0</v>
      </c>
      <c r="H1160">
        <v>0</v>
      </c>
      <c r="I1160">
        <v>0</v>
      </c>
      <c r="J1160" t="s">
        <v>2496</v>
      </c>
      <c r="K1160" t="s">
        <v>2496</v>
      </c>
      <c r="L1160" s="20"/>
      <c r="M1160" s="20"/>
      <c r="N1160" s="20"/>
      <c r="O1160" s="20"/>
      <c r="P1160" s="20"/>
      <c r="Q1160" s="28">
        <f t="shared" si="19"/>
        <v>17.71</v>
      </c>
      <c r="R1160" s="18"/>
      <c r="S1160" s="18"/>
      <c r="T1160" s="18"/>
      <c r="U1160" s="18"/>
      <c r="V1160" s="18"/>
      <c r="W11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0" s="17">
        <f>SUM(T_MAIN_ROUTGW28[[#This Row],[(Y)
TOTAL Excluding VAT - Y1
((A*J)*Q)+((A*R)*12))]:[(AC)
TOTAL Excluding VAT - Y5
((E*N*Q)+((E*V)*12))]])</f>
        <v>0</v>
      </c>
      <c r="AC1160" s="65"/>
    </row>
    <row r="1161" spans="1:29" x14ac:dyDescent="0.3">
      <c r="A1161" t="s">
        <v>2533</v>
      </c>
      <c r="B1161" s="1" t="s">
        <v>4702</v>
      </c>
      <c r="C1161" s="115" t="s">
        <v>4703</v>
      </c>
      <c r="D1161" s="116" t="s">
        <v>2556</v>
      </c>
      <c r="E1161">
        <v>0</v>
      </c>
      <c r="F1161">
        <v>0</v>
      </c>
      <c r="G1161">
        <v>0</v>
      </c>
      <c r="H1161">
        <v>0</v>
      </c>
      <c r="I1161">
        <v>0</v>
      </c>
      <c r="J1161" t="s">
        <v>2496</v>
      </c>
      <c r="K1161" t="s">
        <v>2496</v>
      </c>
      <c r="L1161" s="20"/>
      <c r="M1161" s="20"/>
      <c r="N1161" s="20"/>
      <c r="O1161" s="20"/>
      <c r="P1161" s="20"/>
      <c r="Q1161" s="28">
        <f t="shared" si="19"/>
        <v>17.71</v>
      </c>
      <c r="R1161" s="18"/>
      <c r="S1161" s="18"/>
      <c r="T1161" s="18"/>
      <c r="U1161" s="18"/>
      <c r="V1161" s="18"/>
      <c r="W11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1" s="17">
        <f>SUM(T_MAIN_ROUTGW28[[#This Row],[(Y)
TOTAL Excluding VAT - Y1
((A*J)*Q)+((A*R)*12))]:[(AC)
TOTAL Excluding VAT - Y5
((E*N*Q)+((E*V)*12))]])</f>
        <v>0</v>
      </c>
      <c r="AC1161" s="65"/>
    </row>
    <row r="1162" spans="1:29" x14ac:dyDescent="0.3">
      <c r="A1162" t="s">
        <v>2533</v>
      </c>
      <c r="B1162" s="1" t="s">
        <v>4704</v>
      </c>
      <c r="C1162" s="115" t="s">
        <v>4705</v>
      </c>
      <c r="D1162" s="116" t="s">
        <v>4131</v>
      </c>
      <c r="E1162">
        <v>0</v>
      </c>
      <c r="F1162">
        <v>0</v>
      </c>
      <c r="G1162">
        <v>0</v>
      </c>
      <c r="H1162">
        <v>0</v>
      </c>
      <c r="I1162">
        <v>0</v>
      </c>
      <c r="J1162" t="s">
        <v>2496</v>
      </c>
      <c r="K1162" t="s">
        <v>2496</v>
      </c>
      <c r="L1162" s="20"/>
      <c r="M1162" s="20"/>
      <c r="N1162" s="20"/>
      <c r="O1162" s="20"/>
      <c r="P1162" s="20"/>
      <c r="Q1162" s="28">
        <f t="shared" si="19"/>
        <v>17.71</v>
      </c>
      <c r="R1162" s="18"/>
      <c r="S1162" s="18"/>
      <c r="T1162" s="18"/>
      <c r="U1162" s="18"/>
      <c r="V1162" s="18"/>
      <c r="W11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2" s="17">
        <f>SUM(T_MAIN_ROUTGW28[[#This Row],[(Y)
TOTAL Excluding VAT - Y1
((A*J)*Q)+((A*R)*12))]:[(AC)
TOTAL Excluding VAT - Y5
((E*N*Q)+((E*V)*12))]])</f>
        <v>0</v>
      </c>
      <c r="AC1162" s="65"/>
    </row>
    <row r="1163" spans="1:29" x14ac:dyDescent="0.3">
      <c r="A1163" t="s">
        <v>2533</v>
      </c>
      <c r="B1163" s="1" t="s">
        <v>4706</v>
      </c>
      <c r="C1163" s="115" t="s">
        <v>4707</v>
      </c>
      <c r="D1163" s="116" t="s">
        <v>4131</v>
      </c>
      <c r="E1163">
        <v>0</v>
      </c>
      <c r="F1163">
        <v>0</v>
      </c>
      <c r="G1163">
        <v>0</v>
      </c>
      <c r="H1163">
        <v>0</v>
      </c>
      <c r="I1163">
        <v>0</v>
      </c>
      <c r="J1163" t="s">
        <v>2496</v>
      </c>
      <c r="K1163" t="s">
        <v>2496</v>
      </c>
      <c r="L1163" s="20"/>
      <c r="M1163" s="20"/>
      <c r="N1163" s="20"/>
      <c r="O1163" s="20"/>
      <c r="P1163" s="20"/>
      <c r="Q1163" s="28">
        <f t="shared" si="19"/>
        <v>17.71</v>
      </c>
      <c r="R1163" s="18"/>
      <c r="S1163" s="18"/>
      <c r="T1163" s="18"/>
      <c r="U1163" s="18"/>
      <c r="V1163" s="18"/>
      <c r="W11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3" s="17">
        <f>SUM(T_MAIN_ROUTGW28[[#This Row],[(Y)
TOTAL Excluding VAT - Y1
((A*J)*Q)+((A*R)*12))]:[(AC)
TOTAL Excluding VAT - Y5
((E*N*Q)+((E*V)*12))]])</f>
        <v>0</v>
      </c>
      <c r="AC1163" s="65"/>
    </row>
    <row r="1164" spans="1:29" x14ac:dyDescent="0.3">
      <c r="A1164" t="s">
        <v>2533</v>
      </c>
      <c r="B1164" s="1" t="s">
        <v>4708</v>
      </c>
      <c r="C1164" s="115" t="s">
        <v>4709</v>
      </c>
      <c r="D1164" s="116" t="s">
        <v>4131</v>
      </c>
      <c r="E1164">
        <v>0</v>
      </c>
      <c r="F1164">
        <v>0</v>
      </c>
      <c r="G1164">
        <v>0</v>
      </c>
      <c r="H1164">
        <v>0</v>
      </c>
      <c r="I1164">
        <v>0</v>
      </c>
      <c r="J1164" t="s">
        <v>2496</v>
      </c>
      <c r="K1164" t="s">
        <v>2496</v>
      </c>
      <c r="L1164" s="20"/>
      <c r="M1164" s="20"/>
      <c r="N1164" s="20"/>
      <c r="O1164" s="20"/>
      <c r="P1164" s="20"/>
      <c r="Q1164" s="28">
        <f t="shared" si="19"/>
        <v>17.71</v>
      </c>
      <c r="R1164" s="18"/>
      <c r="S1164" s="18"/>
      <c r="T1164" s="18"/>
      <c r="U1164" s="18"/>
      <c r="V1164" s="18"/>
      <c r="W11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4" s="17">
        <f>SUM(T_MAIN_ROUTGW28[[#This Row],[(Y)
TOTAL Excluding VAT - Y1
((A*J)*Q)+((A*R)*12))]:[(AC)
TOTAL Excluding VAT - Y5
((E*N*Q)+((E*V)*12))]])</f>
        <v>0</v>
      </c>
      <c r="AC1164" s="65"/>
    </row>
    <row r="1165" spans="1:29" x14ac:dyDescent="0.3">
      <c r="A1165" t="s">
        <v>2533</v>
      </c>
      <c r="B1165" s="1" t="s">
        <v>4710</v>
      </c>
      <c r="C1165" s="115" t="s">
        <v>4711</v>
      </c>
      <c r="D1165" s="116" t="s">
        <v>4131</v>
      </c>
      <c r="E1165">
        <v>0</v>
      </c>
      <c r="F1165">
        <v>0</v>
      </c>
      <c r="G1165">
        <v>0</v>
      </c>
      <c r="H1165">
        <v>0</v>
      </c>
      <c r="I1165">
        <v>0</v>
      </c>
      <c r="J1165" t="s">
        <v>2496</v>
      </c>
      <c r="K1165" t="s">
        <v>2496</v>
      </c>
      <c r="L1165" s="20"/>
      <c r="M1165" s="20"/>
      <c r="N1165" s="20"/>
      <c r="O1165" s="20"/>
      <c r="P1165" s="20"/>
      <c r="Q1165" s="28">
        <f t="shared" si="19"/>
        <v>17.71</v>
      </c>
      <c r="R1165" s="18"/>
      <c r="S1165" s="18"/>
      <c r="T1165" s="18"/>
      <c r="U1165" s="18"/>
      <c r="V1165" s="18"/>
      <c r="W11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5" s="17">
        <f>SUM(T_MAIN_ROUTGW28[[#This Row],[(Y)
TOTAL Excluding VAT - Y1
((A*J)*Q)+((A*R)*12))]:[(AC)
TOTAL Excluding VAT - Y5
((E*N*Q)+((E*V)*12))]])</f>
        <v>0</v>
      </c>
      <c r="AC1165" s="65"/>
    </row>
    <row r="1166" spans="1:29" x14ac:dyDescent="0.3">
      <c r="A1166" t="s">
        <v>2533</v>
      </c>
      <c r="B1166" s="1" t="s">
        <v>4712</v>
      </c>
      <c r="C1166" s="115" t="s">
        <v>4713</v>
      </c>
      <c r="D1166" s="116" t="s">
        <v>4131</v>
      </c>
      <c r="E1166">
        <v>0</v>
      </c>
      <c r="F1166">
        <v>0</v>
      </c>
      <c r="G1166">
        <v>0</v>
      </c>
      <c r="H1166">
        <v>0</v>
      </c>
      <c r="I1166">
        <v>0</v>
      </c>
      <c r="J1166" t="s">
        <v>2496</v>
      </c>
      <c r="K1166" t="s">
        <v>2496</v>
      </c>
      <c r="L1166" s="20"/>
      <c r="M1166" s="20"/>
      <c r="N1166" s="20"/>
      <c r="O1166" s="20"/>
      <c r="P1166" s="20"/>
      <c r="Q1166" s="28">
        <f t="shared" si="19"/>
        <v>17.71</v>
      </c>
      <c r="R1166" s="18"/>
      <c r="S1166" s="18"/>
      <c r="T1166" s="18"/>
      <c r="U1166" s="18"/>
      <c r="V1166" s="18"/>
      <c r="W11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6" s="17">
        <f>SUM(T_MAIN_ROUTGW28[[#This Row],[(Y)
TOTAL Excluding VAT - Y1
((A*J)*Q)+((A*R)*12))]:[(AC)
TOTAL Excluding VAT - Y5
((E*N*Q)+((E*V)*12))]])</f>
        <v>0</v>
      </c>
      <c r="AC1166" s="65"/>
    </row>
    <row r="1167" spans="1:29" x14ac:dyDescent="0.3">
      <c r="A1167" t="s">
        <v>2533</v>
      </c>
      <c r="B1167" s="1" t="s">
        <v>4714</v>
      </c>
      <c r="C1167" s="115" t="s">
        <v>4715</v>
      </c>
      <c r="D1167" s="116" t="s">
        <v>2556</v>
      </c>
      <c r="E1167">
        <v>0</v>
      </c>
      <c r="F1167">
        <v>0</v>
      </c>
      <c r="G1167">
        <v>0</v>
      </c>
      <c r="H1167">
        <v>0</v>
      </c>
      <c r="I1167">
        <v>0</v>
      </c>
      <c r="J1167" t="s">
        <v>2496</v>
      </c>
      <c r="K1167" t="s">
        <v>2496</v>
      </c>
      <c r="L1167" s="20"/>
      <c r="M1167" s="20"/>
      <c r="N1167" s="20"/>
      <c r="O1167" s="20"/>
      <c r="P1167" s="20"/>
      <c r="Q1167" s="28">
        <f t="shared" si="19"/>
        <v>17.71</v>
      </c>
      <c r="R1167" s="18"/>
      <c r="S1167" s="18"/>
      <c r="T1167" s="18"/>
      <c r="U1167" s="18"/>
      <c r="V1167" s="18"/>
      <c r="W11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7" s="17">
        <f>SUM(T_MAIN_ROUTGW28[[#This Row],[(Y)
TOTAL Excluding VAT - Y1
((A*J)*Q)+((A*R)*12))]:[(AC)
TOTAL Excluding VAT - Y5
((E*N*Q)+((E*V)*12))]])</f>
        <v>0</v>
      </c>
      <c r="AC1167" s="65"/>
    </row>
    <row r="1168" spans="1:29" x14ac:dyDescent="0.3">
      <c r="A1168" t="s">
        <v>2533</v>
      </c>
      <c r="B1168" s="1" t="s">
        <v>4716</v>
      </c>
      <c r="C1168" s="115" t="s">
        <v>4717</v>
      </c>
      <c r="D1168" s="116" t="s">
        <v>4131</v>
      </c>
      <c r="E1168">
        <v>0</v>
      </c>
      <c r="F1168">
        <v>0</v>
      </c>
      <c r="G1168">
        <v>0</v>
      </c>
      <c r="H1168">
        <v>0</v>
      </c>
      <c r="I1168">
        <v>0</v>
      </c>
      <c r="J1168" t="s">
        <v>2496</v>
      </c>
      <c r="K1168" t="s">
        <v>2496</v>
      </c>
      <c r="L1168" s="20"/>
      <c r="M1168" s="20"/>
      <c r="N1168" s="20"/>
      <c r="O1168" s="20"/>
      <c r="P1168" s="20"/>
      <c r="Q1168" s="28">
        <f t="shared" si="19"/>
        <v>17.71</v>
      </c>
      <c r="R1168" s="18"/>
      <c r="S1168" s="18"/>
      <c r="T1168" s="18"/>
      <c r="U1168" s="18"/>
      <c r="V1168" s="18"/>
      <c r="W11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8" s="17">
        <f>SUM(T_MAIN_ROUTGW28[[#This Row],[(Y)
TOTAL Excluding VAT - Y1
((A*J)*Q)+((A*R)*12))]:[(AC)
TOTAL Excluding VAT - Y5
((E*N*Q)+((E*V)*12))]])</f>
        <v>0</v>
      </c>
      <c r="AC1168" s="65"/>
    </row>
    <row r="1169" spans="1:29" x14ac:dyDescent="0.3">
      <c r="A1169" t="s">
        <v>2533</v>
      </c>
      <c r="B1169" s="1" t="s">
        <v>4718</v>
      </c>
      <c r="C1169" s="115" t="s">
        <v>4719</v>
      </c>
      <c r="D1169" s="116" t="s">
        <v>4131</v>
      </c>
      <c r="E1169">
        <v>0</v>
      </c>
      <c r="F1169">
        <v>0</v>
      </c>
      <c r="G1169">
        <v>0</v>
      </c>
      <c r="H1169">
        <v>0</v>
      </c>
      <c r="I1169">
        <v>0</v>
      </c>
      <c r="J1169" t="s">
        <v>2496</v>
      </c>
      <c r="K1169" t="s">
        <v>2496</v>
      </c>
      <c r="L1169" s="20"/>
      <c r="M1169" s="20"/>
      <c r="N1169" s="20"/>
      <c r="O1169" s="20"/>
      <c r="P1169" s="20"/>
      <c r="Q1169" s="28">
        <f t="shared" si="19"/>
        <v>17.71</v>
      </c>
      <c r="R1169" s="18"/>
      <c r="S1169" s="18"/>
      <c r="T1169" s="18"/>
      <c r="U1169" s="18"/>
      <c r="V1169" s="18"/>
      <c r="W11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69" s="17">
        <f>SUM(T_MAIN_ROUTGW28[[#This Row],[(Y)
TOTAL Excluding VAT - Y1
((A*J)*Q)+((A*R)*12))]:[(AC)
TOTAL Excluding VAT - Y5
((E*N*Q)+((E*V)*12))]])</f>
        <v>0</v>
      </c>
      <c r="AC1169" s="65"/>
    </row>
    <row r="1170" spans="1:29" x14ac:dyDescent="0.3">
      <c r="A1170" t="s">
        <v>2533</v>
      </c>
      <c r="B1170" s="1" t="s">
        <v>4720</v>
      </c>
      <c r="C1170" s="115" t="s">
        <v>4721</v>
      </c>
      <c r="D1170" s="116" t="s">
        <v>4131</v>
      </c>
      <c r="E1170">
        <v>0</v>
      </c>
      <c r="F1170">
        <v>0</v>
      </c>
      <c r="G1170">
        <v>0</v>
      </c>
      <c r="H1170">
        <v>0</v>
      </c>
      <c r="I1170">
        <v>0</v>
      </c>
      <c r="J1170" t="s">
        <v>2496</v>
      </c>
      <c r="K1170" t="s">
        <v>2496</v>
      </c>
      <c r="L1170" s="20"/>
      <c r="M1170" s="20"/>
      <c r="N1170" s="20"/>
      <c r="O1170" s="20"/>
      <c r="P1170" s="20"/>
      <c r="Q1170" s="28">
        <f t="shared" si="19"/>
        <v>17.71</v>
      </c>
      <c r="R1170" s="18"/>
      <c r="S1170" s="18"/>
      <c r="T1170" s="18"/>
      <c r="U1170" s="18"/>
      <c r="V1170" s="18"/>
      <c r="W11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0" s="17">
        <f>SUM(T_MAIN_ROUTGW28[[#This Row],[(Y)
TOTAL Excluding VAT - Y1
((A*J)*Q)+((A*R)*12))]:[(AC)
TOTAL Excluding VAT - Y5
((E*N*Q)+((E*V)*12))]])</f>
        <v>0</v>
      </c>
      <c r="AC1170" s="65"/>
    </row>
    <row r="1171" spans="1:29" x14ac:dyDescent="0.3">
      <c r="A1171" t="s">
        <v>2533</v>
      </c>
      <c r="B1171" s="1" t="s">
        <v>4722</v>
      </c>
      <c r="C1171" s="115" t="s">
        <v>4723</v>
      </c>
      <c r="D1171" s="116" t="s">
        <v>4131</v>
      </c>
      <c r="E1171">
        <v>0</v>
      </c>
      <c r="F1171">
        <v>0</v>
      </c>
      <c r="G1171">
        <v>0</v>
      </c>
      <c r="H1171">
        <v>0</v>
      </c>
      <c r="I1171">
        <v>0</v>
      </c>
      <c r="J1171" t="s">
        <v>2496</v>
      </c>
      <c r="K1171" t="s">
        <v>2496</v>
      </c>
      <c r="L1171" s="20"/>
      <c r="M1171" s="20"/>
      <c r="N1171" s="20"/>
      <c r="O1171" s="20"/>
      <c r="P1171" s="20"/>
      <c r="Q1171" s="28">
        <f t="shared" si="19"/>
        <v>17.71</v>
      </c>
      <c r="R1171" s="18"/>
      <c r="S1171" s="18"/>
      <c r="T1171" s="18"/>
      <c r="U1171" s="18"/>
      <c r="V1171" s="18"/>
      <c r="W11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1" s="17">
        <f>SUM(T_MAIN_ROUTGW28[[#This Row],[(Y)
TOTAL Excluding VAT - Y1
((A*J)*Q)+((A*R)*12))]:[(AC)
TOTAL Excluding VAT - Y5
((E*N*Q)+((E*V)*12))]])</f>
        <v>0</v>
      </c>
      <c r="AC1171" s="65"/>
    </row>
    <row r="1172" spans="1:29" x14ac:dyDescent="0.3">
      <c r="A1172" t="s">
        <v>2533</v>
      </c>
      <c r="B1172" s="1" t="s">
        <v>4724</v>
      </c>
      <c r="C1172" s="115" t="s">
        <v>4725</v>
      </c>
      <c r="D1172" s="116" t="s">
        <v>2556</v>
      </c>
      <c r="E1172">
        <v>0</v>
      </c>
      <c r="F1172">
        <v>0</v>
      </c>
      <c r="G1172">
        <v>0</v>
      </c>
      <c r="H1172">
        <v>0</v>
      </c>
      <c r="I1172">
        <v>0</v>
      </c>
      <c r="J1172" t="s">
        <v>2496</v>
      </c>
      <c r="K1172" t="s">
        <v>2496</v>
      </c>
      <c r="L1172" s="20"/>
      <c r="M1172" s="20"/>
      <c r="N1172" s="20"/>
      <c r="O1172" s="20"/>
      <c r="P1172" s="20"/>
      <c r="Q1172" s="28">
        <f t="shared" si="19"/>
        <v>17.71</v>
      </c>
      <c r="R1172" s="18"/>
      <c r="S1172" s="18"/>
      <c r="T1172" s="18"/>
      <c r="U1172" s="18"/>
      <c r="V1172" s="18"/>
      <c r="W11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2" s="17">
        <f>SUM(T_MAIN_ROUTGW28[[#This Row],[(Y)
TOTAL Excluding VAT - Y1
((A*J)*Q)+((A*R)*12))]:[(AC)
TOTAL Excluding VAT - Y5
((E*N*Q)+((E*V)*12))]])</f>
        <v>0</v>
      </c>
      <c r="AC1172" s="65"/>
    </row>
    <row r="1173" spans="1:29" x14ac:dyDescent="0.3">
      <c r="A1173" t="s">
        <v>2533</v>
      </c>
      <c r="B1173" s="1" t="s">
        <v>4726</v>
      </c>
      <c r="C1173" s="115" t="s">
        <v>4727</v>
      </c>
      <c r="D1173" s="116" t="s">
        <v>4131</v>
      </c>
      <c r="E1173">
        <v>0</v>
      </c>
      <c r="F1173">
        <v>0</v>
      </c>
      <c r="G1173">
        <v>0</v>
      </c>
      <c r="H1173">
        <v>0</v>
      </c>
      <c r="I1173">
        <v>0</v>
      </c>
      <c r="J1173" t="s">
        <v>2496</v>
      </c>
      <c r="K1173" t="s">
        <v>2496</v>
      </c>
      <c r="L1173" s="20"/>
      <c r="M1173" s="20"/>
      <c r="N1173" s="20"/>
      <c r="O1173" s="20"/>
      <c r="P1173" s="20"/>
      <c r="Q1173" s="28">
        <f t="shared" si="19"/>
        <v>17.71</v>
      </c>
      <c r="R1173" s="18"/>
      <c r="S1173" s="18"/>
      <c r="T1173" s="18"/>
      <c r="U1173" s="18"/>
      <c r="V1173" s="18"/>
      <c r="W11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3" s="17">
        <f>SUM(T_MAIN_ROUTGW28[[#This Row],[(Y)
TOTAL Excluding VAT - Y1
((A*J)*Q)+((A*R)*12))]:[(AC)
TOTAL Excluding VAT - Y5
((E*N*Q)+((E*V)*12))]])</f>
        <v>0</v>
      </c>
      <c r="AC1173" s="65"/>
    </row>
    <row r="1174" spans="1:29" x14ac:dyDescent="0.3">
      <c r="A1174" t="s">
        <v>2533</v>
      </c>
      <c r="B1174" s="1" t="s">
        <v>4728</v>
      </c>
      <c r="C1174" s="115" t="s">
        <v>4729</v>
      </c>
      <c r="D1174" s="116" t="s">
        <v>4131</v>
      </c>
      <c r="E1174">
        <v>0</v>
      </c>
      <c r="F1174">
        <v>0</v>
      </c>
      <c r="G1174">
        <v>0</v>
      </c>
      <c r="H1174">
        <v>0</v>
      </c>
      <c r="I1174">
        <v>0</v>
      </c>
      <c r="J1174" t="s">
        <v>2496</v>
      </c>
      <c r="K1174" t="s">
        <v>2496</v>
      </c>
      <c r="L1174" s="20"/>
      <c r="M1174" s="20"/>
      <c r="N1174" s="20"/>
      <c r="O1174" s="20"/>
      <c r="P1174" s="20"/>
      <c r="Q1174" s="28">
        <f t="shared" si="19"/>
        <v>17.71</v>
      </c>
      <c r="R1174" s="18"/>
      <c r="S1174" s="18"/>
      <c r="T1174" s="18"/>
      <c r="U1174" s="18"/>
      <c r="V1174" s="18"/>
      <c r="W11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4" s="17">
        <f>SUM(T_MAIN_ROUTGW28[[#This Row],[(Y)
TOTAL Excluding VAT - Y1
((A*J)*Q)+((A*R)*12))]:[(AC)
TOTAL Excluding VAT - Y5
((E*N*Q)+((E*V)*12))]])</f>
        <v>0</v>
      </c>
      <c r="AC1174" s="65"/>
    </row>
    <row r="1175" spans="1:29" x14ac:dyDescent="0.3">
      <c r="A1175" t="s">
        <v>2533</v>
      </c>
      <c r="B1175" s="1" t="s">
        <v>4730</v>
      </c>
      <c r="C1175" s="115" t="s">
        <v>4731</v>
      </c>
      <c r="D1175" s="116" t="s">
        <v>2591</v>
      </c>
      <c r="E1175">
        <v>0</v>
      </c>
      <c r="F1175">
        <v>0</v>
      </c>
      <c r="G1175">
        <v>0</v>
      </c>
      <c r="H1175">
        <v>0</v>
      </c>
      <c r="I1175">
        <v>0</v>
      </c>
      <c r="J1175" t="s">
        <v>2496</v>
      </c>
      <c r="K1175" t="s">
        <v>2496</v>
      </c>
      <c r="L1175" s="20"/>
      <c r="M1175" s="20"/>
      <c r="N1175" s="20"/>
      <c r="O1175" s="20"/>
      <c r="P1175" s="20"/>
      <c r="Q1175" s="28">
        <f t="shared" si="19"/>
        <v>17.71</v>
      </c>
      <c r="R1175" s="18"/>
      <c r="S1175" s="18"/>
      <c r="T1175" s="18"/>
      <c r="U1175" s="18"/>
      <c r="V1175" s="18"/>
      <c r="W11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5" s="17">
        <f>SUM(T_MAIN_ROUTGW28[[#This Row],[(Y)
TOTAL Excluding VAT - Y1
((A*J)*Q)+((A*R)*12))]:[(AC)
TOTAL Excluding VAT - Y5
((E*N*Q)+((E*V)*12))]])</f>
        <v>0</v>
      </c>
      <c r="AC1175" s="65"/>
    </row>
    <row r="1176" spans="1:29" x14ac:dyDescent="0.3">
      <c r="A1176" t="s">
        <v>2533</v>
      </c>
      <c r="B1176" s="1" t="s">
        <v>4732</v>
      </c>
      <c r="C1176" s="115" t="s">
        <v>4733</v>
      </c>
      <c r="D1176" s="116" t="s">
        <v>2556</v>
      </c>
      <c r="E1176">
        <v>0</v>
      </c>
      <c r="F1176">
        <v>0</v>
      </c>
      <c r="G1176">
        <v>0</v>
      </c>
      <c r="H1176">
        <v>0</v>
      </c>
      <c r="I1176">
        <v>0</v>
      </c>
      <c r="J1176" t="s">
        <v>2496</v>
      </c>
      <c r="K1176" t="s">
        <v>2496</v>
      </c>
      <c r="L1176" s="20"/>
      <c r="M1176" s="20"/>
      <c r="N1176" s="20"/>
      <c r="O1176" s="20"/>
      <c r="P1176" s="20"/>
      <c r="Q1176" s="28">
        <f t="shared" si="19"/>
        <v>17.71</v>
      </c>
      <c r="R1176" s="18"/>
      <c r="S1176" s="18"/>
      <c r="T1176" s="18"/>
      <c r="U1176" s="18"/>
      <c r="V1176" s="18"/>
      <c r="W11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6" s="17">
        <f>SUM(T_MAIN_ROUTGW28[[#This Row],[(Y)
TOTAL Excluding VAT - Y1
((A*J)*Q)+((A*R)*12))]:[(AC)
TOTAL Excluding VAT - Y5
((E*N*Q)+((E*V)*12))]])</f>
        <v>0</v>
      </c>
      <c r="AC1176" s="65"/>
    </row>
    <row r="1177" spans="1:29" x14ac:dyDescent="0.3">
      <c r="A1177" t="s">
        <v>2533</v>
      </c>
      <c r="B1177" s="1" t="s">
        <v>4734</v>
      </c>
      <c r="C1177" s="115" t="s">
        <v>4735</v>
      </c>
      <c r="D1177" s="116" t="s">
        <v>3735</v>
      </c>
      <c r="E1177">
        <v>0</v>
      </c>
      <c r="F1177">
        <v>0</v>
      </c>
      <c r="G1177">
        <v>0</v>
      </c>
      <c r="H1177">
        <v>0</v>
      </c>
      <c r="I1177">
        <v>0</v>
      </c>
      <c r="J1177" t="s">
        <v>2496</v>
      </c>
      <c r="K1177" t="s">
        <v>2496</v>
      </c>
      <c r="L1177" s="20"/>
      <c r="M1177" s="20"/>
      <c r="N1177" s="20"/>
      <c r="O1177" s="20"/>
      <c r="P1177" s="20"/>
      <c r="Q1177" s="28">
        <f t="shared" si="19"/>
        <v>17.71</v>
      </c>
      <c r="R1177" s="18"/>
      <c r="S1177" s="18"/>
      <c r="T1177" s="18"/>
      <c r="U1177" s="18"/>
      <c r="V1177" s="18"/>
      <c r="W11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7" s="17">
        <f>SUM(T_MAIN_ROUTGW28[[#This Row],[(Y)
TOTAL Excluding VAT - Y1
((A*J)*Q)+((A*R)*12))]:[(AC)
TOTAL Excluding VAT - Y5
((E*N*Q)+((E*V)*12))]])</f>
        <v>0</v>
      </c>
      <c r="AC1177" s="65"/>
    </row>
    <row r="1178" spans="1:29" x14ac:dyDescent="0.3">
      <c r="A1178" t="s">
        <v>2533</v>
      </c>
      <c r="B1178" s="1" t="s">
        <v>4736</v>
      </c>
      <c r="C1178" s="115" t="s">
        <v>4737</v>
      </c>
      <c r="D1178" s="116" t="s">
        <v>2556</v>
      </c>
      <c r="E1178">
        <v>0</v>
      </c>
      <c r="F1178">
        <v>0</v>
      </c>
      <c r="G1178">
        <v>0</v>
      </c>
      <c r="H1178">
        <v>0</v>
      </c>
      <c r="I1178">
        <v>0</v>
      </c>
      <c r="J1178" t="s">
        <v>2496</v>
      </c>
      <c r="K1178" t="s">
        <v>2496</v>
      </c>
      <c r="L1178" s="20"/>
      <c r="M1178" s="20"/>
      <c r="N1178" s="20"/>
      <c r="O1178" s="20"/>
      <c r="P1178" s="20"/>
      <c r="Q1178" s="28">
        <f t="shared" si="19"/>
        <v>17.71</v>
      </c>
      <c r="R1178" s="18"/>
      <c r="S1178" s="18"/>
      <c r="T1178" s="18"/>
      <c r="U1178" s="18"/>
      <c r="V1178" s="18"/>
      <c r="W11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8" s="17">
        <f>SUM(T_MAIN_ROUTGW28[[#This Row],[(Y)
TOTAL Excluding VAT - Y1
((A*J)*Q)+((A*R)*12))]:[(AC)
TOTAL Excluding VAT - Y5
((E*N*Q)+((E*V)*12))]])</f>
        <v>0</v>
      </c>
      <c r="AC1178" s="65"/>
    </row>
    <row r="1179" spans="1:29" x14ac:dyDescent="0.3">
      <c r="A1179" t="s">
        <v>2533</v>
      </c>
      <c r="B1179" s="1" t="s">
        <v>4738</v>
      </c>
      <c r="C1179" s="115" t="s">
        <v>4739</v>
      </c>
      <c r="D1179" s="116" t="s">
        <v>3438</v>
      </c>
      <c r="E1179">
        <v>0</v>
      </c>
      <c r="F1179">
        <v>0</v>
      </c>
      <c r="G1179">
        <v>0</v>
      </c>
      <c r="H1179">
        <v>0</v>
      </c>
      <c r="I1179">
        <v>0</v>
      </c>
      <c r="J1179" t="s">
        <v>2496</v>
      </c>
      <c r="K1179" t="s">
        <v>2496</v>
      </c>
      <c r="L1179" s="20"/>
      <c r="M1179" s="20"/>
      <c r="N1179" s="20"/>
      <c r="O1179" s="20"/>
      <c r="P1179" s="20"/>
      <c r="Q1179" s="28">
        <f t="shared" si="19"/>
        <v>17.71</v>
      </c>
      <c r="R1179" s="18"/>
      <c r="S1179" s="18"/>
      <c r="T1179" s="18"/>
      <c r="U1179" s="18"/>
      <c r="V1179" s="18"/>
      <c r="W11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79" s="17">
        <f>SUM(T_MAIN_ROUTGW28[[#This Row],[(Y)
TOTAL Excluding VAT - Y1
((A*J)*Q)+((A*R)*12))]:[(AC)
TOTAL Excluding VAT - Y5
((E*N*Q)+((E*V)*12))]])</f>
        <v>0</v>
      </c>
      <c r="AC1179" s="65"/>
    </row>
    <row r="1180" spans="1:29" x14ac:dyDescent="0.3">
      <c r="A1180" t="s">
        <v>2533</v>
      </c>
      <c r="B1180" s="1" t="s">
        <v>4740</v>
      </c>
      <c r="C1180" s="115" t="s">
        <v>4741</v>
      </c>
      <c r="D1180" s="116" t="s">
        <v>2567</v>
      </c>
      <c r="E1180">
        <v>0</v>
      </c>
      <c r="F1180">
        <v>0</v>
      </c>
      <c r="G1180">
        <v>0</v>
      </c>
      <c r="H1180">
        <v>0</v>
      </c>
      <c r="I1180">
        <v>0</v>
      </c>
      <c r="J1180" t="s">
        <v>2496</v>
      </c>
      <c r="K1180" t="s">
        <v>2496</v>
      </c>
      <c r="L1180" s="20"/>
      <c r="M1180" s="20"/>
      <c r="N1180" s="20"/>
      <c r="O1180" s="20"/>
      <c r="P1180" s="20"/>
      <c r="Q1180" s="28">
        <f t="shared" si="19"/>
        <v>17.71</v>
      </c>
      <c r="R1180" s="18"/>
      <c r="S1180" s="18"/>
      <c r="T1180" s="18"/>
      <c r="U1180" s="18"/>
      <c r="V1180" s="18"/>
      <c r="W11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0" s="17">
        <f>SUM(T_MAIN_ROUTGW28[[#This Row],[(Y)
TOTAL Excluding VAT - Y1
((A*J)*Q)+((A*R)*12))]:[(AC)
TOTAL Excluding VAT - Y5
((E*N*Q)+((E*V)*12))]])</f>
        <v>0</v>
      </c>
      <c r="AC1180" s="65"/>
    </row>
    <row r="1181" spans="1:29" x14ac:dyDescent="0.3">
      <c r="A1181" t="s">
        <v>2533</v>
      </c>
      <c r="B1181" s="1" t="s">
        <v>4742</v>
      </c>
      <c r="C1181" s="115" t="s">
        <v>4743</v>
      </c>
      <c r="D1181" s="116" t="s">
        <v>4657</v>
      </c>
      <c r="E1181">
        <v>0</v>
      </c>
      <c r="F1181">
        <v>0</v>
      </c>
      <c r="G1181">
        <v>0</v>
      </c>
      <c r="H1181">
        <v>0</v>
      </c>
      <c r="I1181">
        <v>0</v>
      </c>
      <c r="J1181" t="s">
        <v>2496</v>
      </c>
      <c r="K1181" t="s">
        <v>2496</v>
      </c>
      <c r="L1181" s="20"/>
      <c r="M1181" s="20"/>
      <c r="N1181" s="20"/>
      <c r="O1181" s="20"/>
      <c r="P1181" s="20"/>
      <c r="Q1181" s="28">
        <f t="shared" si="19"/>
        <v>17.71</v>
      </c>
      <c r="R1181" s="18"/>
      <c r="S1181" s="18"/>
      <c r="T1181" s="18"/>
      <c r="U1181" s="18"/>
      <c r="V1181" s="18"/>
      <c r="W11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1" s="17">
        <f>SUM(T_MAIN_ROUTGW28[[#This Row],[(Y)
TOTAL Excluding VAT - Y1
((A*J)*Q)+((A*R)*12))]:[(AC)
TOTAL Excluding VAT - Y5
((E*N*Q)+((E*V)*12))]])</f>
        <v>0</v>
      </c>
      <c r="AC1181" s="65"/>
    </row>
    <row r="1182" spans="1:29" x14ac:dyDescent="0.3">
      <c r="A1182" t="s">
        <v>2533</v>
      </c>
      <c r="B1182" s="1" t="s">
        <v>4744</v>
      </c>
      <c r="C1182" s="115" t="s">
        <v>4745</v>
      </c>
      <c r="D1182" s="116" t="s">
        <v>3438</v>
      </c>
      <c r="E1182">
        <v>0</v>
      </c>
      <c r="F1182">
        <v>0</v>
      </c>
      <c r="G1182">
        <v>0</v>
      </c>
      <c r="H1182">
        <v>0</v>
      </c>
      <c r="I1182">
        <v>0</v>
      </c>
      <c r="J1182" t="s">
        <v>2496</v>
      </c>
      <c r="K1182" t="s">
        <v>2496</v>
      </c>
      <c r="L1182" s="20"/>
      <c r="M1182" s="20"/>
      <c r="N1182" s="20"/>
      <c r="O1182" s="20"/>
      <c r="P1182" s="20"/>
      <c r="Q1182" s="28">
        <f t="shared" si="19"/>
        <v>17.71</v>
      </c>
      <c r="R1182" s="18"/>
      <c r="S1182" s="18"/>
      <c r="T1182" s="18"/>
      <c r="U1182" s="18"/>
      <c r="V1182" s="18"/>
      <c r="W11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2" s="17">
        <f>SUM(T_MAIN_ROUTGW28[[#This Row],[(Y)
TOTAL Excluding VAT - Y1
((A*J)*Q)+((A*R)*12))]:[(AC)
TOTAL Excluding VAT - Y5
((E*N*Q)+((E*V)*12))]])</f>
        <v>0</v>
      </c>
      <c r="AC1182" s="65"/>
    </row>
    <row r="1183" spans="1:29" x14ac:dyDescent="0.3">
      <c r="A1183" t="s">
        <v>2533</v>
      </c>
      <c r="B1183" s="1" t="s">
        <v>4746</v>
      </c>
      <c r="C1183" s="115" t="s">
        <v>4747</v>
      </c>
      <c r="D1183" s="116" t="s">
        <v>2567</v>
      </c>
      <c r="E1183">
        <v>0</v>
      </c>
      <c r="F1183">
        <v>0</v>
      </c>
      <c r="G1183">
        <v>0</v>
      </c>
      <c r="H1183">
        <v>0</v>
      </c>
      <c r="I1183">
        <v>0</v>
      </c>
      <c r="J1183" t="s">
        <v>2496</v>
      </c>
      <c r="K1183" t="s">
        <v>2496</v>
      </c>
      <c r="L1183" s="20"/>
      <c r="M1183" s="20"/>
      <c r="N1183" s="20"/>
      <c r="O1183" s="20"/>
      <c r="P1183" s="20"/>
      <c r="Q1183" s="28">
        <f t="shared" si="19"/>
        <v>17.71</v>
      </c>
      <c r="R1183" s="18"/>
      <c r="S1183" s="18"/>
      <c r="T1183" s="18"/>
      <c r="U1183" s="18"/>
      <c r="V1183" s="18"/>
      <c r="W11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3" s="17">
        <f>SUM(T_MAIN_ROUTGW28[[#This Row],[(Y)
TOTAL Excluding VAT - Y1
((A*J)*Q)+((A*R)*12))]:[(AC)
TOTAL Excluding VAT - Y5
((E*N*Q)+((E*V)*12))]])</f>
        <v>0</v>
      </c>
      <c r="AC1183" s="65"/>
    </row>
    <row r="1184" spans="1:29" x14ac:dyDescent="0.3">
      <c r="A1184" t="s">
        <v>2533</v>
      </c>
      <c r="B1184" s="1" t="s">
        <v>4748</v>
      </c>
      <c r="C1184" s="115" t="s">
        <v>4749</v>
      </c>
      <c r="D1184" s="116" t="s">
        <v>2567</v>
      </c>
      <c r="E1184">
        <v>0</v>
      </c>
      <c r="F1184">
        <v>0</v>
      </c>
      <c r="G1184">
        <v>0</v>
      </c>
      <c r="H1184">
        <v>0</v>
      </c>
      <c r="I1184">
        <v>0</v>
      </c>
      <c r="J1184" t="s">
        <v>2496</v>
      </c>
      <c r="K1184" t="s">
        <v>2496</v>
      </c>
      <c r="L1184" s="20"/>
      <c r="M1184" s="20"/>
      <c r="N1184" s="20"/>
      <c r="O1184" s="20"/>
      <c r="P1184" s="20"/>
      <c r="Q1184" s="28">
        <f t="shared" si="19"/>
        <v>17.71</v>
      </c>
      <c r="R1184" s="18"/>
      <c r="S1184" s="18"/>
      <c r="T1184" s="18"/>
      <c r="U1184" s="18"/>
      <c r="V1184" s="18"/>
      <c r="W11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4" s="17">
        <f>SUM(T_MAIN_ROUTGW28[[#This Row],[(Y)
TOTAL Excluding VAT - Y1
((A*J)*Q)+((A*R)*12))]:[(AC)
TOTAL Excluding VAT - Y5
((E*N*Q)+((E*V)*12))]])</f>
        <v>0</v>
      </c>
      <c r="AC1184" s="65"/>
    </row>
    <row r="1185" spans="1:29" x14ac:dyDescent="0.3">
      <c r="A1185" t="s">
        <v>2533</v>
      </c>
      <c r="B1185" s="1" t="s">
        <v>4750</v>
      </c>
      <c r="C1185" s="115" t="s">
        <v>4751</v>
      </c>
      <c r="D1185" s="116" t="s">
        <v>2591</v>
      </c>
      <c r="E1185">
        <v>0</v>
      </c>
      <c r="F1185">
        <v>0</v>
      </c>
      <c r="G1185">
        <v>0</v>
      </c>
      <c r="H1185">
        <v>0</v>
      </c>
      <c r="I1185">
        <v>0</v>
      </c>
      <c r="J1185" t="s">
        <v>2496</v>
      </c>
      <c r="K1185" t="s">
        <v>2496</v>
      </c>
      <c r="L1185" s="20"/>
      <c r="M1185" s="20"/>
      <c r="N1185" s="20"/>
      <c r="O1185" s="20"/>
      <c r="P1185" s="20"/>
      <c r="Q1185" s="28">
        <f t="shared" ref="Q1185:Q1248" si="20">Exchange_Rate</f>
        <v>17.71</v>
      </c>
      <c r="R1185" s="18"/>
      <c r="S1185" s="18"/>
      <c r="T1185" s="18"/>
      <c r="U1185" s="18"/>
      <c r="V1185" s="18"/>
      <c r="W11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5" s="17">
        <f>SUM(T_MAIN_ROUTGW28[[#This Row],[(Y)
TOTAL Excluding VAT - Y1
((A*J)*Q)+((A*R)*12))]:[(AC)
TOTAL Excluding VAT - Y5
((E*N*Q)+((E*V)*12))]])</f>
        <v>0</v>
      </c>
      <c r="AC1185" s="65"/>
    </row>
    <row r="1186" spans="1:29" x14ac:dyDescent="0.3">
      <c r="A1186" t="s">
        <v>2533</v>
      </c>
      <c r="B1186" s="1" t="s">
        <v>4752</v>
      </c>
      <c r="C1186" s="115" t="s">
        <v>4753</v>
      </c>
      <c r="D1186" s="116" t="s">
        <v>3438</v>
      </c>
      <c r="E1186">
        <v>0</v>
      </c>
      <c r="F1186">
        <v>0</v>
      </c>
      <c r="G1186">
        <v>0</v>
      </c>
      <c r="H1186">
        <v>0</v>
      </c>
      <c r="I1186">
        <v>0</v>
      </c>
      <c r="J1186" t="s">
        <v>2496</v>
      </c>
      <c r="K1186" t="s">
        <v>2496</v>
      </c>
      <c r="L1186" s="20"/>
      <c r="M1186" s="20"/>
      <c r="N1186" s="20"/>
      <c r="O1186" s="20"/>
      <c r="P1186" s="20"/>
      <c r="Q1186" s="28">
        <f t="shared" si="20"/>
        <v>17.71</v>
      </c>
      <c r="R1186" s="18"/>
      <c r="S1186" s="18"/>
      <c r="T1186" s="18"/>
      <c r="U1186" s="18"/>
      <c r="V1186" s="18"/>
      <c r="W11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6" s="17">
        <f>SUM(T_MAIN_ROUTGW28[[#This Row],[(Y)
TOTAL Excluding VAT - Y1
((A*J)*Q)+((A*R)*12))]:[(AC)
TOTAL Excluding VAT - Y5
((E*N*Q)+((E*V)*12))]])</f>
        <v>0</v>
      </c>
      <c r="AC1186" s="65"/>
    </row>
    <row r="1187" spans="1:29" x14ac:dyDescent="0.3">
      <c r="A1187" t="s">
        <v>2533</v>
      </c>
      <c r="B1187" s="1" t="s">
        <v>4754</v>
      </c>
      <c r="C1187" s="115" t="s">
        <v>4755</v>
      </c>
      <c r="D1187" s="116" t="s">
        <v>2556</v>
      </c>
      <c r="E1187">
        <v>0</v>
      </c>
      <c r="F1187">
        <v>0</v>
      </c>
      <c r="G1187">
        <v>0</v>
      </c>
      <c r="H1187">
        <v>0</v>
      </c>
      <c r="I1187">
        <v>0</v>
      </c>
      <c r="J1187" t="s">
        <v>2496</v>
      </c>
      <c r="K1187" t="s">
        <v>2496</v>
      </c>
      <c r="L1187" s="20"/>
      <c r="M1187" s="20"/>
      <c r="N1187" s="20"/>
      <c r="O1187" s="20"/>
      <c r="P1187" s="20"/>
      <c r="Q1187" s="28">
        <f t="shared" si="20"/>
        <v>17.71</v>
      </c>
      <c r="R1187" s="18"/>
      <c r="S1187" s="18"/>
      <c r="T1187" s="18"/>
      <c r="U1187" s="18"/>
      <c r="V1187" s="18"/>
      <c r="W11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7" s="17">
        <f>SUM(T_MAIN_ROUTGW28[[#This Row],[(Y)
TOTAL Excluding VAT - Y1
((A*J)*Q)+((A*R)*12))]:[(AC)
TOTAL Excluding VAT - Y5
((E*N*Q)+((E*V)*12))]])</f>
        <v>0</v>
      </c>
      <c r="AC1187" s="65"/>
    </row>
    <row r="1188" spans="1:29" x14ac:dyDescent="0.3">
      <c r="A1188" t="s">
        <v>2533</v>
      </c>
      <c r="B1188" s="1" t="s">
        <v>4756</v>
      </c>
      <c r="C1188" s="115" t="s">
        <v>4757</v>
      </c>
      <c r="D1188" s="116" t="s">
        <v>2567</v>
      </c>
      <c r="E1188">
        <v>0</v>
      </c>
      <c r="F1188">
        <v>0</v>
      </c>
      <c r="G1188">
        <v>0</v>
      </c>
      <c r="H1188">
        <v>0</v>
      </c>
      <c r="I1188">
        <v>0</v>
      </c>
      <c r="J1188" t="s">
        <v>2496</v>
      </c>
      <c r="K1188" t="s">
        <v>2496</v>
      </c>
      <c r="L1188" s="20"/>
      <c r="M1188" s="20"/>
      <c r="N1188" s="20"/>
      <c r="O1188" s="20"/>
      <c r="P1188" s="20"/>
      <c r="Q1188" s="28">
        <f t="shared" si="20"/>
        <v>17.71</v>
      </c>
      <c r="R1188" s="18"/>
      <c r="S1188" s="18"/>
      <c r="T1188" s="18"/>
      <c r="U1188" s="18"/>
      <c r="V1188" s="18"/>
      <c r="W11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8" s="17">
        <f>SUM(T_MAIN_ROUTGW28[[#This Row],[(Y)
TOTAL Excluding VAT - Y1
((A*J)*Q)+((A*R)*12))]:[(AC)
TOTAL Excluding VAT - Y5
((E*N*Q)+((E*V)*12))]])</f>
        <v>0</v>
      </c>
      <c r="AC1188" s="65"/>
    </row>
    <row r="1189" spans="1:29" x14ac:dyDescent="0.3">
      <c r="A1189" t="s">
        <v>2533</v>
      </c>
      <c r="B1189" s="1" t="s">
        <v>4758</v>
      </c>
      <c r="C1189" s="115" t="s">
        <v>4759</v>
      </c>
      <c r="D1189" s="116" t="s">
        <v>2567</v>
      </c>
      <c r="E1189">
        <v>0</v>
      </c>
      <c r="F1189">
        <v>0</v>
      </c>
      <c r="G1189">
        <v>0</v>
      </c>
      <c r="H1189">
        <v>0</v>
      </c>
      <c r="I1189">
        <v>0</v>
      </c>
      <c r="J1189" t="s">
        <v>2496</v>
      </c>
      <c r="K1189" t="s">
        <v>2496</v>
      </c>
      <c r="L1189" s="20"/>
      <c r="M1189" s="20"/>
      <c r="N1189" s="20"/>
      <c r="O1189" s="20"/>
      <c r="P1189" s="20"/>
      <c r="Q1189" s="28">
        <f t="shared" si="20"/>
        <v>17.71</v>
      </c>
      <c r="R1189" s="18"/>
      <c r="S1189" s="18"/>
      <c r="T1189" s="18"/>
      <c r="U1189" s="18"/>
      <c r="V1189" s="18"/>
      <c r="W11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89" s="17">
        <f>SUM(T_MAIN_ROUTGW28[[#This Row],[(Y)
TOTAL Excluding VAT - Y1
((A*J)*Q)+((A*R)*12))]:[(AC)
TOTAL Excluding VAT - Y5
((E*N*Q)+((E*V)*12))]])</f>
        <v>0</v>
      </c>
      <c r="AC1189" s="65"/>
    </row>
    <row r="1190" spans="1:29" x14ac:dyDescent="0.3">
      <c r="A1190" t="s">
        <v>2533</v>
      </c>
      <c r="B1190" s="1" t="s">
        <v>4760</v>
      </c>
      <c r="C1190" s="115" t="s">
        <v>4761</v>
      </c>
      <c r="D1190" s="116" t="s">
        <v>2591</v>
      </c>
      <c r="E1190">
        <v>0</v>
      </c>
      <c r="F1190">
        <v>0</v>
      </c>
      <c r="G1190">
        <v>0</v>
      </c>
      <c r="H1190">
        <v>0</v>
      </c>
      <c r="I1190">
        <v>0</v>
      </c>
      <c r="J1190" t="s">
        <v>2496</v>
      </c>
      <c r="K1190" t="s">
        <v>2496</v>
      </c>
      <c r="L1190" s="20"/>
      <c r="M1190" s="20"/>
      <c r="N1190" s="20"/>
      <c r="O1190" s="20"/>
      <c r="P1190" s="20"/>
      <c r="Q1190" s="28">
        <f t="shared" si="20"/>
        <v>17.71</v>
      </c>
      <c r="R1190" s="18"/>
      <c r="S1190" s="18"/>
      <c r="T1190" s="18"/>
      <c r="U1190" s="18"/>
      <c r="V1190" s="18"/>
      <c r="W11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0" s="17">
        <f>SUM(T_MAIN_ROUTGW28[[#This Row],[(Y)
TOTAL Excluding VAT - Y1
((A*J)*Q)+((A*R)*12))]:[(AC)
TOTAL Excluding VAT - Y5
((E*N*Q)+((E*V)*12))]])</f>
        <v>0</v>
      </c>
      <c r="AC1190" s="65"/>
    </row>
    <row r="1191" spans="1:29" x14ac:dyDescent="0.3">
      <c r="A1191" t="s">
        <v>2533</v>
      </c>
      <c r="B1191" s="1" t="s">
        <v>4762</v>
      </c>
      <c r="C1191" s="115" t="s">
        <v>4763</v>
      </c>
      <c r="D1191" s="116" t="s">
        <v>3419</v>
      </c>
      <c r="E1191">
        <v>0</v>
      </c>
      <c r="F1191">
        <v>0</v>
      </c>
      <c r="G1191">
        <v>0</v>
      </c>
      <c r="H1191">
        <v>0</v>
      </c>
      <c r="I1191">
        <v>0</v>
      </c>
      <c r="J1191" t="s">
        <v>2496</v>
      </c>
      <c r="K1191" t="s">
        <v>2496</v>
      </c>
      <c r="L1191" s="20"/>
      <c r="M1191" s="20"/>
      <c r="N1191" s="20"/>
      <c r="O1191" s="20"/>
      <c r="P1191" s="20"/>
      <c r="Q1191" s="28">
        <f t="shared" si="20"/>
        <v>17.71</v>
      </c>
      <c r="R1191" s="18"/>
      <c r="S1191" s="18"/>
      <c r="T1191" s="18"/>
      <c r="U1191" s="18"/>
      <c r="V1191" s="18"/>
      <c r="W11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1" s="17">
        <f>SUM(T_MAIN_ROUTGW28[[#This Row],[(Y)
TOTAL Excluding VAT - Y1
((A*J)*Q)+((A*R)*12))]:[(AC)
TOTAL Excluding VAT - Y5
((E*N*Q)+((E*V)*12))]])</f>
        <v>0</v>
      </c>
      <c r="AC1191" s="65"/>
    </row>
    <row r="1192" spans="1:29" x14ac:dyDescent="0.3">
      <c r="A1192" t="s">
        <v>2533</v>
      </c>
      <c r="B1192" s="1" t="s">
        <v>4764</v>
      </c>
      <c r="C1192" s="115" t="s">
        <v>4765</v>
      </c>
      <c r="D1192" s="116" t="s">
        <v>2556</v>
      </c>
      <c r="E1192">
        <v>0</v>
      </c>
      <c r="F1192">
        <v>0</v>
      </c>
      <c r="G1192">
        <v>0</v>
      </c>
      <c r="H1192">
        <v>0</v>
      </c>
      <c r="I1192">
        <v>0</v>
      </c>
      <c r="J1192" t="s">
        <v>2496</v>
      </c>
      <c r="K1192" t="s">
        <v>2496</v>
      </c>
      <c r="L1192" s="20"/>
      <c r="M1192" s="20"/>
      <c r="N1192" s="20"/>
      <c r="O1192" s="20"/>
      <c r="P1192" s="20"/>
      <c r="Q1192" s="28">
        <f t="shared" si="20"/>
        <v>17.71</v>
      </c>
      <c r="R1192" s="18"/>
      <c r="S1192" s="18"/>
      <c r="T1192" s="18"/>
      <c r="U1192" s="18"/>
      <c r="V1192" s="18"/>
      <c r="W11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2" s="17">
        <f>SUM(T_MAIN_ROUTGW28[[#This Row],[(Y)
TOTAL Excluding VAT - Y1
((A*J)*Q)+((A*R)*12))]:[(AC)
TOTAL Excluding VAT - Y5
((E*N*Q)+((E*V)*12))]])</f>
        <v>0</v>
      </c>
      <c r="AC1192" s="65"/>
    </row>
    <row r="1193" spans="1:29" x14ac:dyDescent="0.3">
      <c r="A1193" t="s">
        <v>2533</v>
      </c>
      <c r="B1193" s="1" t="s">
        <v>4766</v>
      </c>
      <c r="C1193" s="115" t="s">
        <v>4767</v>
      </c>
      <c r="D1193" s="116" t="s">
        <v>2679</v>
      </c>
      <c r="E1193">
        <v>0</v>
      </c>
      <c r="F1193">
        <v>0</v>
      </c>
      <c r="G1193">
        <v>0</v>
      </c>
      <c r="H1193">
        <v>0</v>
      </c>
      <c r="I1193">
        <v>0</v>
      </c>
      <c r="J1193" t="s">
        <v>2496</v>
      </c>
      <c r="K1193" t="s">
        <v>2496</v>
      </c>
      <c r="L1193" s="20"/>
      <c r="M1193" s="20"/>
      <c r="N1193" s="20"/>
      <c r="O1193" s="20"/>
      <c r="P1193" s="20"/>
      <c r="Q1193" s="28">
        <f t="shared" si="20"/>
        <v>17.71</v>
      </c>
      <c r="R1193" s="18"/>
      <c r="S1193" s="18"/>
      <c r="T1193" s="18"/>
      <c r="U1193" s="18"/>
      <c r="V1193" s="18"/>
      <c r="W11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3" s="17">
        <f>SUM(T_MAIN_ROUTGW28[[#This Row],[(Y)
TOTAL Excluding VAT - Y1
((A*J)*Q)+((A*R)*12))]:[(AC)
TOTAL Excluding VAT - Y5
((E*N*Q)+((E*V)*12))]])</f>
        <v>0</v>
      </c>
      <c r="AC1193" s="65"/>
    </row>
    <row r="1194" spans="1:29" x14ac:dyDescent="0.3">
      <c r="A1194" t="s">
        <v>2533</v>
      </c>
      <c r="B1194" s="1" t="s">
        <v>4768</v>
      </c>
      <c r="C1194" s="115" t="s">
        <v>4769</v>
      </c>
      <c r="D1194" s="116" t="s">
        <v>2556</v>
      </c>
      <c r="E1194">
        <v>0</v>
      </c>
      <c r="F1194">
        <v>0</v>
      </c>
      <c r="G1194">
        <v>0</v>
      </c>
      <c r="H1194">
        <v>0</v>
      </c>
      <c r="I1194">
        <v>0</v>
      </c>
      <c r="J1194" t="s">
        <v>2496</v>
      </c>
      <c r="K1194" t="s">
        <v>2496</v>
      </c>
      <c r="L1194" s="20"/>
      <c r="M1194" s="20"/>
      <c r="N1194" s="20"/>
      <c r="O1194" s="20"/>
      <c r="P1194" s="20"/>
      <c r="Q1194" s="28">
        <f t="shared" si="20"/>
        <v>17.71</v>
      </c>
      <c r="R1194" s="18"/>
      <c r="S1194" s="18"/>
      <c r="T1194" s="18"/>
      <c r="U1194" s="18"/>
      <c r="V1194" s="18"/>
      <c r="W11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4" s="17">
        <f>SUM(T_MAIN_ROUTGW28[[#This Row],[(Y)
TOTAL Excluding VAT - Y1
((A*J)*Q)+((A*R)*12))]:[(AC)
TOTAL Excluding VAT - Y5
((E*N*Q)+((E*V)*12))]])</f>
        <v>0</v>
      </c>
      <c r="AC1194" s="65"/>
    </row>
    <row r="1195" spans="1:29" x14ac:dyDescent="0.3">
      <c r="A1195" t="s">
        <v>2533</v>
      </c>
      <c r="B1195" s="1" t="s">
        <v>4770</v>
      </c>
      <c r="C1195" s="115" t="s">
        <v>4771</v>
      </c>
      <c r="D1195" s="116" t="s">
        <v>2556</v>
      </c>
      <c r="E1195">
        <v>0</v>
      </c>
      <c r="F1195">
        <v>0</v>
      </c>
      <c r="G1195">
        <v>0</v>
      </c>
      <c r="H1195">
        <v>0</v>
      </c>
      <c r="I1195">
        <v>0</v>
      </c>
      <c r="J1195" t="s">
        <v>2496</v>
      </c>
      <c r="K1195" t="s">
        <v>2496</v>
      </c>
      <c r="L1195" s="20"/>
      <c r="M1195" s="20"/>
      <c r="N1195" s="20"/>
      <c r="O1195" s="20"/>
      <c r="P1195" s="20"/>
      <c r="Q1195" s="28">
        <f t="shared" si="20"/>
        <v>17.71</v>
      </c>
      <c r="R1195" s="18"/>
      <c r="S1195" s="18"/>
      <c r="T1195" s="18"/>
      <c r="U1195" s="18"/>
      <c r="V1195" s="18"/>
      <c r="W11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5" s="17">
        <f>SUM(T_MAIN_ROUTGW28[[#This Row],[(Y)
TOTAL Excluding VAT - Y1
((A*J)*Q)+((A*R)*12))]:[(AC)
TOTAL Excluding VAT - Y5
((E*N*Q)+((E*V)*12))]])</f>
        <v>0</v>
      </c>
      <c r="AC1195" s="65"/>
    </row>
    <row r="1196" spans="1:29" x14ac:dyDescent="0.3">
      <c r="A1196" t="s">
        <v>2533</v>
      </c>
      <c r="B1196" s="1" t="s">
        <v>4772</v>
      </c>
      <c r="C1196" s="115" t="s">
        <v>4773</v>
      </c>
      <c r="D1196" s="116" t="s">
        <v>2567</v>
      </c>
      <c r="E1196">
        <v>0</v>
      </c>
      <c r="F1196">
        <v>0</v>
      </c>
      <c r="G1196">
        <v>0</v>
      </c>
      <c r="H1196">
        <v>0</v>
      </c>
      <c r="I1196">
        <v>0</v>
      </c>
      <c r="J1196" t="s">
        <v>2496</v>
      </c>
      <c r="K1196" t="s">
        <v>2496</v>
      </c>
      <c r="L1196" s="20"/>
      <c r="M1196" s="20"/>
      <c r="N1196" s="20"/>
      <c r="O1196" s="20"/>
      <c r="P1196" s="20"/>
      <c r="Q1196" s="28">
        <f t="shared" si="20"/>
        <v>17.71</v>
      </c>
      <c r="R1196" s="18"/>
      <c r="S1196" s="18"/>
      <c r="T1196" s="18"/>
      <c r="U1196" s="18"/>
      <c r="V1196" s="18"/>
      <c r="W11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6" s="17">
        <f>SUM(T_MAIN_ROUTGW28[[#This Row],[(Y)
TOTAL Excluding VAT - Y1
((A*J)*Q)+((A*R)*12))]:[(AC)
TOTAL Excluding VAT - Y5
((E*N*Q)+((E*V)*12))]])</f>
        <v>0</v>
      </c>
      <c r="AC1196" s="65"/>
    </row>
    <row r="1197" spans="1:29" x14ac:dyDescent="0.3">
      <c r="A1197" t="s">
        <v>2533</v>
      </c>
      <c r="B1197" s="1" t="s">
        <v>4774</v>
      </c>
      <c r="C1197" s="115" t="s">
        <v>4775</v>
      </c>
      <c r="D1197" s="116" t="s">
        <v>2567</v>
      </c>
      <c r="E1197">
        <v>0</v>
      </c>
      <c r="F1197">
        <v>0</v>
      </c>
      <c r="G1197">
        <v>0</v>
      </c>
      <c r="H1197">
        <v>0</v>
      </c>
      <c r="I1197">
        <v>0</v>
      </c>
      <c r="J1197" t="s">
        <v>2496</v>
      </c>
      <c r="K1197" t="s">
        <v>2496</v>
      </c>
      <c r="L1197" s="20"/>
      <c r="M1197" s="20"/>
      <c r="N1197" s="20"/>
      <c r="O1197" s="20"/>
      <c r="P1197" s="20"/>
      <c r="Q1197" s="28">
        <f t="shared" si="20"/>
        <v>17.71</v>
      </c>
      <c r="R1197" s="18"/>
      <c r="S1197" s="18"/>
      <c r="T1197" s="18"/>
      <c r="U1197" s="18"/>
      <c r="V1197" s="18"/>
      <c r="W11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7" s="17">
        <f>SUM(T_MAIN_ROUTGW28[[#This Row],[(Y)
TOTAL Excluding VAT - Y1
((A*J)*Q)+((A*R)*12))]:[(AC)
TOTAL Excluding VAT - Y5
((E*N*Q)+((E*V)*12))]])</f>
        <v>0</v>
      </c>
      <c r="AC1197" s="65"/>
    </row>
    <row r="1198" spans="1:29" x14ac:dyDescent="0.3">
      <c r="A1198" t="s">
        <v>2533</v>
      </c>
      <c r="B1198" s="1" t="s">
        <v>4776</v>
      </c>
      <c r="C1198" s="115" t="s">
        <v>4777</v>
      </c>
      <c r="D1198" s="116" t="s">
        <v>4657</v>
      </c>
      <c r="E1198">
        <v>0</v>
      </c>
      <c r="F1198">
        <v>0</v>
      </c>
      <c r="G1198">
        <v>0</v>
      </c>
      <c r="H1198">
        <v>0</v>
      </c>
      <c r="I1198">
        <v>0</v>
      </c>
      <c r="J1198" t="s">
        <v>2496</v>
      </c>
      <c r="K1198" t="s">
        <v>2496</v>
      </c>
      <c r="L1198" s="20"/>
      <c r="M1198" s="20"/>
      <c r="N1198" s="20"/>
      <c r="O1198" s="20"/>
      <c r="P1198" s="20"/>
      <c r="Q1198" s="28">
        <f t="shared" si="20"/>
        <v>17.71</v>
      </c>
      <c r="R1198" s="18"/>
      <c r="S1198" s="18"/>
      <c r="T1198" s="18"/>
      <c r="U1198" s="18"/>
      <c r="V1198" s="18"/>
      <c r="W11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8" s="17">
        <f>SUM(T_MAIN_ROUTGW28[[#This Row],[(Y)
TOTAL Excluding VAT - Y1
((A*J)*Q)+((A*R)*12))]:[(AC)
TOTAL Excluding VAT - Y5
((E*N*Q)+((E*V)*12))]])</f>
        <v>0</v>
      </c>
      <c r="AC1198" s="65"/>
    </row>
    <row r="1199" spans="1:29" x14ac:dyDescent="0.3">
      <c r="A1199" t="s">
        <v>2533</v>
      </c>
      <c r="B1199" s="1" t="s">
        <v>4778</v>
      </c>
      <c r="C1199" s="115" t="s">
        <v>4779</v>
      </c>
      <c r="D1199" s="116" t="s">
        <v>2556</v>
      </c>
      <c r="E1199">
        <v>0</v>
      </c>
      <c r="F1199">
        <v>0</v>
      </c>
      <c r="G1199">
        <v>0</v>
      </c>
      <c r="H1199">
        <v>0</v>
      </c>
      <c r="I1199">
        <v>0</v>
      </c>
      <c r="J1199" t="s">
        <v>2496</v>
      </c>
      <c r="K1199" t="s">
        <v>2496</v>
      </c>
      <c r="L1199" s="20"/>
      <c r="M1199" s="20"/>
      <c r="N1199" s="20"/>
      <c r="O1199" s="20"/>
      <c r="P1199" s="20"/>
      <c r="Q1199" s="28">
        <f t="shared" si="20"/>
        <v>17.71</v>
      </c>
      <c r="R1199" s="18"/>
      <c r="S1199" s="18"/>
      <c r="T1199" s="18"/>
      <c r="U1199" s="18"/>
      <c r="V1199" s="18"/>
      <c r="W11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1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1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1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1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199" s="17">
        <f>SUM(T_MAIN_ROUTGW28[[#This Row],[(Y)
TOTAL Excluding VAT - Y1
((A*J)*Q)+((A*R)*12))]:[(AC)
TOTAL Excluding VAT - Y5
((E*N*Q)+((E*V)*12))]])</f>
        <v>0</v>
      </c>
      <c r="AC1199" s="65"/>
    </row>
    <row r="1200" spans="1:29" x14ac:dyDescent="0.3">
      <c r="A1200" t="s">
        <v>2533</v>
      </c>
      <c r="B1200" s="1" t="s">
        <v>4780</v>
      </c>
      <c r="C1200" s="115" t="s">
        <v>4781</v>
      </c>
      <c r="D1200" s="116" t="s">
        <v>2556</v>
      </c>
      <c r="E1200">
        <v>0</v>
      </c>
      <c r="F1200">
        <v>0</v>
      </c>
      <c r="G1200">
        <v>0</v>
      </c>
      <c r="H1200">
        <v>0</v>
      </c>
      <c r="I1200">
        <v>0</v>
      </c>
      <c r="J1200" t="s">
        <v>2496</v>
      </c>
      <c r="K1200" t="s">
        <v>2496</v>
      </c>
      <c r="L1200" s="20"/>
      <c r="M1200" s="20"/>
      <c r="N1200" s="20"/>
      <c r="O1200" s="20"/>
      <c r="P1200" s="20"/>
      <c r="Q1200" s="28">
        <f t="shared" si="20"/>
        <v>17.71</v>
      </c>
      <c r="R1200" s="18"/>
      <c r="S1200" s="18"/>
      <c r="T1200" s="18"/>
      <c r="U1200" s="18"/>
      <c r="V1200" s="18"/>
      <c r="W12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0" s="17">
        <f>SUM(T_MAIN_ROUTGW28[[#This Row],[(Y)
TOTAL Excluding VAT - Y1
((A*J)*Q)+((A*R)*12))]:[(AC)
TOTAL Excluding VAT - Y5
((E*N*Q)+((E*V)*12))]])</f>
        <v>0</v>
      </c>
      <c r="AC1200" s="65"/>
    </row>
    <row r="1201" spans="1:29" x14ac:dyDescent="0.3">
      <c r="A1201" t="s">
        <v>2533</v>
      </c>
      <c r="B1201" s="1" t="s">
        <v>4782</v>
      </c>
      <c r="C1201" s="115" t="s">
        <v>4783</v>
      </c>
      <c r="D1201" s="116" t="s">
        <v>2556</v>
      </c>
      <c r="E1201">
        <v>0</v>
      </c>
      <c r="F1201">
        <v>0</v>
      </c>
      <c r="G1201">
        <v>0</v>
      </c>
      <c r="H1201">
        <v>0</v>
      </c>
      <c r="I1201">
        <v>0</v>
      </c>
      <c r="J1201" t="s">
        <v>2496</v>
      </c>
      <c r="K1201" t="s">
        <v>2496</v>
      </c>
      <c r="L1201" s="20"/>
      <c r="M1201" s="20"/>
      <c r="N1201" s="20"/>
      <c r="O1201" s="20"/>
      <c r="P1201" s="20"/>
      <c r="Q1201" s="28">
        <f t="shared" si="20"/>
        <v>17.71</v>
      </c>
      <c r="R1201" s="18"/>
      <c r="S1201" s="18"/>
      <c r="T1201" s="18"/>
      <c r="U1201" s="18"/>
      <c r="V1201" s="18"/>
      <c r="W12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1" s="17">
        <f>SUM(T_MAIN_ROUTGW28[[#This Row],[(Y)
TOTAL Excluding VAT - Y1
((A*J)*Q)+((A*R)*12))]:[(AC)
TOTAL Excluding VAT - Y5
((E*N*Q)+((E*V)*12))]])</f>
        <v>0</v>
      </c>
      <c r="AC1201" s="65"/>
    </row>
    <row r="1202" spans="1:29" x14ac:dyDescent="0.3">
      <c r="A1202" t="s">
        <v>2533</v>
      </c>
      <c r="B1202" s="1" t="s">
        <v>4784</v>
      </c>
      <c r="C1202" s="115" t="s">
        <v>4785</v>
      </c>
      <c r="D1202" s="116" t="s">
        <v>2556</v>
      </c>
      <c r="E1202">
        <v>0</v>
      </c>
      <c r="F1202">
        <v>0</v>
      </c>
      <c r="G1202">
        <v>0</v>
      </c>
      <c r="H1202">
        <v>0</v>
      </c>
      <c r="I1202">
        <v>0</v>
      </c>
      <c r="J1202" t="s">
        <v>2496</v>
      </c>
      <c r="K1202" t="s">
        <v>2496</v>
      </c>
      <c r="L1202" s="20"/>
      <c r="M1202" s="20"/>
      <c r="N1202" s="20"/>
      <c r="O1202" s="20"/>
      <c r="P1202" s="20"/>
      <c r="Q1202" s="28">
        <f t="shared" si="20"/>
        <v>17.71</v>
      </c>
      <c r="R1202" s="18"/>
      <c r="S1202" s="18"/>
      <c r="T1202" s="18"/>
      <c r="U1202" s="18"/>
      <c r="V1202" s="18"/>
      <c r="W12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2" s="17">
        <f>SUM(T_MAIN_ROUTGW28[[#This Row],[(Y)
TOTAL Excluding VAT - Y1
((A*J)*Q)+((A*R)*12))]:[(AC)
TOTAL Excluding VAT - Y5
((E*N*Q)+((E*V)*12))]])</f>
        <v>0</v>
      </c>
      <c r="AC1202" s="65"/>
    </row>
    <row r="1203" spans="1:29" x14ac:dyDescent="0.3">
      <c r="A1203" t="s">
        <v>2533</v>
      </c>
      <c r="B1203" s="1" t="s">
        <v>4786</v>
      </c>
      <c r="C1203" s="115" t="s">
        <v>4787</v>
      </c>
      <c r="D1203" s="116" t="s">
        <v>2556</v>
      </c>
      <c r="E1203">
        <v>0</v>
      </c>
      <c r="F1203">
        <v>0</v>
      </c>
      <c r="G1203">
        <v>0</v>
      </c>
      <c r="H1203">
        <v>0</v>
      </c>
      <c r="I1203">
        <v>0</v>
      </c>
      <c r="J1203" t="s">
        <v>2496</v>
      </c>
      <c r="K1203" t="s">
        <v>2496</v>
      </c>
      <c r="L1203" s="20"/>
      <c r="M1203" s="20"/>
      <c r="N1203" s="20"/>
      <c r="O1203" s="20"/>
      <c r="P1203" s="20"/>
      <c r="Q1203" s="28">
        <f t="shared" si="20"/>
        <v>17.71</v>
      </c>
      <c r="R1203" s="18"/>
      <c r="S1203" s="18"/>
      <c r="T1203" s="18"/>
      <c r="U1203" s="18"/>
      <c r="V1203" s="18"/>
      <c r="W12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3" s="17">
        <f>SUM(T_MAIN_ROUTGW28[[#This Row],[(Y)
TOTAL Excluding VAT - Y1
((A*J)*Q)+((A*R)*12))]:[(AC)
TOTAL Excluding VAT - Y5
((E*N*Q)+((E*V)*12))]])</f>
        <v>0</v>
      </c>
      <c r="AC1203" s="65"/>
    </row>
    <row r="1204" spans="1:29" x14ac:dyDescent="0.3">
      <c r="A1204" t="s">
        <v>2533</v>
      </c>
      <c r="B1204" s="1" t="s">
        <v>4788</v>
      </c>
      <c r="C1204" s="115" t="s">
        <v>4789</v>
      </c>
      <c r="D1204" s="116" t="s">
        <v>2556</v>
      </c>
      <c r="E1204">
        <v>0</v>
      </c>
      <c r="F1204">
        <v>0</v>
      </c>
      <c r="G1204">
        <v>0</v>
      </c>
      <c r="H1204">
        <v>0</v>
      </c>
      <c r="I1204">
        <v>0</v>
      </c>
      <c r="J1204" t="s">
        <v>2496</v>
      </c>
      <c r="K1204" t="s">
        <v>2496</v>
      </c>
      <c r="L1204" s="20"/>
      <c r="M1204" s="20"/>
      <c r="N1204" s="20"/>
      <c r="O1204" s="20"/>
      <c r="P1204" s="20"/>
      <c r="Q1204" s="28">
        <f t="shared" si="20"/>
        <v>17.71</v>
      </c>
      <c r="R1204" s="18"/>
      <c r="S1204" s="18"/>
      <c r="T1204" s="18"/>
      <c r="U1204" s="18"/>
      <c r="V1204" s="18"/>
      <c r="W12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4" s="17">
        <f>SUM(T_MAIN_ROUTGW28[[#This Row],[(Y)
TOTAL Excluding VAT - Y1
((A*J)*Q)+((A*R)*12))]:[(AC)
TOTAL Excluding VAT - Y5
((E*N*Q)+((E*V)*12))]])</f>
        <v>0</v>
      </c>
      <c r="AC1204" s="65"/>
    </row>
    <row r="1205" spans="1:29" x14ac:dyDescent="0.3">
      <c r="A1205" t="s">
        <v>2533</v>
      </c>
      <c r="B1205" s="1" t="s">
        <v>4790</v>
      </c>
      <c r="C1205" s="115" t="s">
        <v>4791</v>
      </c>
      <c r="D1205" s="116" t="s">
        <v>2556</v>
      </c>
      <c r="E1205">
        <v>0</v>
      </c>
      <c r="F1205">
        <v>0</v>
      </c>
      <c r="G1205">
        <v>0</v>
      </c>
      <c r="H1205">
        <v>0</v>
      </c>
      <c r="I1205">
        <v>0</v>
      </c>
      <c r="J1205" t="s">
        <v>2496</v>
      </c>
      <c r="K1205" t="s">
        <v>2496</v>
      </c>
      <c r="L1205" s="20"/>
      <c r="M1205" s="20"/>
      <c r="N1205" s="20"/>
      <c r="O1205" s="20"/>
      <c r="P1205" s="20"/>
      <c r="Q1205" s="28">
        <f t="shared" si="20"/>
        <v>17.71</v>
      </c>
      <c r="R1205" s="18"/>
      <c r="S1205" s="18"/>
      <c r="T1205" s="18"/>
      <c r="U1205" s="18"/>
      <c r="V1205" s="18"/>
      <c r="W12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5" s="17">
        <f>SUM(T_MAIN_ROUTGW28[[#This Row],[(Y)
TOTAL Excluding VAT - Y1
((A*J)*Q)+((A*R)*12))]:[(AC)
TOTAL Excluding VAT - Y5
((E*N*Q)+((E*V)*12))]])</f>
        <v>0</v>
      </c>
      <c r="AC1205" s="65"/>
    </row>
    <row r="1206" spans="1:29" x14ac:dyDescent="0.3">
      <c r="A1206" t="s">
        <v>2533</v>
      </c>
      <c r="B1206" s="1" t="s">
        <v>4792</v>
      </c>
      <c r="C1206" s="115" t="s">
        <v>4793</v>
      </c>
      <c r="D1206" s="116" t="s">
        <v>2556</v>
      </c>
      <c r="E1206">
        <v>0</v>
      </c>
      <c r="F1206">
        <v>0</v>
      </c>
      <c r="G1206">
        <v>0</v>
      </c>
      <c r="H1206">
        <v>0</v>
      </c>
      <c r="I1206">
        <v>0</v>
      </c>
      <c r="J1206" t="s">
        <v>2496</v>
      </c>
      <c r="K1206" t="s">
        <v>2496</v>
      </c>
      <c r="L1206" s="20"/>
      <c r="M1206" s="20"/>
      <c r="N1206" s="20"/>
      <c r="O1206" s="20"/>
      <c r="P1206" s="20"/>
      <c r="Q1206" s="28">
        <f t="shared" si="20"/>
        <v>17.71</v>
      </c>
      <c r="R1206" s="18"/>
      <c r="S1206" s="18"/>
      <c r="T1206" s="18"/>
      <c r="U1206" s="18"/>
      <c r="V1206" s="18"/>
      <c r="W12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6" s="17">
        <f>SUM(T_MAIN_ROUTGW28[[#This Row],[(Y)
TOTAL Excluding VAT - Y1
((A*J)*Q)+((A*R)*12))]:[(AC)
TOTAL Excluding VAT - Y5
((E*N*Q)+((E*V)*12))]])</f>
        <v>0</v>
      </c>
      <c r="AC1206" s="65"/>
    </row>
    <row r="1207" spans="1:29" x14ac:dyDescent="0.3">
      <c r="A1207" t="s">
        <v>2533</v>
      </c>
      <c r="B1207" s="1" t="s">
        <v>4794</v>
      </c>
      <c r="C1207" s="115" t="s">
        <v>4795</v>
      </c>
      <c r="D1207" s="116" t="s">
        <v>3438</v>
      </c>
      <c r="E1207">
        <v>0</v>
      </c>
      <c r="F1207">
        <v>0</v>
      </c>
      <c r="G1207">
        <v>0</v>
      </c>
      <c r="H1207">
        <v>0</v>
      </c>
      <c r="I1207">
        <v>0</v>
      </c>
      <c r="J1207" t="s">
        <v>2496</v>
      </c>
      <c r="K1207" t="s">
        <v>2496</v>
      </c>
      <c r="L1207" s="20"/>
      <c r="M1207" s="20"/>
      <c r="N1207" s="20"/>
      <c r="O1207" s="20"/>
      <c r="P1207" s="20"/>
      <c r="Q1207" s="28">
        <f t="shared" si="20"/>
        <v>17.71</v>
      </c>
      <c r="R1207" s="18"/>
      <c r="S1207" s="18"/>
      <c r="T1207" s="18"/>
      <c r="U1207" s="18"/>
      <c r="V1207" s="18"/>
      <c r="W12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7" s="17">
        <f>SUM(T_MAIN_ROUTGW28[[#This Row],[(Y)
TOTAL Excluding VAT - Y1
((A*J)*Q)+((A*R)*12))]:[(AC)
TOTAL Excluding VAT - Y5
((E*N*Q)+((E*V)*12))]])</f>
        <v>0</v>
      </c>
      <c r="AC1207" s="65"/>
    </row>
    <row r="1208" spans="1:29" x14ac:dyDescent="0.3">
      <c r="A1208" t="s">
        <v>2533</v>
      </c>
      <c r="B1208" s="1" t="s">
        <v>4796</v>
      </c>
      <c r="C1208" s="115" t="s">
        <v>4797</v>
      </c>
      <c r="D1208" s="116" t="s">
        <v>2556</v>
      </c>
      <c r="E1208">
        <v>0</v>
      </c>
      <c r="F1208">
        <v>0</v>
      </c>
      <c r="G1208">
        <v>0</v>
      </c>
      <c r="H1208">
        <v>0</v>
      </c>
      <c r="I1208">
        <v>0</v>
      </c>
      <c r="J1208" t="s">
        <v>2496</v>
      </c>
      <c r="K1208" t="s">
        <v>2496</v>
      </c>
      <c r="L1208" s="20"/>
      <c r="M1208" s="20"/>
      <c r="N1208" s="20"/>
      <c r="O1208" s="20"/>
      <c r="P1208" s="20"/>
      <c r="Q1208" s="28">
        <f t="shared" si="20"/>
        <v>17.71</v>
      </c>
      <c r="R1208" s="18"/>
      <c r="S1208" s="18"/>
      <c r="T1208" s="18"/>
      <c r="U1208" s="18"/>
      <c r="V1208" s="18"/>
      <c r="W12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8" s="17">
        <f>SUM(T_MAIN_ROUTGW28[[#This Row],[(Y)
TOTAL Excluding VAT - Y1
((A*J)*Q)+((A*R)*12))]:[(AC)
TOTAL Excluding VAT - Y5
((E*N*Q)+((E*V)*12))]])</f>
        <v>0</v>
      </c>
      <c r="AC1208" s="65"/>
    </row>
    <row r="1209" spans="1:29" x14ac:dyDescent="0.3">
      <c r="A1209" t="s">
        <v>2533</v>
      </c>
      <c r="B1209" s="1" t="s">
        <v>4798</v>
      </c>
      <c r="C1209" s="115" t="s">
        <v>4799</v>
      </c>
      <c r="D1209" s="116" t="s">
        <v>2556</v>
      </c>
      <c r="E1209">
        <v>0</v>
      </c>
      <c r="F1209">
        <v>0</v>
      </c>
      <c r="G1209">
        <v>0</v>
      </c>
      <c r="H1209">
        <v>0</v>
      </c>
      <c r="I1209">
        <v>0</v>
      </c>
      <c r="J1209" t="s">
        <v>2496</v>
      </c>
      <c r="K1209" t="s">
        <v>2496</v>
      </c>
      <c r="L1209" s="20"/>
      <c r="M1209" s="20"/>
      <c r="N1209" s="20"/>
      <c r="O1209" s="20"/>
      <c r="P1209" s="20"/>
      <c r="Q1209" s="28">
        <f t="shared" si="20"/>
        <v>17.71</v>
      </c>
      <c r="R1209" s="18"/>
      <c r="S1209" s="18"/>
      <c r="T1209" s="18"/>
      <c r="U1209" s="18"/>
      <c r="V1209" s="18"/>
      <c r="W12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09" s="17">
        <f>SUM(T_MAIN_ROUTGW28[[#This Row],[(Y)
TOTAL Excluding VAT - Y1
((A*J)*Q)+((A*R)*12))]:[(AC)
TOTAL Excluding VAT - Y5
((E*N*Q)+((E*V)*12))]])</f>
        <v>0</v>
      </c>
      <c r="AC1209" s="65"/>
    </row>
    <row r="1210" spans="1:29" x14ac:dyDescent="0.3">
      <c r="A1210" t="s">
        <v>2533</v>
      </c>
      <c r="B1210" s="1" t="s">
        <v>4800</v>
      </c>
      <c r="C1210" s="115" t="s">
        <v>4801</v>
      </c>
      <c r="D1210" s="116" t="s">
        <v>2556</v>
      </c>
      <c r="E1210">
        <v>0</v>
      </c>
      <c r="F1210">
        <v>0</v>
      </c>
      <c r="G1210">
        <v>0</v>
      </c>
      <c r="H1210">
        <v>0</v>
      </c>
      <c r="I1210">
        <v>0</v>
      </c>
      <c r="J1210" t="s">
        <v>2496</v>
      </c>
      <c r="K1210" t="s">
        <v>2496</v>
      </c>
      <c r="L1210" s="20"/>
      <c r="M1210" s="20"/>
      <c r="N1210" s="20"/>
      <c r="O1210" s="20"/>
      <c r="P1210" s="20"/>
      <c r="Q1210" s="28">
        <f t="shared" si="20"/>
        <v>17.71</v>
      </c>
      <c r="R1210" s="18"/>
      <c r="S1210" s="18"/>
      <c r="T1210" s="18"/>
      <c r="U1210" s="18"/>
      <c r="V1210" s="18"/>
      <c r="W12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0" s="17">
        <f>SUM(T_MAIN_ROUTGW28[[#This Row],[(Y)
TOTAL Excluding VAT - Y1
((A*J)*Q)+((A*R)*12))]:[(AC)
TOTAL Excluding VAT - Y5
((E*N*Q)+((E*V)*12))]])</f>
        <v>0</v>
      </c>
      <c r="AC1210" s="65"/>
    </row>
    <row r="1211" spans="1:29" x14ac:dyDescent="0.3">
      <c r="A1211" t="s">
        <v>2533</v>
      </c>
      <c r="B1211" s="1" t="s">
        <v>4802</v>
      </c>
      <c r="C1211" s="115" t="s">
        <v>4803</v>
      </c>
      <c r="D1211" s="116" t="s">
        <v>2556</v>
      </c>
      <c r="E1211">
        <v>0</v>
      </c>
      <c r="F1211">
        <v>0</v>
      </c>
      <c r="G1211">
        <v>0</v>
      </c>
      <c r="H1211">
        <v>0</v>
      </c>
      <c r="I1211">
        <v>0</v>
      </c>
      <c r="J1211" t="s">
        <v>2496</v>
      </c>
      <c r="K1211" t="s">
        <v>2496</v>
      </c>
      <c r="L1211" s="20"/>
      <c r="M1211" s="20"/>
      <c r="N1211" s="20"/>
      <c r="O1211" s="20"/>
      <c r="P1211" s="20"/>
      <c r="Q1211" s="28">
        <f t="shared" si="20"/>
        <v>17.71</v>
      </c>
      <c r="R1211" s="18"/>
      <c r="S1211" s="18"/>
      <c r="T1211" s="18"/>
      <c r="U1211" s="18"/>
      <c r="V1211" s="18"/>
      <c r="W12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1" s="17">
        <f>SUM(T_MAIN_ROUTGW28[[#This Row],[(Y)
TOTAL Excluding VAT - Y1
((A*J)*Q)+((A*R)*12))]:[(AC)
TOTAL Excluding VAT - Y5
((E*N*Q)+((E*V)*12))]])</f>
        <v>0</v>
      </c>
      <c r="AC1211" s="65"/>
    </row>
    <row r="1212" spans="1:29" x14ac:dyDescent="0.3">
      <c r="A1212" t="s">
        <v>2533</v>
      </c>
      <c r="B1212" s="1" t="s">
        <v>4804</v>
      </c>
      <c r="C1212" s="115" t="s">
        <v>4805</v>
      </c>
      <c r="D1212" s="116" t="s">
        <v>2556</v>
      </c>
      <c r="E1212">
        <v>0</v>
      </c>
      <c r="F1212">
        <v>0</v>
      </c>
      <c r="G1212">
        <v>0</v>
      </c>
      <c r="H1212">
        <v>0</v>
      </c>
      <c r="I1212">
        <v>0</v>
      </c>
      <c r="J1212" t="s">
        <v>2496</v>
      </c>
      <c r="K1212" t="s">
        <v>2496</v>
      </c>
      <c r="L1212" s="20"/>
      <c r="M1212" s="20"/>
      <c r="N1212" s="20"/>
      <c r="O1212" s="20"/>
      <c r="P1212" s="20"/>
      <c r="Q1212" s="28">
        <f t="shared" si="20"/>
        <v>17.71</v>
      </c>
      <c r="R1212" s="18"/>
      <c r="S1212" s="18"/>
      <c r="T1212" s="18"/>
      <c r="U1212" s="18"/>
      <c r="V1212" s="18"/>
      <c r="W12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2" s="17">
        <f>SUM(T_MAIN_ROUTGW28[[#This Row],[(Y)
TOTAL Excluding VAT - Y1
((A*J)*Q)+((A*R)*12))]:[(AC)
TOTAL Excluding VAT - Y5
((E*N*Q)+((E*V)*12))]])</f>
        <v>0</v>
      </c>
      <c r="AC1212" s="65"/>
    </row>
    <row r="1213" spans="1:29" x14ac:dyDescent="0.3">
      <c r="A1213" t="s">
        <v>2533</v>
      </c>
      <c r="B1213" s="1" t="s">
        <v>4806</v>
      </c>
      <c r="C1213" s="115" t="s">
        <v>4807</v>
      </c>
      <c r="D1213" s="116" t="s">
        <v>2556</v>
      </c>
      <c r="E1213">
        <v>0</v>
      </c>
      <c r="F1213">
        <v>0</v>
      </c>
      <c r="G1213">
        <v>0</v>
      </c>
      <c r="H1213">
        <v>0</v>
      </c>
      <c r="I1213">
        <v>0</v>
      </c>
      <c r="J1213" t="s">
        <v>2496</v>
      </c>
      <c r="K1213" t="s">
        <v>2496</v>
      </c>
      <c r="L1213" s="20"/>
      <c r="M1213" s="20"/>
      <c r="N1213" s="20"/>
      <c r="O1213" s="20"/>
      <c r="P1213" s="20"/>
      <c r="Q1213" s="28">
        <f t="shared" si="20"/>
        <v>17.71</v>
      </c>
      <c r="R1213" s="18"/>
      <c r="S1213" s="18"/>
      <c r="T1213" s="18"/>
      <c r="U1213" s="18"/>
      <c r="V1213" s="18"/>
      <c r="W12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3" s="17">
        <f>SUM(T_MAIN_ROUTGW28[[#This Row],[(Y)
TOTAL Excluding VAT - Y1
((A*J)*Q)+((A*R)*12))]:[(AC)
TOTAL Excluding VAT - Y5
((E*N*Q)+((E*V)*12))]])</f>
        <v>0</v>
      </c>
      <c r="AC1213" s="65"/>
    </row>
    <row r="1214" spans="1:29" x14ac:dyDescent="0.3">
      <c r="A1214" t="s">
        <v>2533</v>
      </c>
      <c r="B1214" s="1" t="s">
        <v>4808</v>
      </c>
      <c r="C1214" s="115" t="s">
        <v>4809</v>
      </c>
      <c r="D1214" s="116" t="s">
        <v>2556</v>
      </c>
      <c r="E1214">
        <v>0</v>
      </c>
      <c r="F1214">
        <v>0</v>
      </c>
      <c r="G1214">
        <v>0</v>
      </c>
      <c r="H1214">
        <v>0</v>
      </c>
      <c r="I1214">
        <v>0</v>
      </c>
      <c r="J1214" t="s">
        <v>2496</v>
      </c>
      <c r="K1214" t="s">
        <v>2496</v>
      </c>
      <c r="L1214" s="20"/>
      <c r="M1214" s="20"/>
      <c r="N1214" s="20"/>
      <c r="O1214" s="20"/>
      <c r="P1214" s="20"/>
      <c r="Q1214" s="28">
        <f t="shared" si="20"/>
        <v>17.71</v>
      </c>
      <c r="R1214" s="18"/>
      <c r="S1214" s="18"/>
      <c r="T1214" s="18"/>
      <c r="U1214" s="18"/>
      <c r="V1214" s="18"/>
      <c r="W12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4" s="17">
        <f>SUM(T_MAIN_ROUTGW28[[#This Row],[(Y)
TOTAL Excluding VAT - Y1
((A*J)*Q)+((A*R)*12))]:[(AC)
TOTAL Excluding VAT - Y5
((E*N*Q)+((E*V)*12))]])</f>
        <v>0</v>
      </c>
      <c r="AC1214" s="65"/>
    </row>
    <row r="1215" spans="1:29" x14ac:dyDescent="0.3">
      <c r="A1215" t="s">
        <v>2533</v>
      </c>
      <c r="B1215" s="1" t="s">
        <v>4810</v>
      </c>
      <c r="C1215" s="115" t="s">
        <v>4811</v>
      </c>
      <c r="D1215" s="116" t="s">
        <v>2556</v>
      </c>
      <c r="E1215">
        <v>0</v>
      </c>
      <c r="F1215">
        <v>0</v>
      </c>
      <c r="G1215">
        <v>0</v>
      </c>
      <c r="H1215">
        <v>0</v>
      </c>
      <c r="I1215">
        <v>0</v>
      </c>
      <c r="J1215" t="s">
        <v>2496</v>
      </c>
      <c r="K1215" t="s">
        <v>2496</v>
      </c>
      <c r="L1215" s="20"/>
      <c r="M1215" s="20"/>
      <c r="N1215" s="20"/>
      <c r="O1215" s="20"/>
      <c r="P1215" s="20"/>
      <c r="Q1215" s="28">
        <f t="shared" si="20"/>
        <v>17.71</v>
      </c>
      <c r="R1215" s="18"/>
      <c r="S1215" s="18"/>
      <c r="T1215" s="18"/>
      <c r="U1215" s="18"/>
      <c r="V1215" s="18"/>
      <c r="W12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5" s="17">
        <f>SUM(T_MAIN_ROUTGW28[[#This Row],[(Y)
TOTAL Excluding VAT - Y1
((A*J)*Q)+((A*R)*12))]:[(AC)
TOTAL Excluding VAT - Y5
((E*N*Q)+((E*V)*12))]])</f>
        <v>0</v>
      </c>
      <c r="AC1215" s="65"/>
    </row>
    <row r="1216" spans="1:29" x14ac:dyDescent="0.3">
      <c r="A1216" t="s">
        <v>2533</v>
      </c>
      <c r="B1216" s="1" t="s">
        <v>4812</v>
      </c>
      <c r="C1216" s="115" t="s">
        <v>4813</v>
      </c>
      <c r="D1216" s="116" t="s">
        <v>2556</v>
      </c>
      <c r="E1216">
        <v>0</v>
      </c>
      <c r="F1216">
        <v>0</v>
      </c>
      <c r="G1216">
        <v>0</v>
      </c>
      <c r="H1216">
        <v>0</v>
      </c>
      <c r="I1216">
        <v>0</v>
      </c>
      <c r="J1216" t="s">
        <v>2496</v>
      </c>
      <c r="K1216" t="s">
        <v>2496</v>
      </c>
      <c r="L1216" s="20"/>
      <c r="M1216" s="20"/>
      <c r="N1216" s="20"/>
      <c r="O1216" s="20"/>
      <c r="P1216" s="20"/>
      <c r="Q1216" s="28">
        <f t="shared" si="20"/>
        <v>17.71</v>
      </c>
      <c r="R1216" s="18"/>
      <c r="S1216" s="18"/>
      <c r="T1216" s="18"/>
      <c r="U1216" s="18"/>
      <c r="V1216" s="18"/>
      <c r="W12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6" s="17">
        <f>SUM(T_MAIN_ROUTGW28[[#This Row],[(Y)
TOTAL Excluding VAT - Y1
((A*J)*Q)+((A*R)*12))]:[(AC)
TOTAL Excluding VAT - Y5
((E*N*Q)+((E*V)*12))]])</f>
        <v>0</v>
      </c>
      <c r="AC1216" s="65"/>
    </row>
    <row r="1217" spans="1:29" x14ac:dyDescent="0.3">
      <c r="A1217" t="s">
        <v>2533</v>
      </c>
      <c r="B1217" s="1" t="s">
        <v>4814</v>
      </c>
      <c r="C1217" s="115" t="s">
        <v>4815</v>
      </c>
      <c r="D1217" s="116" t="s">
        <v>2556</v>
      </c>
      <c r="E1217">
        <v>0</v>
      </c>
      <c r="F1217">
        <v>0</v>
      </c>
      <c r="G1217">
        <v>0</v>
      </c>
      <c r="H1217">
        <v>0</v>
      </c>
      <c r="I1217">
        <v>0</v>
      </c>
      <c r="J1217" t="s">
        <v>2496</v>
      </c>
      <c r="K1217" t="s">
        <v>2496</v>
      </c>
      <c r="L1217" s="20"/>
      <c r="M1217" s="20"/>
      <c r="N1217" s="20"/>
      <c r="O1217" s="20"/>
      <c r="P1217" s="20"/>
      <c r="Q1217" s="28">
        <f t="shared" si="20"/>
        <v>17.71</v>
      </c>
      <c r="R1217" s="18"/>
      <c r="S1217" s="18"/>
      <c r="T1217" s="18"/>
      <c r="U1217" s="18"/>
      <c r="V1217" s="18"/>
      <c r="W12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7" s="17">
        <f>SUM(T_MAIN_ROUTGW28[[#This Row],[(Y)
TOTAL Excluding VAT - Y1
((A*J)*Q)+((A*R)*12))]:[(AC)
TOTAL Excluding VAT - Y5
((E*N*Q)+((E*V)*12))]])</f>
        <v>0</v>
      </c>
      <c r="AC1217" s="65"/>
    </row>
    <row r="1218" spans="1:29" x14ac:dyDescent="0.3">
      <c r="A1218" t="s">
        <v>2533</v>
      </c>
      <c r="B1218" s="1" t="s">
        <v>4816</v>
      </c>
      <c r="C1218" s="115" t="s">
        <v>4817</v>
      </c>
      <c r="D1218" s="116" t="s">
        <v>2556</v>
      </c>
      <c r="E1218">
        <v>0</v>
      </c>
      <c r="F1218">
        <v>0</v>
      </c>
      <c r="G1218">
        <v>0</v>
      </c>
      <c r="H1218">
        <v>0</v>
      </c>
      <c r="I1218">
        <v>0</v>
      </c>
      <c r="J1218" t="s">
        <v>2496</v>
      </c>
      <c r="K1218" t="s">
        <v>2496</v>
      </c>
      <c r="L1218" s="20"/>
      <c r="M1218" s="20"/>
      <c r="N1218" s="20"/>
      <c r="O1218" s="20"/>
      <c r="P1218" s="20"/>
      <c r="Q1218" s="28">
        <f t="shared" si="20"/>
        <v>17.71</v>
      </c>
      <c r="R1218" s="18"/>
      <c r="S1218" s="18"/>
      <c r="T1218" s="18"/>
      <c r="U1218" s="18"/>
      <c r="V1218" s="18"/>
      <c r="W12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8" s="17">
        <f>SUM(T_MAIN_ROUTGW28[[#This Row],[(Y)
TOTAL Excluding VAT - Y1
((A*J)*Q)+((A*R)*12))]:[(AC)
TOTAL Excluding VAT - Y5
((E*N*Q)+((E*V)*12))]])</f>
        <v>0</v>
      </c>
      <c r="AC1218" s="65"/>
    </row>
    <row r="1219" spans="1:29" x14ac:dyDescent="0.3">
      <c r="A1219" t="s">
        <v>2533</v>
      </c>
      <c r="B1219" s="1" t="s">
        <v>4818</v>
      </c>
      <c r="C1219" s="115" t="s">
        <v>4819</v>
      </c>
      <c r="D1219" s="116" t="s">
        <v>2556</v>
      </c>
      <c r="E1219">
        <v>0</v>
      </c>
      <c r="F1219">
        <v>0</v>
      </c>
      <c r="G1219">
        <v>0</v>
      </c>
      <c r="H1219">
        <v>0</v>
      </c>
      <c r="I1219">
        <v>0</v>
      </c>
      <c r="J1219" t="s">
        <v>2496</v>
      </c>
      <c r="K1219" t="s">
        <v>2496</v>
      </c>
      <c r="L1219" s="20"/>
      <c r="M1219" s="20"/>
      <c r="N1219" s="20"/>
      <c r="O1219" s="20"/>
      <c r="P1219" s="20"/>
      <c r="Q1219" s="28">
        <f t="shared" si="20"/>
        <v>17.71</v>
      </c>
      <c r="R1219" s="18"/>
      <c r="S1219" s="18"/>
      <c r="T1219" s="18"/>
      <c r="U1219" s="18"/>
      <c r="V1219" s="18"/>
      <c r="W12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19" s="17">
        <f>SUM(T_MAIN_ROUTGW28[[#This Row],[(Y)
TOTAL Excluding VAT - Y1
((A*J)*Q)+((A*R)*12))]:[(AC)
TOTAL Excluding VAT - Y5
((E*N*Q)+((E*V)*12))]])</f>
        <v>0</v>
      </c>
      <c r="AC1219" s="65"/>
    </row>
    <row r="1220" spans="1:29" x14ac:dyDescent="0.3">
      <c r="A1220" t="s">
        <v>2533</v>
      </c>
      <c r="B1220" s="1" t="s">
        <v>4820</v>
      </c>
      <c r="C1220" s="115" t="s">
        <v>4821</v>
      </c>
      <c r="D1220" s="116" t="s">
        <v>2556</v>
      </c>
      <c r="E1220">
        <v>0</v>
      </c>
      <c r="F1220">
        <v>0</v>
      </c>
      <c r="G1220">
        <v>0</v>
      </c>
      <c r="H1220">
        <v>0</v>
      </c>
      <c r="I1220">
        <v>0</v>
      </c>
      <c r="J1220" t="s">
        <v>2496</v>
      </c>
      <c r="K1220" t="s">
        <v>2496</v>
      </c>
      <c r="L1220" s="20"/>
      <c r="M1220" s="20"/>
      <c r="N1220" s="20"/>
      <c r="O1220" s="20"/>
      <c r="P1220" s="20"/>
      <c r="Q1220" s="28">
        <f t="shared" si="20"/>
        <v>17.71</v>
      </c>
      <c r="R1220" s="18"/>
      <c r="S1220" s="18"/>
      <c r="T1220" s="18"/>
      <c r="U1220" s="18"/>
      <c r="V1220" s="18"/>
      <c r="W12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0" s="17">
        <f>SUM(T_MAIN_ROUTGW28[[#This Row],[(Y)
TOTAL Excluding VAT - Y1
((A*J)*Q)+((A*R)*12))]:[(AC)
TOTAL Excluding VAT - Y5
((E*N*Q)+((E*V)*12))]])</f>
        <v>0</v>
      </c>
      <c r="AC1220" s="65"/>
    </row>
    <row r="1221" spans="1:29" x14ac:dyDescent="0.3">
      <c r="A1221" t="s">
        <v>2533</v>
      </c>
      <c r="B1221" s="1" t="s">
        <v>4822</v>
      </c>
      <c r="C1221" s="115" t="s">
        <v>4823</v>
      </c>
      <c r="D1221" s="116" t="s">
        <v>2556</v>
      </c>
      <c r="E1221">
        <v>0</v>
      </c>
      <c r="F1221">
        <v>0</v>
      </c>
      <c r="G1221">
        <v>0</v>
      </c>
      <c r="H1221">
        <v>0</v>
      </c>
      <c r="I1221">
        <v>0</v>
      </c>
      <c r="J1221" t="s">
        <v>2496</v>
      </c>
      <c r="K1221" t="s">
        <v>2496</v>
      </c>
      <c r="L1221" s="20"/>
      <c r="M1221" s="20"/>
      <c r="N1221" s="20"/>
      <c r="O1221" s="20"/>
      <c r="P1221" s="20"/>
      <c r="Q1221" s="28">
        <f t="shared" si="20"/>
        <v>17.71</v>
      </c>
      <c r="R1221" s="18"/>
      <c r="S1221" s="18"/>
      <c r="T1221" s="18"/>
      <c r="U1221" s="18"/>
      <c r="V1221" s="18"/>
      <c r="W12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1" s="17">
        <f>SUM(T_MAIN_ROUTGW28[[#This Row],[(Y)
TOTAL Excluding VAT - Y1
((A*J)*Q)+((A*R)*12))]:[(AC)
TOTAL Excluding VAT - Y5
((E*N*Q)+((E*V)*12))]])</f>
        <v>0</v>
      </c>
      <c r="AC1221" s="65"/>
    </row>
    <row r="1222" spans="1:29" x14ac:dyDescent="0.3">
      <c r="A1222" t="s">
        <v>2533</v>
      </c>
      <c r="B1222" s="1" t="s">
        <v>4824</v>
      </c>
      <c r="C1222" s="115" t="s">
        <v>4825</v>
      </c>
      <c r="D1222" s="116" t="s">
        <v>2556</v>
      </c>
      <c r="E1222">
        <v>0</v>
      </c>
      <c r="F1222">
        <v>0</v>
      </c>
      <c r="G1222">
        <v>0</v>
      </c>
      <c r="H1222">
        <v>0</v>
      </c>
      <c r="I1222">
        <v>0</v>
      </c>
      <c r="J1222" t="s">
        <v>2496</v>
      </c>
      <c r="K1222" t="s">
        <v>2496</v>
      </c>
      <c r="L1222" s="20"/>
      <c r="M1222" s="20"/>
      <c r="N1222" s="20"/>
      <c r="O1222" s="20"/>
      <c r="P1222" s="20"/>
      <c r="Q1222" s="28">
        <f t="shared" si="20"/>
        <v>17.71</v>
      </c>
      <c r="R1222" s="18"/>
      <c r="S1222" s="18"/>
      <c r="T1222" s="18"/>
      <c r="U1222" s="18"/>
      <c r="V1222" s="18"/>
      <c r="W12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2" s="17">
        <f>SUM(T_MAIN_ROUTGW28[[#This Row],[(Y)
TOTAL Excluding VAT - Y1
((A*J)*Q)+((A*R)*12))]:[(AC)
TOTAL Excluding VAT - Y5
((E*N*Q)+((E*V)*12))]])</f>
        <v>0</v>
      </c>
      <c r="AC1222" s="65"/>
    </row>
    <row r="1223" spans="1:29" x14ac:dyDescent="0.3">
      <c r="A1223" t="s">
        <v>2533</v>
      </c>
      <c r="B1223" s="1" t="s">
        <v>4826</v>
      </c>
      <c r="C1223" s="115" t="s">
        <v>4827</v>
      </c>
      <c r="D1223" s="116" t="s">
        <v>2556</v>
      </c>
      <c r="E1223">
        <v>0</v>
      </c>
      <c r="F1223">
        <v>0</v>
      </c>
      <c r="G1223">
        <v>0</v>
      </c>
      <c r="H1223">
        <v>0</v>
      </c>
      <c r="I1223">
        <v>0</v>
      </c>
      <c r="J1223" t="s">
        <v>2496</v>
      </c>
      <c r="K1223" t="s">
        <v>2496</v>
      </c>
      <c r="L1223" s="20"/>
      <c r="M1223" s="20"/>
      <c r="N1223" s="20"/>
      <c r="O1223" s="20"/>
      <c r="P1223" s="20"/>
      <c r="Q1223" s="28">
        <f t="shared" si="20"/>
        <v>17.71</v>
      </c>
      <c r="R1223" s="18"/>
      <c r="S1223" s="18"/>
      <c r="T1223" s="18"/>
      <c r="U1223" s="18"/>
      <c r="V1223" s="18"/>
      <c r="W12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3" s="17">
        <f>SUM(T_MAIN_ROUTGW28[[#This Row],[(Y)
TOTAL Excluding VAT - Y1
((A*J)*Q)+((A*R)*12))]:[(AC)
TOTAL Excluding VAT - Y5
((E*N*Q)+((E*V)*12))]])</f>
        <v>0</v>
      </c>
      <c r="AC1223" s="65"/>
    </row>
    <row r="1224" spans="1:29" x14ac:dyDescent="0.3">
      <c r="A1224" t="s">
        <v>2533</v>
      </c>
      <c r="B1224" s="1" t="s">
        <v>4828</v>
      </c>
      <c r="C1224" s="115" t="s">
        <v>4829</v>
      </c>
      <c r="D1224" s="116" t="s">
        <v>2556</v>
      </c>
      <c r="E1224">
        <v>0</v>
      </c>
      <c r="F1224">
        <v>0</v>
      </c>
      <c r="G1224">
        <v>0</v>
      </c>
      <c r="H1224">
        <v>0</v>
      </c>
      <c r="I1224">
        <v>0</v>
      </c>
      <c r="J1224" t="s">
        <v>2496</v>
      </c>
      <c r="K1224" t="s">
        <v>2496</v>
      </c>
      <c r="L1224" s="20"/>
      <c r="M1224" s="20"/>
      <c r="N1224" s="20"/>
      <c r="O1224" s="20"/>
      <c r="P1224" s="20"/>
      <c r="Q1224" s="28">
        <f t="shared" si="20"/>
        <v>17.71</v>
      </c>
      <c r="R1224" s="18"/>
      <c r="S1224" s="18"/>
      <c r="T1224" s="18"/>
      <c r="U1224" s="18"/>
      <c r="V1224" s="18"/>
      <c r="W12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4" s="17">
        <f>SUM(T_MAIN_ROUTGW28[[#This Row],[(Y)
TOTAL Excluding VAT - Y1
((A*J)*Q)+((A*R)*12))]:[(AC)
TOTAL Excluding VAT - Y5
((E*N*Q)+((E*V)*12))]])</f>
        <v>0</v>
      </c>
      <c r="AC1224" s="65"/>
    </row>
    <row r="1225" spans="1:29" x14ac:dyDescent="0.3">
      <c r="A1225" t="s">
        <v>2533</v>
      </c>
      <c r="B1225" s="1" t="s">
        <v>4830</v>
      </c>
      <c r="C1225" s="115" t="s">
        <v>4831</v>
      </c>
      <c r="D1225" s="116" t="s">
        <v>2556</v>
      </c>
      <c r="E1225">
        <v>0</v>
      </c>
      <c r="F1225">
        <v>0</v>
      </c>
      <c r="G1225">
        <v>0</v>
      </c>
      <c r="H1225">
        <v>0</v>
      </c>
      <c r="I1225">
        <v>0</v>
      </c>
      <c r="J1225" t="s">
        <v>2496</v>
      </c>
      <c r="K1225" t="s">
        <v>2496</v>
      </c>
      <c r="L1225" s="20"/>
      <c r="M1225" s="20"/>
      <c r="N1225" s="20"/>
      <c r="O1225" s="20"/>
      <c r="P1225" s="20"/>
      <c r="Q1225" s="28">
        <f t="shared" si="20"/>
        <v>17.71</v>
      </c>
      <c r="R1225" s="18"/>
      <c r="S1225" s="18"/>
      <c r="T1225" s="18"/>
      <c r="U1225" s="18"/>
      <c r="V1225" s="18"/>
      <c r="W12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5" s="17">
        <f>SUM(T_MAIN_ROUTGW28[[#This Row],[(Y)
TOTAL Excluding VAT - Y1
((A*J)*Q)+((A*R)*12))]:[(AC)
TOTAL Excluding VAT - Y5
((E*N*Q)+((E*V)*12))]])</f>
        <v>0</v>
      </c>
      <c r="AC1225" s="65"/>
    </row>
    <row r="1226" spans="1:29" x14ac:dyDescent="0.3">
      <c r="A1226" t="s">
        <v>2533</v>
      </c>
      <c r="B1226" s="1" t="s">
        <v>4832</v>
      </c>
      <c r="C1226" s="115" t="s">
        <v>4833</v>
      </c>
      <c r="D1226" s="116" t="s">
        <v>3438</v>
      </c>
      <c r="E1226">
        <v>0</v>
      </c>
      <c r="F1226">
        <v>0</v>
      </c>
      <c r="G1226">
        <v>0</v>
      </c>
      <c r="H1226">
        <v>0</v>
      </c>
      <c r="I1226">
        <v>0</v>
      </c>
      <c r="J1226" t="s">
        <v>2496</v>
      </c>
      <c r="K1226" t="s">
        <v>2496</v>
      </c>
      <c r="L1226" s="20"/>
      <c r="M1226" s="20"/>
      <c r="N1226" s="20"/>
      <c r="O1226" s="20"/>
      <c r="P1226" s="20"/>
      <c r="Q1226" s="28">
        <f t="shared" si="20"/>
        <v>17.71</v>
      </c>
      <c r="R1226" s="18"/>
      <c r="S1226" s="18"/>
      <c r="T1226" s="18"/>
      <c r="U1226" s="18"/>
      <c r="V1226" s="18"/>
      <c r="W12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6" s="17">
        <f>SUM(T_MAIN_ROUTGW28[[#This Row],[(Y)
TOTAL Excluding VAT - Y1
((A*J)*Q)+((A*R)*12))]:[(AC)
TOTAL Excluding VAT - Y5
((E*N*Q)+((E*V)*12))]])</f>
        <v>0</v>
      </c>
      <c r="AC1226" s="65"/>
    </row>
    <row r="1227" spans="1:29" x14ac:dyDescent="0.3">
      <c r="A1227" t="s">
        <v>2533</v>
      </c>
      <c r="B1227" s="1" t="s">
        <v>4834</v>
      </c>
      <c r="C1227" s="115" t="s">
        <v>4835</v>
      </c>
      <c r="D1227" s="116" t="s">
        <v>2556</v>
      </c>
      <c r="E1227">
        <v>0</v>
      </c>
      <c r="F1227">
        <v>0</v>
      </c>
      <c r="G1227">
        <v>0</v>
      </c>
      <c r="H1227">
        <v>0</v>
      </c>
      <c r="I1227">
        <v>0</v>
      </c>
      <c r="J1227" t="s">
        <v>2496</v>
      </c>
      <c r="K1227" t="s">
        <v>2496</v>
      </c>
      <c r="L1227" s="20"/>
      <c r="M1227" s="20"/>
      <c r="N1227" s="20"/>
      <c r="O1227" s="20"/>
      <c r="P1227" s="20"/>
      <c r="Q1227" s="28">
        <f t="shared" si="20"/>
        <v>17.71</v>
      </c>
      <c r="R1227" s="18"/>
      <c r="S1227" s="18"/>
      <c r="T1227" s="18"/>
      <c r="U1227" s="18"/>
      <c r="V1227" s="18"/>
      <c r="W12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7" s="17">
        <f>SUM(T_MAIN_ROUTGW28[[#This Row],[(Y)
TOTAL Excluding VAT - Y1
((A*J)*Q)+((A*R)*12))]:[(AC)
TOTAL Excluding VAT - Y5
((E*N*Q)+((E*V)*12))]])</f>
        <v>0</v>
      </c>
      <c r="AC1227" s="65"/>
    </row>
    <row r="1228" spans="1:29" x14ac:dyDescent="0.3">
      <c r="A1228" t="s">
        <v>2533</v>
      </c>
      <c r="B1228" s="1" t="s">
        <v>4836</v>
      </c>
      <c r="C1228" s="115" t="s">
        <v>4837</v>
      </c>
      <c r="D1228" s="116" t="s">
        <v>3438</v>
      </c>
      <c r="E1228">
        <v>0</v>
      </c>
      <c r="F1228">
        <v>0</v>
      </c>
      <c r="G1228">
        <v>0</v>
      </c>
      <c r="H1228">
        <v>0</v>
      </c>
      <c r="I1228">
        <v>0</v>
      </c>
      <c r="J1228" t="s">
        <v>2496</v>
      </c>
      <c r="K1228" t="s">
        <v>2496</v>
      </c>
      <c r="L1228" s="20"/>
      <c r="M1228" s="20"/>
      <c r="N1228" s="20"/>
      <c r="O1228" s="20"/>
      <c r="P1228" s="20"/>
      <c r="Q1228" s="28">
        <f t="shared" si="20"/>
        <v>17.71</v>
      </c>
      <c r="R1228" s="18"/>
      <c r="S1228" s="18"/>
      <c r="T1228" s="18"/>
      <c r="U1228" s="18"/>
      <c r="V1228" s="18"/>
      <c r="W12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8" s="17">
        <f>SUM(T_MAIN_ROUTGW28[[#This Row],[(Y)
TOTAL Excluding VAT - Y1
((A*J)*Q)+((A*R)*12))]:[(AC)
TOTAL Excluding VAT - Y5
((E*N*Q)+((E*V)*12))]])</f>
        <v>0</v>
      </c>
      <c r="AC1228" s="65"/>
    </row>
    <row r="1229" spans="1:29" x14ac:dyDescent="0.3">
      <c r="A1229" t="s">
        <v>2533</v>
      </c>
      <c r="B1229" s="1" t="s">
        <v>4838</v>
      </c>
      <c r="C1229" s="115" t="s">
        <v>4839</v>
      </c>
      <c r="D1229" s="116" t="s">
        <v>2556</v>
      </c>
      <c r="E1229">
        <v>0</v>
      </c>
      <c r="F1229">
        <v>0</v>
      </c>
      <c r="G1229">
        <v>0</v>
      </c>
      <c r="H1229">
        <v>0</v>
      </c>
      <c r="I1229">
        <v>0</v>
      </c>
      <c r="J1229" t="s">
        <v>2496</v>
      </c>
      <c r="K1229" t="s">
        <v>2496</v>
      </c>
      <c r="L1229" s="20"/>
      <c r="M1229" s="20"/>
      <c r="N1229" s="20"/>
      <c r="O1229" s="20"/>
      <c r="P1229" s="20"/>
      <c r="Q1229" s="28">
        <f t="shared" si="20"/>
        <v>17.71</v>
      </c>
      <c r="R1229" s="18"/>
      <c r="S1229" s="18"/>
      <c r="T1229" s="18"/>
      <c r="U1229" s="18"/>
      <c r="V1229" s="18"/>
      <c r="W12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29" s="17">
        <f>SUM(T_MAIN_ROUTGW28[[#This Row],[(Y)
TOTAL Excluding VAT - Y1
((A*J)*Q)+((A*R)*12))]:[(AC)
TOTAL Excluding VAT - Y5
((E*N*Q)+((E*V)*12))]])</f>
        <v>0</v>
      </c>
      <c r="AC1229" s="65"/>
    </row>
    <row r="1230" spans="1:29" x14ac:dyDescent="0.3">
      <c r="A1230" t="s">
        <v>2533</v>
      </c>
      <c r="B1230" s="1" t="s">
        <v>4840</v>
      </c>
      <c r="C1230" s="115" t="s">
        <v>4841</v>
      </c>
      <c r="D1230" s="116" t="s">
        <v>2556</v>
      </c>
      <c r="E1230">
        <v>0</v>
      </c>
      <c r="F1230">
        <v>0</v>
      </c>
      <c r="G1230">
        <v>0</v>
      </c>
      <c r="H1230">
        <v>0</v>
      </c>
      <c r="I1230">
        <v>0</v>
      </c>
      <c r="J1230" t="s">
        <v>2496</v>
      </c>
      <c r="K1230" t="s">
        <v>2496</v>
      </c>
      <c r="L1230" s="20"/>
      <c r="M1230" s="20"/>
      <c r="N1230" s="20"/>
      <c r="O1230" s="20"/>
      <c r="P1230" s="20"/>
      <c r="Q1230" s="28">
        <f t="shared" si="20"/>
        <v>17.71</v>
      </c>
      <c r="R1230" s="18"/>
      <c r="S1230" s="18"/>
      <c r="T1230" s="18"/>
      <c r="U1230" s="18"/>
      <c r="V1230" s="18"/>
      <c r="W12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0" s="17">
        <f>SUM(T_MAIN_ROUTGW28[[#This Row],[(Y)
TOTAL Excluding VAT - Y1
((A*J)*Q)+((A*R)*12))]:[(AC)
TOTAL Excluding VAT - Y5
((E*N*Q)+((E*V)*12))]])</f>
        <v>0</v>
      </c>
      <c r="AC1230" s="65"/>
    </row>
    <row r="1231" spans="1:29" x14ac:dyDescent="0.3">
      <c r="A1231" t="s">
        <v>2533</v>
      </c>
      <c r="B1231" s="1" t="s">
        <v>4842</v>
      </c>
      <c r="C1231" s="115" t="s">
        <v>4843</v>
      </c>
      <c r="D1231" s="116" t="s">
        <v>2679</v>
      </c>
      <c r="E1231">
        <v>0</v>
      </c>
      <c r="F1231">
        <v>0</v>
      </c>
      <c r="G1231">
        <v>0</v>
      </c>
      <c r="H1231">
        <v>0</v>
      </c>
      <c r="I1231">
        <v>0</v>
      </c>
      <c r="J1231" t="s">
        <v>2496</v>
      </c>
      <c r="K1231" t="s">
        <v>2496</v>
      </c>
      <c r="L1231" s="20"/>
      <c r="M1231" s="20"/>
      <c r="N1231" s="20"/>
      <c r="O1231" s="20"/>
      <c r="P1231" s="20"/>
      <c r="Q1231" s="28">
        <f t="shared" si="20"/>
        <v>17.71</v>
      </c>
      <c r="R1231" s="18"/>
      <c r="S1231" s="18"/>
      <c r="T1231" s="18"/>
      <c r="U1231" s="18"/>
      <c r="V1231" s="18"/>
      <c r="W12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1" s="17">
        <f>SUM(T_MAIN_ROUTGW28[[#This Row],[(Y)
TOTAL Excluding VAT - Y1
((A*J)*Q)+((A*R)*12))]:[(AC)
TOTAL Excluding VAT - Y5
((E*N*Q)+((E*V)*12))]])</f>
        <v>0</v>
      </c>
      <c r="AC1231" s="65"/>
    </row>
    <row r="1232" spans="1:29" x14ac:dyDescent="0.3">
      <c r="A1232" t="s">
        <v>2533</v>
      </c>
      <c r="B1232" s="1" t="s">
        <v>4844</v>
      </c>
      <c r="C1232" s="115" t="s">
        <v>4845</v>
      </c>
      <c r="D1232" s="116" t="s">
        <v>2550</v>
      </c>
      <c r="E1232">
        <v>0</v>
      </c>
      <c r="F1232">
        <v>0</v>
      </c>
      <c r="G1232">
        <v>0</v>
      </c>
      <c r="H1232">
        <v>0</v>
      </c>
      <c r="I1232">
        <v>0</v>
      </c>
      <c r="J1232" t="s">
        <v>2496</v>
      </c>
      <c r="K1232" t="s">
        <v>2496</v>
      </c>
      <c r="L1232" s="20"/>
      <c r="M1232" s="20"/>
      <c r="N1232" s="20"/>
      <c r="O1232" s="20"/>
      <c r="P1232" s="20"/>
      <c r="Q1232" s="28">
        <f t="shared" si="20"/>
        <v>17.71</v>
      </c>
      <c r="R1232" s="18"/>
      <c r="S1232" s="18"/>
      <c r="T1232" s="18"/>
      <c r="U1232" s="18"/>
      <c r="V1232" s="18"/>
      <c r="W12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2" s="17">
        <f>SUM(T_MAIN_ROUTGW28[[#This Row],[(Y)
TOTAL Excluding VAT - Y1
((A*J)*Q)+((A*R)*12))]:[(AC)
TOTAL Excluding VAT - Y5
((E*N*Q)+((E*V)*12))]])</f>
        <v>0</v>
      </c>
      <c r="AC1232" s="65"/>
    </row>
    <row r="1233" spans="1:29" x14ac:dyDescent="0.3">
      <c r="A1233" t="s">
        <v>2533</v>
      </c>
      <c r="B1233" s="1" t="s">
        <v>4846</v>
      </c>
      <c r="C1233" s="115" t="s">
        <v>4847</v>
      </c>
      <c r="D1233" s="116" t="s">
        <v>2567</v>
      </c>
      <c r="E1233">
        <v>0</v>
      </c>
      <c r="F1233">
        <v>0</v>
      </c>
      <c r="G1233">
        <v>0</v>
      </c>
      <c r="H1233">
        <v>0</v>
      </c>
      <c r="I1233">
        <v>0</v>
      </c>
      <c r="J1233" t="s">
        <v>2496</v>
      </c>
      <c r="K1233" t="s">
        <v>2496</v>
      </c>
      <c r="L1233" s="20"/>
      <c r="M1233" s="20"/>
      <c r="N1233" s="20"/>
      <c r="O1233" s="20"/>
      <c r="P1233" s="20"/>
      <c r="Q1233" s="28">
        <f t="shared" si="20"/>
        <v>17.71</v>
      </c>
      <c r="R1233" s="18"/>
      <c r="S1233" s="18"/>
      <c r="T1233" s="18"/>
      <c r="U1233" s="18"/>
      <c r="V1233" s="18"/>
      <c r="W12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3" s="17">
        <f>SUM(T_MAIN_ROUTGW28[[#This Row],[(Y)
TOTAL Excluding VAT - Y1
((A*J)*Q)+((A*R)*12))]:[(AC)
TOTAL Excluding VAT - Y5
((E*N*Q)+((E*V)*12))]])</f>
        <v>0</v>
      </c>
      <c r="AC1233" s="65"/>
    </row>
    <row r="1234" spans="1:29" x14ac:dyDescent="0.3">
      <c r="A1234" t="s">
        <v>2533</v>
      </c>
      <c r="B1234" s="1" t="s">
        <v>4848</v>
      </c>
      <c r="C1234" s="115" t="s">
        <v>4849</v>
      </c>
      <c r="D1234" s="116" t="s">
        <v>2556</v>
      </c>
      <c r="E1234">
        <v>0</v>
      </c>
      <c r="F1234">
        <v>0</v>
      </c>
      <c r="G1234">
        <v>0</v>
      </c>
      <c r="H1234">
        <v>0</v>
      </c>
      <c r="I1234">
        <v>0</v>
      </c>
      <c r="J1234" t="s">
        <v>2496</v>
      </c>
      <c r="K1234" t="s">
        <v>2496</v>
      </c>
      <c r="L1234" s="20"/>
      <c r="M1234" s="20"/>
      <c r="N1234" s="20"/>
      <c r="O1234" s="20"/>
      <c r="P1234" s="20"/>
      <c r="Q1234" s="28">
        <f t="shared" si="20"/>
        <v>17.71</v>
      </c>
      <c r="R1234" s="18"/>
      <c r="S1234" s="18"/>
      <c r="T1234" s="18"/>
      <c r="U1234" s="18"/>
      <c r="V1234" s="18"/>
      <c r="W12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4" s="17">
        <f>SUM(T_MAIN_ROUTGW28[[#This Row],[(Y)
TOTAL Excluding VAT - Y1
((A*J)*Q)+((A*R)*12))]:[(AC)
TOTAL Excluding VAT - Y5
((E*N*Q)+((E*V)*12))]])</f>
        <v>0</v>
      </c>
      <c r="AC1234" s="65"/>
    </row>
    <row r="1235" spans="1:29" x14ac:dyDescent="0.3">
      <c r="A1235" t="s">
        <v>2533</v>
      </c>
      <c r="B1235" s="1" t="s">
        <v>4850</v>
      </c>
      <c r="C1235" s="115" t="s">
        <v>4851</v>
      </c>
      <c r="D1235" s="116" t="s">
        <v>2556</v>
      </c>
      <c r="E1235">
        <v>0</v>
      </c>
      <c r="F1235">
        <v>0</v>
      </c>
      <c r="G1235">
        <v>0</v>
      </c>
      <c r="H1235">
        <v>0</v>
      </c>
      <c r="I1235">
        <v>0</v>
      </c>
      <c r="J1235" t="s">
        <v>2496</v>
      </c>
      <c r="K1235" t="s">
        <v>2496</v>
      </c>
      <c r="L1235" s="20"/>
      <c r="M1235" s="20"/>
      <c r="N1235" s="20"/>
      <c r="O1235" s="20"/>
      <c r="P1235" s="20"/>
      <c r="Q1235" s="28">
        <f t="shared" si="20"/>
        <v>17.71</v>
      </c>
      <c r="R1235" s="18"/>
      <c r="S1235" s="18"/>
      <c r="T1235" s="18"/>
      <c r="U1235" s="18"/>
      <c r="V1235" s="18"/>
      <c r="W12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5" s="17">
        <f>SUM(T_MAIN_ROUTGW28[[#This Row],[(Y)
TOTAL Excluding VAT - Y1
((A*J)*Q)+((A*R)*12))]:[(AC)
TOTAL Excluding VAT - Y5
((E*N*Q)+((E*V)*12))]])</f>
        <v>0</v>
      </c>
      <c r="AC1235" s="65"/>
    </row>
    <row r="1236" spans="1:29" x14ac:dyDescent="0.3">
      <c r="A1236" t="s">
        <v>2533</v>
      </c>
      <c r="B1236" s="1" t="s">
        <v>4852</v>
      </c>
      <c r="C1236" s="115" t="s">
        <v>4853</v>
      </c>
      <c r="D1236" s="116" t="s">
        <v>2556</v>
      </c>
      <c r="E1236">
        <v>0</v>
      </c>
      <c r="F1236">
        <v>0</v>
      </c>
      <c r="G1236">
        <v>0</v>
      </c>
      <c r="H1236">
        <v>0</v>
      </c>
      <c r="I1236">
        <v>0</v>
      </c>
      <c r="J1236" t="s">
        <v>2496</v>
      </c>
      <c r="K1236" t="s">
        <v>2496</v>
      </c>
      <c r="L1236" s="20"/>
      <c r="M1236" s="20"/>
      <c r="N1236" s="20"/>
      <c r="O1236" s="20"/>
      <c r="P1236" s="20"/>
      <c r="Q1236" s="28">
        <f t="shared" si="20"/>
        <v>17.71</v>
      </c>
      <c r="R1236" s="18"/>
      <c r="S1236" s="18"/>
      <c r="T1236" s="18"/>
      <c r="U1236" s="18"/>
      <c r="V1236" s="18"/>
      <c r="W12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6" s="17">
        <f>SUM(T_MAIN_ROUTGW28[[#This Row],[(Y)
TOTAL Excluding VAT - Y1
((A*J)*Q)+((A*R)*12))]:[(AC)
TOTAL Excluding VAT - Y5
((E*N*Q)+((E*V)*12))]])</f>
        <v>0</v>
      </c>
      <c r="AC1236" s="65"/>
    </row>
    <row r="1237" spans="1:29" x14ac:dyDescent="0.3">
      <c r="A1237" t="s">
        <v>2533</v>
      </c>
      <c r="B1237" s="1" t="s">
        <v>4854</v>
      </c>
      <c r="C1237" s="115" t="s">
        <v>4855</v>
      </c>
      <c r="D1237" s="116" t="s">
        <v>2556</v>
      </c>
      <c r="E1237">
        <v>0</v>
      </c>
      <c r="F1237">
        <v>0</v>
      </c>
      <c r="G1237">
        <v>0</v>
      </c>
      <c r="H1237">
        <v>0</v>
      </c>
      <c r="I1237">
        <v>0</v>
      </c>
      <c r="J1237" t="s">
        <v>2496</v>
      </c>
      <c r="K1237" t="s">
        <v>2496</v>
      </c>
      <c r="L1237" s="20"/>
      <c r="M1237" s="20"/>
      <c r="N1237" s="20"/>
      <c r="O1237" s="20"/>
      <c r="P1237" s="20"/>
      <c r="Q1237" s="28">
        <f t="shared" si="20"/>
        <v>17.71</v>
      </c>
      <c r="R1237" s="18"/>
      <c r="S1237" s="18"/>
      <c r="T1237" s="18"/>
      <c r="U1237" s="18"/>
      <c r="V1237" s="18"/>
      <c r="W12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7" s="17">
        <f>SUM(T_MAIN_ROUTGW28[[#This Row],[(Y)
TOTAL Excluding VAT - Y1
((A*J)*Q)+((A*R)*12))]:[(AC)
TOTAL Excluding VAT - Y5
((E*N*Q)+((E*V)*12))]])</f>
        <v>0</v>
      </c>
      <c r="AC1237" s="65"/>
    </row>
    <row r="1238" spans="1:29" x14ac:dyDescent="0.3">
      <c r="A1238" t="s">
        <v>2533</v>
      </c>
      <c r="B1238" s="1" t="s">
        <v>4856</v>
      </c>
      <c r="C1238" s="115" t="s">
        <v>4857</v>
      </c>
      <c r="D1238" s="116" t="s">
        <v>2556</v>
      </c>
      <c r="E1238">
        <v>0</v>
      </c>
      <c r="F1238">
        <v>0</v>
      </c>
      <c r="G1238">
        <v>0</v>
      </c>
      <c r="H1238">
        <v>0</v>
      </c>
      <c r="I1238">
        <v>0</v>
      </c>
      <c r="J1238" t="s">
        <v>2496</v>
      </c>
      <c r="K1238" t="s">
        <v>2496</v>
      </c>
      <c r="L1238" s="20"/>
      <c r="M1238" s="20"/>
      <c r="N1238" s="20"/>
      <c r="O1238" s="20"/>
      <c r="P1238" s="20"/>
      <c r="Q1238" s="28">
        <f t="shared" si="20"/>
        <v>17.71</v>
      </c>
      <c r="R1238" s="18"/>
      <c r="S1238" s="18"/>
      <c r="T1238" s="18"/>
      <c r="U1238" s="18"/>
      <c r="V1238" s="18"/>
      <c r="W12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8" s="17">
        <f>SUM(T_MAIN_ROUTGW28[[#This Row],[(Y)
TOTAL Excluding VAT - Y1
((A*J)*Q)+((A*R)*12))]:[(AC)
TOTAL Excluding VAT - Y5
((E*N*Q)+((E*V)*12))]])</f>
        <v>0</v>
      </c>
      <c r="AC1238" s="65"/>
    </row>
    <row r="1239" spans="1:29" x14ac:dyDescent="0.3">
      <c r="A1239" t="s">
        <v>2533</v>
      </c>
      <c r="B1239" s="1" t="s">
        <v>4858</v>
      </c>
      <c r="C1239" s="115" t="s">
        <v>4859</v>
      </c>
      <c r="D1239" s="116" t="s">
        <v>2556</v>
      </c>
      <c r="E1239">
        <v>0</v>
      </c>
      <c r="F1239">
        <v>0</v>
      </c>
      <c r="G1239">
        <v>0</v>
      </c>
      <c r="H1239">
        <v>0</v>
      </c>
      <c r="I1239">
        <v>0</v>
      </c>
      <c r="J1239" t="s">
        <v>2496</v>
      </c>
      <c r="K1239" t="s">
        <v>2496</v>
      </c>
      <c r="L1239" s="20"/>
      <c r="M1239" s="20"/>
      <c r="N1239" s="20"/>
      <c r="O1239" s="20"/>
      <c r="P1239" s="20"/>
      <c r="Q1239" s="28">
        <f t="shared" si="20"/>
        <v>17.71</v>
      </c>
      <c r="R1239" s="18"/>
      <c r="S1239" s="18"/>
      <c r="T1239" s="18"/>
      <c r="U1239" s="18"/>
      <c r="V1239" s="18"/>
      <c r="W12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39" s="17">
        <f>SUM(T_MAIN_ROUTGW28[[#This Row],[(Y)
TOTAL Excluding VAT - Y1
((A*J)*Q)+((A*R)*12))]:[(AC)
TOTAL Excluding VAT - Y5
((E*N*Q)+((E*V)*12))]])</f>
        <v>0</v>
      </c>
      <c r="AC1239" s="65"/>
    </row>
    <row r="1240" spans="1:29" x14ac:dyDescent="0.3">
      <c r="A1240" t="s">
        <v>2533</v>
      </c>
      <c r="B1240" s="1" t="s">
        <v>4860</v>
      </c>
      <c r="C1240" s="115" t="s">
        <v>4861</v>
      </c>
      <c r="D1240" s="116" t="s">
        <v>2556</v>
      </c>
      <c r="E1240">
        <v>0</v>
      </c>
      <c r="F1240">
        <v>0</v>
      </c>
      <c r="G1240">
        <v>0</v>
      </c>
      <c r="H1240">
        <v>0</v>
      </c>
      <c r="I1240">
        <v>0</v>
      </c>
      <c r="J1240" t="s">
        <v>2496</v>
      </c>
      <c r="K1240" t="s">
        <v>2496</v>
      </c>
      <c r="L1240" s="20"/>
      <c r="M1240" s="20"/>
      <c r="N1240" s="20"/>
      <c r="O1240" s="20"/>
      <c r="P1240" s="20"/>
      <c r="Q1240" s="28">
        <f t="shared" si="20"/>
        <v>17.71</v>
      </c>
      <c r="R1240" s="18"/>
      <c r="S1240" s="18"/>
      <c r="T1240" s="18"/>
      <c r="U1240" s="18"/>
      <c r="V1240" s="18"/>
      <c r="W12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0" s="17">
        <f>SUM(T_MAIN_ROUTGW28[[#This Row],[(Y)
TOTAL Excluding VAT - Y1
((A*J)*Q)+((A*R)*12))]:[(AC)
TOTAL Excluding VAT - Y5
((E*N*Q)+((E*V)*12))]])</f>
        <v>0</v>
      </c>
      <c r="AC1240" s="65"/>
    </row>
    <row r="1241" spans="1:29" x14ac:dyDescent="0.3">
      <c r="A1241" t="s">
        <v>2533</v>
      </c>
      <c r="B1241" s="1" t="s">
        <v>4862</v>
      </c>
      <c r="C1241" s="115" t="s">
        <v>4863</v>
      </c>
      <c r="D1241" s="116" t="s">
        <v>2556</v>
      </c>
      <c r="E1241">
        <v>0</v>
      </c>
      <c r="F1241">
        <v>0</v>
      </c>
      <c r="G1241">
        <v>0</v>
      </c>
      <c r="H1241">
        <v>0</v>
      </c>
      <c r="I1241">
        <v>0</v>
      </c>
      <c r="J1241" t="s">
        <v>2496</v>
      </c>
      <c r="K1241" t="s">
        <v>2496</v>
      </c>
      <c r="L1241" s="20"/>
      <c r="M1241" s="20"/>
      <c r="N1241" s="20"/>
      <c r="O1241" s="20"/>
      <c r="P1241" s="20"/>
      <c r="Q1241" s="28">
        <f t="shared" si="20"/>
        <v>17.71</v>
      </c>
      <c r="R1241" s="18"/>
      <c r="S1241" s="18"/>
      <c r="T1241" s="18"/>
      <c r="U1241" s="18"/>
      <c r="V1241" s="18"/>
      <c r="W12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1" s="17">
        <f>SUM(T_MAIN_ROUTGW28[[#This Row],[(Y)
TOTAL Excluding VAT - Y1
((A*J)*Q)+((A*R)*12))]:[(AC)
TOTAL Excluding VAT - Y5
((E*N*Q)+((E*V)*12))]])</f>
        <v>0</v>
      </c>
      <c r="AC1241" s="65"/>
    </row>
    <row r="1242" spans="1:29" x14ac:dyDescent="0.3">
      <c r="A1242" t="s">
        <v>2533</v>
      </c>
      <c r="B1242" s="1" t="s">
        <v>4864</v>
      </c>
      <c r="C1242" s="115" t="s">
        <v>4865</v>
      </c>
      <c r="D1242" s="116" t="s">
        <v>2556</v>
      </c>
      <c r="E1242">
        <v>0</v>
      </c>
      <c r="F1242">
        <v>0</v>
      </c>
      <c r="G1242">
        <v>0</v>
      </c>
      <c r="H1242">
        <v>0</v>
      </c>
      <c r="I1242">
        <v>0</v>
      </c>
      <c r="J1242" t="s">
        <v>2496</v>
      </c>
      <c r="K1242" t="s">
        <v>2496</v>
      </c>
      <c r="L1242" s="20"/>
      <c r="M1242" s="20"/>
      <c r="N1242" s="20"/>
      <c r="O1242" s="20"/>
      <c r="P1242" s="20"/>
      <c r="Q1242" s="28">
        <f t="shared" si="20"/>
        <v>17.71</v>
      </c>
      <c r="R1242" s="18"/>
      <c r="S1242" s="18"/>
      <c r="T1242" s="18"/>
      <c r="U1242" s="18"/>
      <c r="V1242" s="18"/>
      <c r="W12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2" s="17">
        <f>SUM(T_MAIN_ROUTGW28[[#This Row],[(Y)
TOTAL Excluding VAT - Y1
((A*J)*Q)+((A*R)*12))]:[(AC)
TOTAL Excluding VAT - Y5
((E*N*Q)+((E*V)*12))]])</f>
        <v>0</v>
      </c>
      <c r="AC1242" s="65"/>
    </row>
    <row r="1243" spans="1:29" x14ac:dyDescent="0.3">
      <c r="A1243" t="s">
        <v>2533</v>
      </c>
      <c r="B1243" s="1" t="s">
        <v>4866</v>
      </c>
      <c r="C1243" s="115" t="s">
        <v>4867</v>
      </c>
      <c r="D1243" s="116" t="s">
        <v>2556</v>
      </c>
      <c r="E1243">
        <v>0</v>
      </c>
      <c r="F1243">
        <v>0</v>
      </c>
      <c r="G1243">
        <v>0</v>
      </c>
      <c r="H1243">
        <v>0</v>
      </c>
      <c r="I1243">
        <v>0</v>
      </c>
      <c r="J1243" t="s">
        <v>2496</v>
      </c>
      <c r="K1243" t="s">
        <v>2496</v>
      </c>
      <c r="L1243" s="20"/>
      <c r="M1243" s="20"/>
      <c r="N1243" s="20"/>
      <c r="O1243" s="20"/>
      <c r="P1243" s="20"/>
      <c r="Q1243" s="28">
        <f t="shared" si="20"/>
        <v>17.71</v>
      </c>
      <c r="R1243" s="18"/>
      <c r="S1243" s="18"/>
      <c r="T1243" s="18"/>
      <c r="U1243" s="18"/>
      <c r="V1243" s="18"/>
      <c r="W12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3" s="17">
        <f>SUM(T_MAIN_ROUTGW28[[#This Row],[(Y)
TOTAL Excluding VAT - Y1
((A*J)*Q)+((A*R)*12))]:[(AC)
TOTAL Excluding VAT - Y5
((E*N*Q)+((E*V)*12))]])</f>
        <v>0</v>
      </c>
      <c r="AC1243" s="65"/>
    </row>
    <row r="1244" spans="1:29" x14ac:dyDescent="0.3">
      <c r="A1244" t="s">
        <v>2533</v>
      </c>
      <c r="B1244" s="1" t="s">
        <v>4868</v>
      </c>
      <c r="C1244" s="115" t="s">
        <v>4869</v>
      </c>
      <c r="D1244" s="116" t="s">
        <v>2556</v>
      </c>
      <c r="E1244">
        <v>0</v>
      </c>
      <c r="F1244">
        <v>0</v>
      </c>
      <c r="G1244">
        <v>0</v>
      </c>
      <c r="H1244">
        <v>0</v>
      </c>
      <c r="I1244">
        <v>0</v>
      </c>
      <c r="J1244" t="s">
        <v>2496</v>
      </c>
      <c r="K1244" t="s">
        <v>2496</v>
      </c>
      <c r="L1244" s="20"/>
      <c r="M1244" s="20"/>
      <c r="N1244" s="20"/>
      <c r="O1244" s="20"/>
      <c r="P1244" s="20"/>
      <c r="Q1244" s="28">
        <f t="shared" si="20"/>
        <v>17.71</v>
      </c>
      <c r="R1244" s="18"/>
      <c r="S1244" s="18"/>
      <c r="T1244" s="18"/>
      <c r="U1244" s="18"/>
      <c r="V1244" s="18"/>
      <c r="W12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4" s="17">
        <f>SUM(T_MAIN_ROUTGW28[[#This Row],[(Y)
TOTAL Excluding VAT - Y1
((A*J)*Q)+((A*R)*12))]:[(AC)
TOTAL Excluding VAT - Y5
((E*N*Q)+((E*V)*12))]])</f>
        <v>0</v>
      </c>
      <c r="AC1244" s="65"/>
    </row>
    <row r="1245" spans="1:29" x14ac:dyDescent="0.3">
      <c r="A1245" t="s">
        <v>2533</v>
      </c>
      <c r="B1245" s="1" t="s">
        <v>4870</v>
      </c>
      <c r="C1245" s="115" t="s">
        <v>4871</v>
      </c>
      <c r="D1245" s="116" t="s">
        <v>2556</v>
      </c>
      <c r="E1245">
        <v>0</v>
      </c>
      <c r="F1245">
        <v>0</v>
      </c>
      <c r="G1245">
        <v>0</v>
      </c>
      <c r="H1245">
        <v>0</v>
      </c>
      <c r="I1245">
        <v>0</v>
      </c>
      <c r="J1245" t="s">
        <v>2496</v>
      </c>
      <c r="K1245" t="s">
        <v>2496</v>
      </c>
      <c r="L1245" s="20"/>
      <c r="M1245" s="20"/>
      <c r="N1245" s="20"/>
      <c r="O1245" s="20"/>
      <c r="P1245" s="20"/>
      <c r="Q1245" s="28">
        <f t="shared" si="20"/>
        <v>17.71</v>
      </c>
      <c r="R1245" s="18"/>
      <c r="S1245" s="18"/>
      <c r="T1245" s="18"/>
      <c r="U1245" s="18"/>
      <c r="V1245" s="18"/>
      <c r="W12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5" s="17">
        <f>SUM(T_MAIN_ROUTGW28[[#This Row],[(Y)
TOTAL Excluding VAT - Y1
((A*J)*Q)+((A*R)*12))]:[(AC)
TOTAL Excluding VAT - Y5
((E*N*Q)+((E*V)*12))]])</f>
        <v>0</v>
      </c>
      <c r="AC1245" s="65"/>
    </row>
    <row r="1246" spans="1:29" x14ac:dyDescent="0.3">
      <c r="A1246" t="s">
        <v>2533</v>
      </c>
      <c r="B1246" s="1" t="s">
        <v>4872</v>
      </c>
      <c r="C1246" s="115" t="s">
        <v>4873</v>
      </c>
      <c r="D1246" s="116" t="s">
        <v>2556</v>
      </c>
      <c r="E1246">
        <v>0</v>
      </c>
      <c r="F1246">
        <v>0</v>
      </c>
      <c r="G1246">
        <v>0</v>
      </c>
      <c r="H1246">
        <v>0</v>
      </c>
      <c r="I1246">
        <v>0</v>
      </c>
      <c r="J1246" t="s">
        <v>2496</v>
      </c>
      <c r="K1246" t="s">
        <v>2496</v>
      </c>
      <c r="L1246" s="20"/>
      <c r="M1246" s="20"/>
      <c r="N1246" s="20"/>
      <c r="O1246" s="20"/>
      <c r="P1246" s="20"/>
      <c r="Q1246" s="28">
        <f t="shared" si="20"/>
        <v>17.71</v>
      </c>
      <c r="R1246" s="18"/>
      <c r="S1246" s="18"/>
      <c r="T1246" s="18"/>
      <c r="U1246" s="18"/>
      <c r="V1246" s="18"/>
      <c r="W12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6" s="17">
        <f>SUM(T_MAIN_ROUTGW28[[#This Row],[(Y)
TOTAL Excluding VAT - Y1
((A*J)*Q)+((A*R)*12))]:[(AC)
TOTAL Excluding VAT - Y5
((E*N*Q)+((E*V)*12))]])</f>
        <v>0</v>
      </c>
      <c r="AC1246" s="65"/>
    </row>
    <row r="1247" spans="1:29" x14ac:dyDescent="0.3">
      <c r="A1247" t="s">
        <v>2533</v>
      </c>
      <c r="B1247" s="1" t="s">
        <v>4874</v>
      </c>
      <c r="C1247" s="115" t="s">
        <v>4875</v>
      </c>
      <c r="D1247" s="116" t="s">
        <v>2556</v>
      </c>
      <c r="E1247">
        <v>0</v>
      </c>
      <c r="F1247">
        <v>0</v>
      </c>
      <c r="G1247">
        <v>0</v>
      </c>
      <c r="H1247">
        <v>0</v>
      </c>
      <c r="I1247">
        <v>0</v>
      </c>
      <c r="J1247" t="s">
        <v>2496</v>
      </c>
      <c r="K1247" t="s">
        <v>2496</v>
      </c>
      <c r="L1247" s="20"/>
      <c r="M1247" s="20"/>
      <c r="N1247" s="20"/>
      <c r="O1247" s="20"/>
      <c r="P1247" s="20"/>
      <c r="Q1247" s="28">
        <f t="shared" si="20"/>
        <v>17.71</v>
      </c>
      <c r="R1247" s="18"/>
      <c r="S1247" s="18"/>
      <c r="T1247" s="18"/>
      <c r="U1247" s="18"/>
      <c r="V1247" s="18"/>
      <c r="W12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7" s="17">
        <f>SUM(T_MAIN_ROUTGW28[[#This Row],[(Y)
TOTAL Excluding VAT - Y1
((A*J)*Q)+((A*R)*12))]:[(AC)
TOTAL Excluding VAT - Y5
((E*N*Q)+((E*V)*12))]])</f>
        <v>0</v>
      </c>
      <c r="AC1247" s="65"/>
    </row>
    <row r="1248" spans="1:29" x14ac:dyDescent="0.3">
      <c r="A1248" t="s">
        <v>2533</v>
      </c>
      <c r="B1248" s="1" t="s">
        <v>4876</v>
      </c>
      <c r="C1248" s="115" t="s">
        <v>4877</v>
      </c>
      <c r="D1248" s="116" t="s">
        <v>2556</v>
      </c>
      <c r="E1248">
        <v>0</v>
      </c>
      <c r="F1248">
        <v>0</v>
      </c>
      <c r="G1248">
        <v>0</v>
      </c>
      <c r="H1248">
        <v>0</v>
      </c>
      <c r="I1248">
        <v>0</v>
      </c>
      <c r="J1248" t="s">
        <v>2496</v>
      </c>
      <c r="K1248" t="s">
        <v>2496</v>
      </c>
      <c r="L1248" s="20"/>
      <c r="M1248" s="20"/>
      <c r="N1248" s="20"/>
      <c r="O1248" s="20"/>
      <c r="P1248" s="20"/>
      <c r="Q1248" s="28">
        <f t="shared" si="20"/>
        <v>17.71</v>
      </c>
      <c r="R1248" s="18"/>
      <c r="S1248" s="18"/>
      <c r="T1248" s="18"/>
      <c r="U1248" s="18"/>
      <c r="V1248" s="18"/>
      <c r="W12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8" s="17">
        <f>SUM(T_MAIN_ROUTGW28[[#This Row],[(Y)
TOTAL Excluding VAT - Y1
((A*J)*Q)+((A*R)*12))]:[(AC)
TOTAL Excluding VAT - Y5
((E*N*Q)+((E*V)*12))]])</f>
        <v>0</v>
      </c>
      <c r="AC1248" s="65"/>
    </row>
    <row r="1249" spans="1:29" x14ac:dyDescent="0.3">
      <c r="A1249" t="s">
        <v>2533</v>
      </c>
      <c r="B1249" s="1" t="s">
        <v>4878</v>
      </c>
      <c r="C1249" s="115" t="s">
        <v>4879</v>
      </c>
      <c r="D1249" s="116" t="s">
        <v>2556</v>
      </c>
      <c r="E1249">
        <v>0</v>
      </c>
      <c r="F1249">
        <v>0</v>
      </c>
      <c r="G1249">
        <v>0</v>
      </c>
      <c r="H1249">
        <v>0</v>
      </c>
      <c r="I1249">
        <v>0</v>
      </c>
      <c r="J1249" t="s">
        <v>2496</v>
      </c>
      <c r="K1249" t="s">
        <v>2496</v>
      </c>
      <c r="L1249" s="20"/>
      <c r="M1249" s="20"/>
      <c r="N1249" s="20"/>
      <c r="O1249" s="20"/>
      <c r="P1249" s="20"/>
      <c r="Q1249" s="28">
        <f t="shared" ref="Q1249:Q1312" si="21">Exchange_Rate</f>
        <v>17.71</v>
      </c>
      <c r="R1249" s="18"/>
      <c r="S1249" s="18"/>
      <c r="T1249" s="18"/>
      <c r="U1249" s="18"/>
      <c r="V1249" s="18"/>
      <c r="W12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49" s="17">
        <f>SUM(T_MAIN_ROUTGW28[[#This Row],[(Y)
TOTAL Excluding VAT - Y1
((A*J)*Q)+((A*R)*12))]:[(AC)
TOTAL Excluding VAT - Y5
((E*N*Q)+((E*V)*12))]])</f>
        <v>0</v>
      </c>
      <c r="AC1249" s="65"/>
    </row>
    <row r="1250" spans="1:29" x14ac:dyDescent="0.3">
      <c r="A1250" t="s">
        <v>2533</v>
      </c>
      <c r="B1250" s="1" t="s">
        <v>4880</v>
      </c>
      <c r="C1250" s="115" t="s">
        <v>4881</v>
      </c>
      <c r="D1250" s="116" t="s">
        <v>2556</v>
      </c>
      <c r="E1250">
        <v>0</v>
      </c>
      <c r="F1250">
        <v>0</v>
      </c>
      <c r="G1250">
        <v>0</v>
      </c>
      <c r="H1250">
        <v>0</v>
      </c>
      <c r="I1250">
        <v>0</v>
      </c>
      <c r="J1250" t="s">
        <v>2496</v>
      </c>
      <c r="K1250" t="s">
        <v>2496</v>
      </c>
      <c r="L1250" s="20"/>
      <c r="M1250" s="20"/>
      <c r="N1250" s="20"/>
      <c r="O1250" s="20"/>
      <c r="P1250" s="20"/>
      <c r="Q1250" s="28">
        <f t="shared" si="21"/>
        <v>17.71</v>
      </c>
      <c r="R1250" s="18"/>
      <c r="S1250" s="18"/>
      <c r="T1250" s="18"/>
      <c r="U1250" s="18"/>
      <c r="V1250" s="18"/>
      <c r="W12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0" s="17">
        <f>SUM(T_MAIN_ROUTGW28[[#This Row],[(Y)
TOTAL Excluding VAT - Y1
((A*J)*Q)+((A*R)*12))]:[(AC)
TOTAL Excluding VAT - Y5
((E*N*Q)+((E*V)*12))]])</f>
        <v>0</v>
      </c>
      <c r="AC1250" s="65"/>
    </row>
    <row r="1251" spans="1:29" x14ac:dyDescent="0.3">
      <c r="A1251" t="s">
        <v>2533</v>
      </c>
      <c r="B1251" s="1" t="s">
        <v>4882</v>
      </c>
      <c r="C1251" s="115" t="s">
        <v>4883</v>
      </c>
      <c r="D1251" s="116" t="s">
        <v>2556</v>
      </c>
      <c r="E1251">
        <v>0</v>
      </c>
      <c r="F1251">
        <v>0</v>
      </c>
      <c r="G1251">
        <v>0</v>
      </c>
      <c r="H1251">
        <v>0</v>
      </c>
      <c r="I1251">
        <v>0</v>
      </c>
      <c r="J1251" t="s">
        <v>2496</v>
      </c>
      <c r="K1251" t="s">
        <v>2496</v>
      </c>
      <c r="L1251" s="20"/>
      <c r="M1251" s="20"/>
      <c r="N1251" s="20"/>
      <c r="O1251" s="20"/>
      <c r="P1251" s="20"/>
      <c r="Q1251" s="28">
        <f t="shared" si="21"/>
        <v>17.71</v>
      </c>
      <c r="R1251" s="18"/>
      <c r="S1251" s="18"/>
      <c r="T1251" s="18"/>
      <c r="U1251" s="18"/>
      <c r="V1251" s="18"/>
      <c r="W12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1" s="17">
        <f>SUM(T_MAIN_ROUTGW28[[#This Row],[(Y)
TOTAL Excluding VAT - Y1
((A*J)*Q)+((A*R)*12))]:[(AC)
TOTAL Excluding VAT - Y5
((E*N*Q)+((E*V)*12))]])</f>
        <v>0</v>
      </c>
      <c r="AC1251" s="65"/>
    </row>
    <row r="1252" spans="1:29" x14ac:dyDescent="0.3">
      <c r="A1252" t="s">
        <v>2533</v>
      </c>
      <c r="B1252" s="1" t="s">
        <v>4884</v>
      </c>
      <c r="C1252" s="115" t="s">
        <v>4885</v>
      </c>
      <c r="D1252" s="116" t="s">
        <v>2591</v>
      </c>
      <c r="E1252">
        <v>0</v>
      </c>
      <c r="F1252">
        <v>0</v>
      </c>
      <c r="G1252">
        <v>0</v>
      </c>
      <c r="H1252">
        <v>0</v>
      </c>
      <c r="I1252">
        <v>0</v>
      </c>
      <c r="J1252" t="s">
        <v>2496</v>
      </c>
      <c r="K1252" t="s">
        <v>2496</v>
      </c>
      <c r="L1252" s="20"/>
      <c r="M1252" s="20"/>
      <c r="N1252" s="20"/>
      <c r="O1252" s="20"/>
      <c r="P1252" s="20"/>
      <c r="Q1252" s="28">
        <f t="shared" si="21"/>
        <v>17.71</v>
      </c>
      <c r="R1252" s="18"/>
      <c r="S1252" s="18"/>
      <c r="T1252" s="18"/>
      <c r="U1252" s="18"/>
      <c r="V1252" s="18"/>
      <c r="W12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2" s="17">
        <f>SUM(T_MAIN_ROUTGW28[[#This Row],[(Y)
TOTAL Excluding VAT - Y1
((A*J)*Q)+((A*R)*12))]:[(AC)
TOTAL Excluding VAT - Y5
((E*N*Q)+((E*V)*12))]])</f>
        <v>0</v>
      </c>
      <c r="AC1252" s="65"/>
    </row>
    <row r="1253" spans="1:29" x14ac:dyDescent="0.3">
      <c r="A1253" t="s">
        <v>2533</v>
      </c>
      <c r="B1253" s="1" t="s">
        <v>4886</v>
      </c>
      <c r="C1253" s="115" t="s">
        <v>4887</v>
      </c>
      <c r="D1253" s="116" t="s">
        <v>3438</v>
      </c>
      <c r="E1253">
        <v>0</v>
      </c>
      <c r="F1253">
        <v>0</v>
      </c>
      <c r="G1253">
        <v>0</v>
      </c>
      <c r="H1253">
        <v>0</v>
      </c>
      <c r="I1253">
        <v>0</v>
      </c>
      <c r="J1253" t="s">
        <v>2496</v>
      </c>
      <c r="K1253" t="s">
        <v>2496</v>
      </c>
      <c r="L1253" s="20"/>
      <c r="M1253" s="20"/>
      <c r="N1253" s="20"/>
      <c r="O1253" s="20"/>
      <c r="P1253" s="20"/>
      <c r="Q1253" s="28">
        <f t="shared" si="21"/>
        <v>17.71</v>
      </c>
      <c r="R1253" s="18"/>
      <c r="S1253" s="18"/>
      <c r="T1253" s="18"/>
      <c r="U1253" s="18"/>
      <c r="V1253" s="18"/>
      <c r="W12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3" s="17">
        <f>SUM(T_MAIN_ROUTGW28[[#This Row],[(Y)
TOTAL Excluding VAT - Y1
((A*J)*Q)+((A*R)*12))]:[(AC)
TOTAL Excluding VAT - Y5
((E*N*Q)+((E*V)*12))]])</f>
        <v>0</v>
      </c>
      <c r="AC1253" s="65"/>
    </row>
    <row r="1254" spans="1:29" x14ac:dyDescent="0.3">
      <c r="A1254" t="s">
        <v>2533</v>
      </c>
      <c r="B1254" s="1" t="s">
        <v>4888</v>
      </c>
      <c r="C1254" s="115" t="s">
        <v>4889</v>
      </c>
      <c r="D1254" s="116" t="s">
        <v>2556</v>
      </c>
      <c r="E1254">
        <v>0</v>
      </c>
      <c r="F1254">
        <v>0</v>
      </c>
      <c r="G1254">
        <v>0</v>
      </c>
      <c r="H1254">
        <v>0</v>
      </c>
      <c r="I1254">
        <v>0</v>
      </c>
      <c r="J1254" t="s">
        <v>2496</v>
      </c>
      <c r="K1254" t="s">
        <v>2496</v>
      </c>
      <c r="L1254" s="20"/>
      <c r="M1254" s="20"/>
      <c r="N1254" s="20"/>
      <c r="O1254" s="20"/>
      <c r="P1254" s="20"/>
      <c r="Q1254" s="28">
        <f t="shared" si="21"/>
        <v>17.71</v>
      </c>
      <c r="R1254" s="18"/>
      <c r="S1254" s="18"/>
      <c r="T1254" s="18"/>
      <c r="U1254" s="18"/>
      <c r="V1254" s="18"/>
      <c r="W12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4" s="17">
        <f>SUM(T_MAIN_ROUTGW28[[#This Row],[(Y)
TOTAL Excluding VAT - Y1
((A*J)*Q)+((A*R)*12))]:[(AC)
TOTAL Excluding VAT - Y5
((E*N*Q)+((E*V)*12))]])</f>
        <v>0</v>
      </c>
      <c r="AC1254" s="65"/>
    </row>
    <row r="1255" spans="1:29" x14ac:dyDescent="0.3">
      <c r="A1255" t="s">
        <v>2533</v>
      </c>
      <c r="B1255" s="1" t="s">
        <v>4890</v>
      </c>
      <c r="C1255" s="115" t="s">
        <v>4891</v>
      </c>
      <c r="D1255" s="116" t="s">
        <v>2556</v>
      </c>
      <c r="E1255">
        <v>0</v>
      </c>
      <c r="F1255">
        <v>0</v>
      </c>
      <c r="G1255">
        <v>0</v>
      </c>
      <c r="H1255">
        <v>0</v>
      </c>
      <c r="I1255">
        <v>0</v>
      </c>
      <c r="J1255" t="s">
        <v>2496</v>
      </c>
      <c r="K1255" t="s">
        <v>2496</v>
      </c>
      <c r="L1255" s="20"/>
      <c r="M1255" s="20"/>
      <c r="N1255" s="20"/>
      <c r="O1255" s="20"/>
      <c r="P1255" s="20"/>
      <c r="Q1255" s="28">
        <f t="shared" si="21"/>
        <v>17.71</v>
      </c>
      <c r="R1255" s="18"/>
      <c r="S1255" s="18"/>
      <c r="T1255" s="18"/>
      <c r="U1255" s="18"/>
      <c r="V1255" s="18"/>
      <c r="W12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5" s="17">
        <f>SUM(T_MAIN_ROUTGW28[[#This Row],[(Y)
TOTAL Excluding VAT - Y1
((A*J)*Q)+((A*R)*12))]:[(AC)
TOTAL Excluding VAT - Y5
((E*N*Q)+((E*V)*12))]])</f>
        <v>0</v>
      </c>
      <c r="AC1255" s="65"/>
    </row>
    <row r="1256" spans="1:29" x14ac:dyDescent="0.3">
      <c r="A1256" t="s">
        <v>2533</v>
      </c>
      <c r="B1256" s="1" t="s">
        <v>4892</v>
      </c>
      <c r="C1256" s="115" t="s">
        <v>4893</v>
      </c>
      <c r="D1256" s="116" t="s">
        <v>2556</v>
      </c>
      <c r="E1256">
        <v>0</v>
      </c>
      <c r="F1256">
        <v>0</v>
      </c>
      <c r="G1256">
        <v>0</v>
      </c>
      <c r="H1256">
        <v>0</v>
      </c>
      <c r="I1256">
        <v>0</v>
      </c>
      <c r="J1256" t="s">
        <v>2496</v>
      </c>
      <c r="K1256" t="s">
        <v>2496</v>
      </c>
      <c r="L1256" s="20"/>
      <c r="M1256" s="20"/>
      <c r="N1256" s="20"/>
      <c r="O1256" s="20"/>
      <c r="P1256" s="20"/>
      <c r="Q1256" s="28">
        <f t="shared" si="21"/>
        <v>17.71</v>
      </c>
      <c r="R1256" s="18"/>
      <c r="S1256" s="18"/>
      <c r="T1256" s="18"/>
      <c r="U1256" s="18"/>
      <c r="V1256" s="18"/>
      <c r="W12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6" s="17">
        <f>SUM(T_MAIN_ROUTGW28[[#This Row],[(Y)
TOTAL Excluding VAT - Y1
((A*J)*Q)+((A*R)*12))]:[(AC)
TOTAL Excluding VAT - Y5
((E*N*Q)+((E*V)*12))]])</f>
        <v>0</v>
      </c>
      <c r="AC1256" s="65"/>
    </row>
    <row r="1257" spans="1:29" x14ac:dyDescent="0.3">
      <c r="A1257" t="s">
        <v>2533</v>
      </c>
      <c r="B1257" s="1" t="s">
        <v>4894</v>
      </c>
      <c r="C1257" s="115" t="s">
        <v>4895</v>
      </c>
      <c r="D1257" s="116" t="s">
        <v>2556</v>
      </c>
      <c r="E1257">
        <v>0</v>
      </c>
      <c r="F1257">
        <v>0</v>
      </c>
      <c r="G1257">
        <v>0</v>
      </c>
      <c r="H1257">
        <v>0</v>
      </c>
      <c r="I1257">
        <v>0</v>
      </c>
      <c r="J1257" t="s">
        <v>2496</v>
      </c>
      <c r="K1257" t="s">
        <v>2496</v>
      </c>
      <c r="L1257" s="20"/>
      <c r="M1257" s="20"/>
      <c r="N1257" s="20"/>
      <c r="O1257" s="20"/>
      <c r="P1257" s="20"/>
      <c r="Q1257" s="28">
        <f t="shared" si="21"/>
        <v>17.71</v>
      </c>
      <c r="R1257" s="18"/>
      <c r="S1257" s="18"/>
      <c r="T1257" s="18"/>
      <c r="U1257" s="18"/>
      <c r="V1257" s="18"/>
      <c r="W12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7" s="17">
        <f>SUM(T_MAIN_ROUTGW28[[#This Row],[(Y)
TOTAL Excluding VAT - Y1
((A*J)*Q)+((A*R)*12))]:[(AC)
TOTAL Excluding VAT - Y5
((E*N*Q)+((E*V)*12))]])</f>
        <v>0</v>
      </c>
      <c r="AC1257" s="65"/>
    </row>
    <row r="1258" spans="1:29" x14ac:dyDescent="0.3">
      <c r="A1258" t="s">
        <v>2533</v>
      </c>
      <c r="B1258" s="1" t="s">
        <v>4896</v>
      </c>
      <c r="C1258" s="115" t="s">
        <v>4897</v>
      </c>
      <c r="D1258" s="116" t="s">
        <v>2556</v>
      </c>
      <c r="E1258">
        <v>0</v>
      </c>
      <c r="F1258">
        <v>0</v>
      </c>
      <c r="G1258">
        <v>0</v>
      </c>
      <c r="H1258">
        <v>0</v>
      </c>
      <c r="I1258">
        <v>0</v>
      </c>
      <c r="J1258" t="s">
        <v>2496</v>
      </c>
      <c r="K1258" t="s">
        <v>2496</v>
      </c>
      <c r="L1258" s="20"/>
      <c r="M1258" s="20"/>
      <c r="N1258" s="20"/>
      <c r="O1258" s="20"/>
      <c r="P1258" s="20"/>
      <c r="Q1258" s="28">
        <f t="shared" si="21"/>
        <v>17.71</v>
      </c>
      <c r="R1258" s="18"/>
      <c r="S1258" s="18"/>
      <c r="T1258" s="18"/>
      <c r="U1258" s="18"/>
      <c r="V1258" s="18"/>
      <c r="W12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8" s="17">
        <f>SUM(T_MAIN_ROUTGW28[[#This Row],[(Y)
TOTAL Excluding VAT - Y1
((A*J)*Q)+((A*R)*12))]:[(AC)
TOTAL Excluding VAT - Y5
((E*N*Q)+((E*V)*12))]])</f>
        <v>0</v>
      </c>
      <c r="AC1258" s="65"/>
    </row>
    <row r="1259" spans="1:29" x14ac:dyDescent="0.3">
      <c r="A1259" t="s">
        <v>2533</v>
      </c>
      <c r="B1259" s="1" t="s">
        <v>4898</v>
      </c>
      <c r="C1259" s="115" t="s">
        <v>4899</v>
      </c>
      <c r="D1259" s="116" t="s">
        <v>2556</v>
      </c>
      <c r="E1259">
        <v>0</v>
      </c>
      <c r="F1259">
        <v>0</v>
      </c>
      <c r="G1259">
        <v>0</v>
      </c>
      <c r="H1259">
        <v>0</v>
      </c>
      <c r="I1259">
        <v>0</v>
      </c>
      <c r="J1259" t="s">
        <v>2496</v>
      </c>
      <c r="K1259" t="s">
        <v>2496</v>
      </c>
      <c r="L1259" s="20"/>
      <c r="M1259" s="20"/>
      <c r="N1259" s="20"/>
      <c r="O1259" s="20"/>
      <c r="P1259" s="20"/>
      <c r="Q1259" s="28">
        <f t="shared" si="21"/>
        <v>17.71</v>
      </c>
      <c r="R1259" s="18"/>
      <c r="S1259" s="18"/>
      <c r="T1259" s="18"/>
      <c r="U1259" s="18"/>
      <c r="V1259" s="18"/>
      <c r="W12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59" s="17">
        <f>SUM(T_MAIN_ROUTGW28[[#This Row],[(Y)
TOTAL Excluding VAT - Y1
((A*J)*Q)+((A*R)*12))]:[(AC)
TOTAL Excluding VAT - Y5
((E*N*Q)+((E*V)*12))]])</f>
        <v>0</v>
      </c>
      <c r="AC1259" s="65"/>
    </row>
    <row r="1260" spans="1:29" x14ac:dyDescent="0.3">
      <c r="A1260" t="s">
        <v>2533</v>
      </c>
      <c r="B1260" s="1" t="s">
        <v>4900</v>
      </c>
      <c r="C1260" s="115" t="s">
        <v>4901</v>
      </c>
      <c r="D1260" s="116" t="s">
        <v>2591</v>
      </c>
      <c r="E1260">
        <v>0</v>
      </c>
      <c r="F1260">
        <v>0</v>
      </c>
      <c r="G1260">
        <v>0</v>
      </c>
      <c r="H1260">
        <v>0</v>
      </c>
      <c r="I1260">
        <v>0</v>
      </c>
      <c r="J1260" t="s">
        <v>2496</v>
      </c>
      <c r="K1260" t="s">
        <v>2496</v>
      </c>
      <c r="L1260" s="20"/>
      <c r="M1260" s="20"/>
      <c r="N1260" s="20"/>
      <c r="O1260" s="20"/>
      <c r="P1260" s="20"/>
      <c r="Q1260" s="28">
        <f t="shared" si="21"/>
        <v>17.71</v>
      </c>
      <c r="R1260" s="18"/>
      <c r="S1260" s="18"/>
      <c r="T1260" s="18"/>
      <c r="U1260" s="18"/>
      <c r="V1260" s="18"/>
      <c r="W12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0" s="17">
        <f>SUM(T_MAIN_ROUTGW28[[#This Row],[(Y)
TOTAL Excluding VAT - Y1
((A*J)*Q)+((A*R)*12))]:[(AC)
TOTAL Excluding VAT - Y5
((E*N*Q)+((E*V)*12))]])</f>
        <v>0</v>
      </c>
      <c r="AC1260" s="65"/>
    </row>
    <row r="1261" spans="1:29" x14ac:dyDescent="0.3">
      <c r="A1261" t="s">
        <v>2533</v>
      </c>
      <c r="B1261" s="1" t="s">
        <v>4902</v>
      </c>
      <c r="C1261" s="115" t="s">
        <v>4903</v>
      </c>
      <c r="D1261" s="116" t="s">
        <v>2556</v>
      </c>
      <c r="E1261">
        <v>0</v>
      </c>
      <c r="F1261">
        <v>0</v>
      </c>
      <c r="G1261">
        <v>0</v>
      </c>
      <c r="H1261">
        <v>0</v>
      </c>
      <c r="I1261">
        <v>0</v>
      </c>
      <c r="J1261" t="s">
        <v>2496</v>
      </c>
      <c r="K1261" t="s">
        <v>2496</v>
      </c>
      <c r="L1261" s="20"/>
      <c r="M1261" s="20"/>
      <c r="N1261" s="20"/>
      <c r="O1261" s="20"/>
      <c r="P1261" s="20"/>
      <c r="Q1261" s="28">
        <f t="shared" si="21"/>
        <v>17.71</v>
      </c>
      <c r="R1261" s="18"/>
      <c r="S1261" s="18"/>
      <c r="T1261" s="18"/>
      <c r="U1261" s="18"/>
      <c r="V1261" s="18"/>
      <c r="W12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1" s="17">
        <f>SUM(T_MAIN_ROUTGW28[[#This Row],[(Y)
TOTAL Excluding VAT - Y1
((A*J)*Q)+((A*R)*12))]:[(AC)
TOTAL Excluding VAT - Y5
((E*N*Q)+((E*V)*12))]])</f>
        <v>0</v>
      </c>
      <c r="AC1261" s="65"/>
    </row>
    <row r="1262" spans="1:29" x14ac:dyDescent="0.3">
      <c r="A1262" t="s">
        <v>2533</v>
      </c>
      <c r="B1262" s="1" t="s">
        <v>4904</v>
      </c>
      <c r="C1262" s="115" t="s">
        <v>4905</v>
      </c>
      <c r="D1262" s="116" t="s">
        <v>2556</v>
      </c>
      <c r="E1262">
        <v>0</v>
      </c>
      <c r="F1262">
        <v>0</v>
      </c>
      <c r="G1262">
        <v>0</v>
      </c>
      <c r="H1262">
        <v>0</v>
      </c>
      <c r="I1262">
        <v>0</v>
      </c>
      <c r="J1262" t="s">
        <v>2496</v>
      </c>
      <c r="K1262" t="s">
        <v>2496</v>
      </c>
      <c r="L1262" s="20"/>
      <c r="M1262" s="20"/>
      <c r="N1262" s="20"/>
      <c r="O1262" s="20"/>
      <c r="P1262" s="20"/>
      <c r="Q1262" s="28">
        <f t="shared" si="21"/>
        <v>17.71</v>
      </c>
      <c r="R1262" s="18"/>
      <c r="S1262" s="18"/>
      <c r="T1262" s="18"/>
      <c r="U1262" s="18"/>
      <c r="V1262" s="18"/>
      <c r="W12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2" s="17">
        <f>SUM(T_MAIN_ROUTGW28[[#This Row],[(Y)
TOTAL Excluding VAT - Y1
((A*J)*Q)+((A*R)*12))]:[(AC)
TOTAL Excluding VAT - Y5
((E*N*Q)+((E*V)*12))]])</f>
        <v>0</v>
      </c>
      <c r="AC1262" s="65"/>
    </row>
    <row r="1263" spans="1:29" x14ac:dyDescent="0.3">
      <c r="A1263" t="s">
        <v>2533</v>
      </c>
      <c r="B1263" s="1" t="s">
        <v>4906</v>
      </c>
      <c r="C1263" s="115" t="s">
        <v>4907</v>
      </c>
      <c r="D1263" s="116" t="s">
        <v>2572</v>
      </c>
      <c r="E1263">
        <v>0</v>
      </c>
      <c r="F1263">
        <v>0</v>
      </c>
      <c r="G1263">
        <v>0</v>
      </c>
      <c r="H1263">
        <v>0</v>
      </c>
      <c r="I1263">
        <v>0</v>
      </c>
      <c r="J1263" t="s">
        <v>2496</v>
      </c>
      <c r="K1263" t="s">
        <v>2496</v>
      </c>
      <c r="L1263" s="20"/>
      <c r="M1263" s="20"/>
      <c r="N1263" s="20"/>
      <c r="O1263" s="20"/>
      <c r="P1263" s="20"/>
      <c r="Q1263" s="28">
        <f t="shared" si="21"/>
        <v>17.71</v>
      </c>
      <c r="R1263" s="18"/>
      <c r="S1263" s="18"/>
      <c r="T1263" s="18"/>
      <c r="U1263" s="18"/>
      <c r="V1263" s="18"/>
      <c r="W12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3" s="17">
        <f>SUM(T_MAIN_ROUTGW28[[#This Row],[(Y)
TOTAL Excluding VAT - Y1
((A*J)*Q)+((A*R)*12))]:[(AC)
TOTAL Excluding VAT - Y5
((E*N*Q)+((E*V)*12))]])</f>
        <v>0</v>
      </c>
      <c r="AC1263" s="65"/>
    </row>
    <row r="1264" spans="1:29" x14ac:dyDescent="0.3">
      <c r="A1264" t="s">
        <v>2533</v>
      </c>
      <c r="B1264" s="1" t="s">
        <v>4908</v>
      </c>
      <c r="C1264" s="115" t="s">
        <v>4909</v>
      </c>
      <c r="D1264" s="116" t="s">
        <v>2556</v>
      </c>
      <c r="E1264">
        <v>0</v>
      </c>
      <c r="F1264">
        <v>0</v>
      </c>
      <c r="G1264">
        <v>0</v>
      </c>
      <c r="H1264">
        <v>0</v>
      </c>
      <c r="I1264">
        <v>0</v>
      </c>
      <c r="J1264" t="s">
        <v>2496</v>
      </c>
      <c r="K1264" t="s">
        <v>2496</v>
      </c>
      <c r="L1264" s="20"/>
      <c r="M1264" s="20"/>
      <c r="N1264" s="20"/>
      <c r="O1264" s="20"/>
      <c r="P1264" s="20"/>
      <c r="Q1264" s="28">
        <f t="shared" si="21"/>
        <v>17.71</v>
      </c>
      <c r="R1264" s="18"/>
      <c r="S1264" s="18"/>
      <c r="T1264" s="18"/>
      <c r="U1264" s="18"/>
      <c r="V1264" s="18"/>
      <c r="W12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4" s="17">
        <f>SUM(T_MAIN_ROUTGW28[[#This Row],[(Y)
TOTAL Excluding VAT - Y1
((A*J)*Q)+((A*R)*12))]:[(AC)
TOTAL Excluding VAT - Y5
((E*N*Q)+((E*V)*12))]])</f>
        <v>0</v>
      </c>
      <c r="AC1264" s="65"/>
    </row>
    <row r="1265" spans="1:29" x14ac:dyDescent="0.3">
      <c r="A1265" t="s">
        <v>2533</v>
      </c>
      <c r="B1265" s="1" t="s">
        <v>4910</v>
      </c>
      <c r="C1265" s="115" t="s">
        <v>4911</v>
      </c>
      <c r="D1265" s="116" t="s">
        <v>2556</v>
      </c>
      <c r="E1265">
        <v>0</v>
      </c>
      <c r="F1265">
        <v>0</v>
      </c>
      <c r="G1265">
        <v>0</v>
      </c>
      <c r="H1265">
        <v>0</v>
      </c>
      <c r="I1265">
        <v>0</v>
      </c>
      <c r="J1265" t="s">
        <v>2496</v>
      </c>
      <c r="K1265" t="s">
        <v>2496</v>
      </c>
      <c r="L1265" s="20"/>
      <c r="M1265" s="20"/>
      <c r="N1265" s="20"/>
      <c r="O1265" s="20"/>
      <c r="P1265" s="20"/>
      <c r="Q1265" s="28">
        <f t="shared" si="21"/>
        <v>17.71</v>
      </c>
      <c r="R1265" s="18"/>
      <c r="S1265" s="18"/>
      <c r="T1265" s="18"/>
      <c r="U1265" s="18"/>
      <c r="V1265" s="18"/>
      <c r="W12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5" s="17">
        <f>SUM(T_MAIN_ROUTGW28[[#This Row],[(Y)
TOTAL Excluding VAT - Y1
((A*J)*Q)+((A*R)*12))]:[(AC)
TOTAL Excluding VAT - Y5
((E*N*Q)+((E*V)*12))]])</f>
        <v>0</v>
      </c>
      <c r="AC1265" s="65"/>
    </row>
    <row r="1266" spans="1:29" x14ac:dyDescent="0.3">
      <c r="A1266" t="s">
        <v>2533</v>
      </c>
      <c r="B1266" s="1" t="s">
        <v>4912</v>
      </c>
      <c r="C1266" s="115" t="s">
        <v>4913</v>
      </c>
      <c r="D1266" s="116" t="s">
        <v>2556</v>
      </c>
      <c r="E1266">
        <v>0</v>
      </c>
      <c r="F1266">
        <v>0</v>
      </c>
      <c r="G1266">
        <v>0</v>
      </c>
      <c r="H1266">
        <v>0</v>
      </c>
      <c r="I1266">
        <v>0</v>
      </c>
      <c r="J1266" t="s">
        <v>2496</v>
      </c>
      <c r="K1266" t="s">
        <v>2496</v>
      </c>
      <c r="L1266" s="20"/>
      <c r="M1266" s="20"/>
      <c r="N1266" s="20"/>
      <c r="O1266" s="20"/>
      <c r="P1266" s="20"/>
      <c r="Q1266" s="28">
        <f t="shared" si="21"/>
        <v>17.71</v>
      </c>
      <c r="R1266" s="18"/>
      <c r="S1266" s="18"/>
      <c r="T1266" s="18"/>
      <c r="U1266" s="18"/>
      <c r="V1266" s="18"/>
      <c r="W12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6" s="17">
        <f>SUM(T_MAIN_ROUTGW28[[#This Row],[(Y)
TOTAL Excluding VAT - Y1
((A*J)*Q)+((A*R)*12))]:[(AC)
TOTAL Excluding VAT - Y5
((E*N*Q)+((E*V)*12))]])</f>
        <v>0</v>
      </c>
      <c r="AC1266" s="65"/>
    </row>
    <row r="1267" spans="1:29" x14ac:dyDescent="0.3">
      <c r="A1267" t="s">
        <v>2533</v>
      </c>
      <c r="B1267" s="1" t="s">
        <v>4914</v>
      </c>
      <c r="C1267" s="115" t="s">
        <v>4915</v>
      </c>
      <c r="D1267" s="116" t="s">
        <v>2556</v>
      </c>
      <c r="E1267">
        <v>0</v>
      </c>
      <c r="F1267">
        <v>0</v>
      </c>
      <c r="G1267">
        <v>0</v>
      </c>
      <c r="H1267">
        <v>0</v>
      </c>
      <c r="I1267">
        <v>0</v>
      </c>
      <c r="J1267" t="s">
        <v>2496</v>
      </c>
      <c r="K1267" t="s">
        <v>2496</v>
      </c>
      <c r="L1267" s="20"/>
      <c r="M1267" s="20"/>
      <c r="N1267" s="20"/>
      <c r="O1267" s="20"/>
      <c r="P1267" s="20"/>
      <c r="Q1267" s="28">
        <f t="shared" si="21"/>
        <v>17.71</v>
      </c>
      <c r="R1267" s="18"/>
      <c r="S1267" s="18"/>
      <c r="T1267" s="18"/>
      <c r="U1267" s="18"/>
      <c r="V1267" s="18"/>
      <c r="W12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7" s="17">
        <f>SUM(T_MAIN_ROUTGW28[[#This Row],[(Y)
TOTAL Excluding VAT - Y1
((A*J)*Q)+((A*R)*12))]:[(AC)
TOTAL Excluding VAT - Y5
((E*N*Q)+((E*V)*12))]])</f>
        <v>0</v>
      </c>
      <c r="AC1267" s="65"/>
    </row>
    <row r="1268" spans="1:29" x14ac:dyDescent="0.3">
      <c r="A1268" t="s">
        <v>2533</v>
      </c>
      <c r="B1268" s="1" t="s">
        <v>4916</v>
      </c>
      <c r="C1268" s="115" t="s">
        <v>4917</v>
      </c>
      <c r="D1268" s="116" t="s">
        <v>2556</v>
      </c>
      <c r="E1268">
        <v>0</v>
      </c>
      <c r="F1268">
        <v>0</v>
      </c>
      <c r="G1268">
        <v>0</v>
      </c>
      <c r="H1268">
        <v>0</v>
      </c>
      <c r="I1268">
        <v>0</v>
      </c>
      <c r="J1268" t="s">
        <v>2496</v>
      </c>
      <c r="K1268" t="s">
        <v>2496</v>
      </c>
      <c r="L1268" s="20"/>
      <c r="M1268" s="20"/>
      <c r="N1268" s="20"/>
      <c r="O1268" s="20"/>
      <c r="P1268" s="20"/>
      <c r="Q1268" s="28">
        <f t="shared" si="21"/>
        <v>17.71</v>
      </c>
      <c r="R1268" s="18"/>
      <c r="S1268" s="18"/>
      <c r="T1268" s="18"/>
      <c r="U1268" s="18"/>
      <c r="V1268" s="18"/>
      <c r="W12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8" s="17">
        <f>SUM(T_MAIN_ROUTGW28[[#This Row],[(Y)
TOTAL Excluding VAT - Y1
((A*J)*Q)+((A*R)*12))]:[(AC)
TOTAL Excluding VAT - Y5
((E*N*Q)+((E*V)*12))]])</f>
        <v>0</v>
      </c>
      <c r="AC1268" s="65"/>
    </row>
    <row r="1269" spans="1:29" x14ac:dyDescent="0.3">
      <c r="A1269" t="s">
        <v>2533</v>
      </c>
      <c r="B1269" s="1" t="s">
        <v>4918</v>
      </c>
      <c r="C1269" s="115" t="s">
        <v>4919</v>
      </c>
      <c r="D1269" s="116" t="s">
        <v>2556</v>
      </c>
      <c r="E1269">
        <v>0</v>
      </c>
      <c r="F1269">
        <v>0</v>
      </c>
      <c r="G1269">
        <v>0</v>
      </c>
      <c r="H1269">
        <v>0</v>
      </c>
      <c r="I1269">
        <v>0</v>
      </c>
      <c r="J1269" t="s">
        <v>2496</v>
      </c>
      <c r="K1269" t="s">
        <v>2496</v>
      </c>
      <c r="L1269" s="20"/>
      <c r="M1269" s="20"/>
      <c r="N1269" s="20"/>
      <c r="O1269" s="20"/>
      <c r="P1269" s="20"/>
      <c r="Q1269" s="28">
        <f t="shared" si="21"/>
        <v>17.71</v>
      </c>
      <c r="R1269" s="18"/>
      <c r="S1269" s="18"/>
      <c r="T1269" s="18"/>
      <c r="U1269" s="18"/>
      <c r="V1269" s="18"/>
      <c r="W12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69" s="17">
        <f>SUM(T_MAIN_ROUTGW28[[#This Row],[(Y)
TOTAL Excluding VAT - Y1
((A*J)*Q)+((A*R)*12))]:[(AC)
TOTAL Excluding VAT - Y5
((E*N*Q)+((E*V)*12))]])</f>
        <v>0</v>
      </c>
      <c r="AC1269" s="65"/>
    </row>
    <row r="1270" spans="1:29" x14ac:dyDescent="0.3">
      <c r="A1270" t="s">
        <v>2533</v>
      </c>
      <c r="B1270" s="1" t="s">
        <v>4920</v>
      </c>
      <c r="C1270" s="115" t="s">
        <v>4921</v>
      </c>
      <c r="D1270" s="116" t="s">
        <v>2556</v>
      </c>
      <c r="E1270">
        <v>0</v>
      </c>
      <c r="F1270">
        <v>0</v>
      </c>
      <c r="G1270">
        <v>0</v>
      </c>
      <c r="H1270">
        <v>0</v>
      </c>
      <c r="I1270">
        <v>0</v>
      </c>
      <c r="J1270" t="s">
        <v>2496</v>
      </c>
      <c r="K1270" t="s">
        <v>2496</v>
      </c>
      <c r="L1270" s="20"/>
      <c r="M1270" s="20"/>
      <c r="N1270" s="20"/>
      <c r="O1270" s="20"/>
      <c r="P1270" s="20"/>
      <c r="Q1270" s="28">
        <f t="shared" si="21"/>
        <v>17.71</v>
      </c>
      <c r="R1270" s="18"/>
      <c r="S1270" s="18"/>
      <c r="T1270" s="18"/>
      <c r="U1270" s="18"/>
      <c r="V1270" s="18"/>
      <c r="W12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0" s="17">
        <f>SUM(T_MAIN_ROUTGW28[[#This Row],[(Y)
TOTAL Excluding VAT - Y1
((A*J)*Q)+((A*R)*12))]:[(AC)
TOTAL Excluding VAT - Y5
((E*N*Q)+((E*V)*12))]])</f>
        <v>0</v>
      </c>
      <c r="AC1270" s="65"/>
    </row>
    <row r="1271" spans="1:29" x14ac:dyDescent="0.3">
      <c r="A1271" t="s">
        <v>2533</v>
      </c>
      <c r="B1271" s="1" t="s">
        <v>4922</v>
      </c>
      <c r="C1271" s="115" t="s">
        <v>4923</v>
      </c>
      <c r="D1271" s="116" t="s">
        <v>2567</v>
      </c>
      <c r="E1271">
        <v>0</v>
      </c>
      <c r="F1271">
        <v>0</v>
      </c>
      <c r="G1271">
        <v>0</v>
      </c>
      <c r="H1271">
        <v>0</v>
      </c>
      <c r="I1271">
        <v>0</v>
      </c>
      <c r="J1271" t="s">
        <v>2496</v>
      </c>
      <c r="K1271" t="s">
        <v>2496</v>
      </c>
      <c r="L1271" s="20"/>
      <c r="M1271" s="20"/>
      <c r="N1271" s="20"/>
      <c r="O1271" s="20"/>
      <c r="P1271" s="20"/>
      <c r="Q1271" s="28">
        <f t="shared" si="21"/>
        <v>17.71</v>
      </c>
      <c r="R1271" s="18"/>
      <c r="S1271" s="18"/>
      <c r="T1271" s="18"/>
      <c r="U1271" s="18"/>
      <c r="V1271" s="18"/>
      <c r="W12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1" s="17">
        <f>SUM(T_MAIN_ROUTGW28[[#This Row],[(Y)
TOTAL Excluding VAT - Y1
((A*J)*Q)+((A*R)*12))]:[(AC)
TOTAL Excluding VAT - Y5
((E*N*Q)+((E*V)*12))]])</f>
        <v>0</v>
      </c>
      <c r="AC1271" s="65"/>
    </row>
    <row r="1272" spans="1:29" x14ac:dyDescent="0.3">
      <c r="A1272" t="s">
        <v>2533</v>
      </c>
      <c r="B1272" s="1" t="s">
        <v>4924</v>
      </c>
      <c r="C1272" s="115" t="s">
        <v>4925</v>
      </c>
      <c r="D1272" s="116" t="s">
        <v>2556</v>
      </c>
      <c r="E1272">
        <v>0</v>
      </c>
      <c r="F1272">
        <v>0</v>
      </c>
      <c r="G1272">
        <v>0</v>
      </c>
      <c r="H1272">
        <v>0</v>
      </c>
      <c r="I1272">
        <v>0</v>
      </c>
      <c r="J1272" t="s">
        <v>2496</v>
      </c>
      <c r="K1272" t="s">
        <v>2496</v>
      </c>
      <c r="L1272" s="20"/>
      <c r="M1272" s="20"/>
      <c r="N1272" s="20"/>
      <c r="O1272" s="20"/>
      <c r="P1272" s="20"/>
      <c r="Q1272" s="28">
        <f t="shared" si="21"/>
        <v>17.71</v>
      </c>
      <c r="R1272" s="18"/>
      <c r="S1272" s="18"/>
      <c r="T1272" s="18"/>
      <c r="U1272" s="18"/>
      <c r="V1272" s="18"/>
      <c r="W12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2" s="17">
        <f>SUM(T_MAIN_ROUTGW28[[#This Row],[(Y)
TOTAL Excluding VAT - Y1
((A*J)*Q)+((A*R)*12))]:[(AC)
TOTAL Excluding VAT - Y5
((E*N*Q)+((E*V)*12))]])</f>
        <v>0</v>
      </c>
      <c r="AC1272" s="65"/>
    </row>
    <row r="1273" spans="1:29" x14ac:dyDescent="0.3">
      <c r="A1273" t="s">
        <v>2533</v>
      </c>
      <c r="B1273" s="1" t="s">
        <v>4926</v>
      </c>
      <c r="C1273" s="115" t="s">
        <v>4927</v>
      </c>
      <c r="D1273" s="116" t="s">
        <v>2556</v>
      </c>
      <c r="E1273">
        <v>0</v>
      </c>
      <c r="F1273">
        <v>0</v>
      </c>
      <c r="G1273">
        <v>0</v>
      </c>
      <c r="H1273">
        <v>0</v>
      </c>
      <c r="I1273">
        <v>0</v>
      </c>
      <c r="J1273" t="s">
        <v>2496</v>
      </c>
      <c r="K1273" t="s">
        <v>2496</v>
      </c>
      <c r="L1273" s="20"/>
      <c r="M1273" s="20"/>
      <c r="N1273" s="20"/>
      <c r="O1273" s="20"/>
      <c r="P1273" s="20"/>
      <c r="Q1273" s="28">
        <f t="shared" si="21"/>
        <v>17.71</v>
      </c>
      <c r="R1273" s="18"/>
      <c r="S1273" s="18"/>
      <c r="T1273" s="18"/>
      <c r="U1273" s="18"/>
      <c r="V1273" s="18"/>
      <c r="W12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3" s="17">
        <f>SUM(T_MAIN_ROUTGW28[[#This Row],[(Y)
TOTAL Excluding VAT - Y1
((A*J)*Q)+((A*R)*12))]:[(AC)
TOTAL Excluding VAT - Y5
((E*N*Q)+((E*V)*12))]])</f>
        <v>0</v>
      </c>
      <c r="AC1273" s="65"/>
    </row>
    <row r="1274" spans="1:29" x14ac:dyDescent="0.3">
      <c r="A1274" t="s">
        <v>2533</v>
      </c>
      <c r="B1274" s="1" t="s">
        <v>4928</v>
      </c>
      <c r="C1274" s="115" t="s">
        <v>4929</v>
      </c>
      <c r="D1274" s="116" t="s">
        <v>2556</v>
      </c>
      <c r="E1274">
        <v>0</v>
      </c>
      <c r="F1274">
        <v>0</v>
      </c>
      <c r="G1274">
        <v>0</v>
      </c>
      <c r="H1274">
        <v>0</v>
      </c>
      <c r="I1274">
        <v>0</v>
      </c>
      <c r="J1274" t="s">
        <v>2496</v>
      </c>
      <c r="K1274" t="s">
        <v>2496</v>
      </c>
      <c r="L1274" s="20"/>
      <c r="M1274" s="20"/>
      <c r="N1274" s="20"/>
      <c r="O1274" s="20"/>
      <c r="P1274" s="20"/>
      <c r="Q1274" s="28">
        <f t="shared" si="21"/>
        <v>17.71</v>
      </c>
      <c r="R1274" s="18"/>
      <c r="S1274" s="18"/>
      <c r="T1274" s="18"/>
      <c r="U1274" s="18"/>
      <c r="V1274" s="18"/>
      <c r="W12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4" s="17">
        <f>SUM(T_MAIN_ROUTGW28[[#This Row],[(Y)
TOTAL Excluding VAT - Y1
((A*J)*Q)+((A*R)*12))]:[(AC)
TOTAL Excluding VAT - Y5
((E*N*Q)+((E*V)*12))]])</f>
        <v>0</v>
      </c>
      <c r="AC1274" s="65"/>
    </row>
    <row r="1275" spans="1:29" x14ac:dyDescent="0.3">
      <c r="A1275" t="s">
        <v>2533</v>
      </c>
      <c r="B1275" s="1" t="s">
        <v>4930</v>
      </c>
      <c r="C1275" s="115" t="s">
        <v>4931</v>
      </c>
      <c r="D1275" s="116" t="s">
        <v>2556</v>
      </c>
      <c r="E1275">
        <v>0</v>
      </c>
      <c r="F1275">
        <v>0</v>
      </c>
      <c r="G1275">
        <v>0</v>
      </c>
      <c r="H1275">
        <v>0</v>
      </c>
      <c r="I1275">
        <v>0</v>
      </c>
      <c r="J1275" t="s">
        <v>2496</v>
      </c>
      <c r="K1275" t="s">
        <v>2496</v>
      </c>
      <c r="L1275" s="20"/>
      <c r="M1275" s="20"/>
      <c r="N1275" s="20"/>
      <c r="O1275" s="20"/>
      <c r="P1275" s="20"/>
      <c r="Q1275" s="28">
        <f t="shared" si="21"/>
        <v>17.71</v>
      </c>
      <c r="R1275" s="18"/>
      <c r="S1275" s="18"/>
      <c r="T1275" s="18"/>
      <c r="U1275" s="18"/>
      <c r="V1275" s="18"/>
      <c r="W12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5" s="17">
        <f>SUM(T_MAIN_ROUTGW28[[#This Row],[(Y)
TOTAL Excluding VAT - Y1
((A*J)*Q)+((A*R)*12))]:[(AC)
TOTAL Excluding VAT - Y5
((E*N*Q)+((E*V)*12))]])</f>
        <v>0</v>
      </c>
      <c r="AC1275" s="65"/>
    </row>
    <row r="1276" spans="1:29" x14ac:dyDescent="0.3">
      <c r="A1276" t="s">
        <v>2533</v>
      </c>
      <c r="B1276" s="1" t="s">
        <v>4932</v>
      </c>
      <c r="C1276" s="115" t="s">
        <v>4933</v>
      </c>
      <c r="D1276" s="116" t="s">
        <v>2556</v>
      </c>
      <c r="E1276">
        <v>0</v>
      </c>
      <c r="F1276">
        <v>0</v>
      </c>
      <c r="G1276">
        <v>0</v>
      </c>
      <c r="H1276">
        <v>0</v>
      </c>
      <c r="I1276">
        <v>0</v>
      </c>
      <c r="J1276" t="s">
        <v>2496</v>
      </c>
      <c r="K1276" t="s">
        <v>2496</v>
      </c>
      <c r="L1276" s="20"/>
      <c r="M1276" s="20"/>
      <c r="N1276" s="20"/>
      <c r="O1276" s="20"/>
      <c r="P1276" s="20"/>
      <c r="Q1276" s="28">
        <f t="shared" si="21"/>
        <v>17.71</v>
      </c>
      <c r="R1276" s="18"/>
      <c r="S1276" s="18"/>
      <c r="T1276" s="18"/>
      <c r="U1276" s="18"/>
      <c r="V1276" s="18"/>
      <c r="W12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6" s="17">
        <f>SUM(T_MAIN_ROUTGW28[[#This Row],[(Y)
TOTAL Excluding VAT - Y1
((A*J)*Q)+((A*R)*12))]:[(AC)
TOTAL Excluding VAT - Y5
((E*N*Q)+((E*V)*12))]])</f>
        <v>0</v>
      </c>
      <c r="AC1276" s="65"/>
    </row>
    <row r="1277" spans="1:29" x14ac:dyDescent="0.3">
      <c r="A1277" t="s">
        <v>2533</v>
      </c>
      <c r="B1277" s="1" t="s">
        <v>4934</v>
      </c>
      <c r="C1277" s="115" t="s">
        <v>4935</v>
      </c>
      <c r="D1277" s="116" t="s">
        <v>2556</v>
      </c>
      <c r="E1277">
        <v>0</v>
      </c>
      <c r="F1277">
        <v>0</v>
      </c>
      <c r="G1277">
        <v>0</v>
      </c>
      <c r="H1277">
        <v>0</v>
      </c>
      <c r="I1277">
        <v>0</v>
      </c>
      <c r="J1277" t="s">
        <v>2496</v>
      </c>
      <c r="K1277" t="s">
        <v>2496</v>
      </c>
      <c r="L1277" s="20"/>
      <c r="M1277" s="20"/>
      <c r="N1277" s="20"/>
      <c r="O1277" s="20"/>
      <c r="P1277" s="20"/>
      <c r="Q1277" s="28">
        <f t="shared" si="21"/>
        <v>17.71</v>
      </c>
      <c r="R1277" s="18"/>
      <c r="S1277" s="18"/>
      <c r="T1277" s="18"/>
      <c r="U1277" s="18"/>
      <c r="V1277" s="18"/>
      <c r="W12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7" s="17">
        <f>SUM(T_MAIN_ROUTGW28[[#This Row],[(Y)
TOTAL Excluding VAT - Y1
((A*J)*Q)+((A*R)*12))]:[(AC)
TOTAL Excluding VAT - Y5
((E*N*Q)+((E*V)*12))]])</f>
        <v>0</v>
      </c>
      <c r="AC1277" s="65"/>
    </row>
    <row r="1278" spans="1:29" x14ac:dyDescent="0.3">
      <c r="A1278" t="s">
        <v>2533</v>
      </c>
      <c r="B1278" s="1" t="s">
        <v>4936</v>
      </c>
      <c r="C1278" s="115" t="s">
        <v>4937</v>
      </c>
      <c r="D1278" s="116" t="s">
        <v>4657</v>
      </c>
      <c r="E1278">
        <v>0</v>
      </c>
      <c r="F1278">
        <v>0</v>
      </c>
      <c r="G1278">
        <v>0</v>
      </c>
      <c r="H1278">
        <v>0</v>
      </c>
      <c r="I1278">
        <v>0</v>
      </c>
      <c r="J1278" t="s">
        <v>2496</v>
      </c>
      <c r="K1278" t="s">
        <v>2496</v>
      </c>
      <c r="L1278" s="20"/>
      <c r="M1278" s="20"/>
      <c r="N1278" s="20"/>
      <c r="O1278" s="20"/>
      <c r="P1278" s="20"/>
      <c r="Q1278" s="28">
        <f t="shared" si="21"/>
        <v>17.71</v>
      </c>
      <c r="R1278" s="18"/>
      <c r="S1278" s="18"/>
      <c r="T1278" s="18"/>
      <c r="U1278" s="18"/>
      <c r="V1278" s="18"/>
      <c r="W12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8" s="17">
        <f>SUM(T_MAIN_ROUTGW28[[#This Row],[(Y)
TOTAL Excluding VAT - Y1
((A*J)*Q)+((A*R)*12))]:[(AC)
TOTAL Excluding VAT - Y5
((E*N*Q)+((E*V)*12))]])</f>
        <v>0</v>
      </c>
      <c r="AC1278" s="65"/>
    </row>
    <row r="1279" spans="1:29" x14ac:dyDescent="0.3">
      <c r="A1279" t="s">
        <v>2533</v>
      </c>
      <c r="B1279" s="1" t="s">
        <v>4938</v>
      </c>
      <c r="C1279" s="115" t="s">
        <v>4939</v>
      </c>
      <c r="D1279" s="116" t="s">
        <v>2556</v>
      </c>
      <c r="E1279">
        <v>0</v>
      </c>
      <c r="F1279">
        <v>0</v>
      </c>
      <c r="G1279">
        <v>0</v>
      </c>
      <c r="H1279">
        <v>0</v>
      </c>
      <c r="I1279">
        <v>0</v>
      </c>
      <c r="J1279" t="s">
        <v>2496</v>
      </c>
      <c r="K1279" t="s">
        <v>2496</v>
      </c>
      <c r="L1279" s="20"/>
      <c r="M1279" s="20"/>
      <c r="N1279" s="20"/>
      <c r="O1279" s="20"/>
      <c r="P1279" s="20"/>
      <c r="Q1279" s="28">
        <f t="shared" si="21"/>
        <v>17.71</v>
      </c>
      <c r="R1279" s="18"/>
      <c r="S1279" s="18"/>
      <c r="T1279" s="18"/>
      <c r="U1279" s="18"/>
      <c r="V1279" s="18"/>
      <c r="W12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79" s="17">
        <f>SUM(T_MAIN_ROUTGW28[[#This Row],[(Y)
TOTAL Excluding VAT - Y1
((A*J)*Q)+((A*R)*12))]:[(AC)
TOTAL Excluding VAT - Y5
((E*N*Q)+((E*V)*12))]])</f>
        <v>0</v>
      </c>
      <c r="AC1279" s="65"/>
    </row>
    <row r="1280" spans="1:29" x14ac:dyDescent="0.3">
      <c r="A1280" t="s">
        <v>2533</v>
      </c>
      <c r="B1280" s="1" t="s">
        <v>4940</v>
      </c>
      <c r="C1280" s="115" t="s">
        <v>4941</v>
      </c>
      <c r="D1280" s="116" t="s">
        <v>2556</v>
      </c>
      <c r="E1280">
        <v>0</v>
      </c>
      <c r="F1280">
        <v>0</v>
      </c>
      <c r="G1280">
        <v>0</v>
      </c>
      <c r="H1280">
        <v>0</v>
      </c>
      <c r="I1280">
        <v>0</v>
      </c>
      <c r="J1280" t="s">
        <v>2496</v>
      </c>
      <c r="K1280" t="s">
        <v>2496</v>
      </c>
      <c r="L1280" s="20"/>
      <c r="M1280" s="20"/>
      <c r="N1280" s="20"/>
      <c r="O1280" s="20"/>
      <c r="P1280" s="20"/>
      <c r="Q1280" s="28">
        <f t="shared" si="21"/>
        <v>17.71</v>
      </c>
      <c r="R1280" s="18"/>
      <c r="S1280" s="18"/>
      <c r="T1280" s="18"/>
      <c r="U1280" s="18"/>
      <c r="V1280" s="18"/>
      <c r="W12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0" s="17">
        <f>SUM(T_MAIN_ROUTGW28[[#This Row],[(Y)
TOTAL Excluding VAT - Y1
((A*J)*Q)+((A*R)*12))]:[(AC)
TOTAL Excluding VAT - Y5
((E*N*Q)+((E*V)*12))]])</f>
        <v>0</v>
      </c>
      <c r="AC1280" s="65"/>
    </row>
    <row r="1281" spans="1:29" x14ac:dyDescent="0.3">
      <c r="A1281" t="s">
        <v>2533</v>
      </c>
      <c r="B1281" s="1" t="s">
        <v>4942</v>
      </c>
      <c r="C1281" s="115" t="s">
        <v>4943</v>
      </c>
      <c r="D1281" s="116" t="s">
        <v>2556</v>
      </c>
      <c r="E1281">
        <v>0</v>
      </c>
      <c r="F1281">
        <v>0</v>
      </c>
      <c r="G1281">
        <v>0</v>
      </c>
      <c r="H1281">
        <v>0</v>
      </c>
      <c r="I1281">
        <v>0</v>
      </c>
      <c r="J1281" t="s">
        <v>2496</v>
      </c>
      <c r="K1281" t="s">
        <v>2496</v>
      </c>
      <c r="L1281" s="20"/>
      <c r="M1281" s="20"/>
      <c r="N1281" s="20"/>
      <c r="O1281" s="20"/>
      <c r="P1281" s="20"/>
      <c r="Q1281" s="28">
        <f t="shared" si="21"/>
        <v>17.71</v>
      </c>
      <c r="R1281" s="18"/>
      <c r="S1281" s="18"/>
      <c r="T1281" s="18"/>
      <c r="U1281" s="18"/>
      <c r="V1281" s="18"/>
      <c r="W12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1" s="17">
        <f>SUM(T_MAIN_ROUTGW28[[#This Row],[(Y)
TOTAL Excluding VAT - Y1
((A*J)*Q)+((A*R)*12))]:[(AC)
TOTAL Excluding VAT - Y5
((E*N*Q)+((E*V)*12))]])</f>
        <v>0</v>
      </c>
      <c r="AC1281" s="65"/>
    </row>
    <row r="1282" spans="1:29" x14ac:dyDescent="0.3">
      <c r="A1282" t="s">
        <v>2533</v>
      </c>
      <c r="B1282" s="1" t="s">
        <v>4944</v>
      </c>
      <c r="C1282" s="115" t="s">
        <v>4945</v>
      </c>
      <c r="D1282" s="116" t="s">
        <v>3438</v>
      </c>
      <c r="E1282">
        <v>0</v>
      </c>
      <c r="F1282">
        <v>0</v>
      </c>
      <c r="G1282">
        <v>0</v>
      </c>
      <c r="H1282">
        <v>0</v>
      </c>
      <c r="I1282">
        <v>0</v>
      </c>
      <c r="J1282" t="s">
        <v>2496</v>
      </c>
      <c r="K1282" t="s">
        <v>2496</v>
      </c>
      <c r="L1282" s="20"/>
      <c r="M1282" s="20"/>
      <c r="N1282" s="20"/>
      <c r="O1282" s="20"/>
      <c r="P1282" s="20"/>
      <c r="Q1282" s="28">
        <f t="shared" si="21"/>
        <v>17.71</v>
      </c>
      <c r="R1282" s="18"/>
      <c r="S1282" s="18"/>
      <c r="T1282" s="18"/>
      <c r="U1282" s="18"/>
      <c r="V1282" s="18"/>
      <c r="W12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2" s="17">
        <f>SUM(T_MAIN_ROUTGW28[[#This Row],[(Y)
TOTAL Excluding VAT - Y1
((A*J)*Q)+((A*R)*12))]:[(AC)
TOTAL Excluding VAT - Y5
((E*N*Q)+((E*V)*12))]])</f>
        <v>0</v>
      </c>
      <c r="AC1282" s="65"/>
    </row>
    <row r="1283" spans="1:29" x14ac:dyDescent="0.3">
      <c r="A1283" t="s">
        <v>2533</v>
      </c>
      <c r="B1283" s="1" t="s">
        <v>4946</v>
      </c>
      <c r="C1283" s="115" t="s">
        <v>4947</v>
      </c>
      <c r="D1283" s="116" t="s">
        <v>2556</v>
      </c>
      <c r="E1283">
        <v>0</v>
      </c>
      <c r="F1283">
        <v>0</v>
      </c>
      <c r="G1283">
        <v>0</v>
      </c>
      <c r="H1283">
        <v>0</v>
      </c>
      <c r="I1283">
        <v>0</v>
      </c>
      <c r="J1283" t="s">
        <v>2496</v>
      </c>
      <c r="K1283" t="s">
        <v>2496</v>
      </c>
      <c r="L1283" s="20"/>
      <c r="M1283" s="20"/>
      <c r="N1283" s="20"/>
      <c r="O1283" s="20"/>
      <c r="P1283" s="20"/>
      <c r="Q1283" s="28">
        <f t="shared" si="21"/>
        <v>17.71</v>
      </c>
      <c r="R1283" s="18"/>
      <c r="S1283" s="18"/>
      <c r="T1283" s="18"/>
      <c r="U1283" s="18"/>
      <c r="V1283" s="18"/>
      <c r="W12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3" s="17">
        <f>SUM(T_MAIN_ROUTGW28[[#This Row],[(Y)
TOTAL Excluding VAT - Y1
((A*J)*Q)+((A*R)*12))]:[(AC)
TOTAL Excluding VAT - Y5
((E*N*Q)+((E*V)*12))]])</f>
        <v>0</v>
      </c>
      <c r="AC1283" s="65"/>
    </row>
    <row r="1284" spans="1:29" x14ac:dyDescent="0.3">
      <c r="A1284" t="s">
        <v>2533</v>
      </c>
      <c r="B1284" s="1" t="s">
        <v>4948</v>
      </c>
      <c r="C1284" s="115" t="s">
        <v>4949</v>
      </c>
      <c r="D1284" s="116" t="s">
        <v>2556</v>
      </c>
      <c r="E1284">
        <v>0</v>
      </c>
      <c r="F1284">
        <v>0</v>
      </c>
      <c r="G1284">
        <v>0</v>
      </c>
      <c r="H1284">
        <v>0</v>
      </c>
      <c r="I1284">
        <v>0</v>
      </c>
      <c r="J1284" t="s">
        <v>2496</v>
      </c>
      <c r="K1284" t="s">
        <v>2496</v>
      </c>
      <c r="L1284" s="20"/>
      <c r="M1284" s="20"/>
      <c r="N1284" s="20"/>
      <c r="O1284" s="20"/>
      <c r="P1284" s="20"/>
      <c r="Q1284" s="28">
        <f t="shared" si="21"/>
        <v>17.71</v>
      </c>
      <c r="R1284" s="18"/>
      <c r="S1284" s="18"/>
      <c r="T1284" s="18"/>
      <c r="U1284" s="18"/>
      <c r="V1284" s="18"/>
      <c r="W12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4" s="17">
        <f>SUM(T_MAIN_ROUTGW28[[#This Row],[(Y)
TOTAL Excluding VAT - Y1
((A*J)*Q)+((A*R)*12))]:[(AC)
TOTAL Excluding VAT - Y5
((E*N*Q)+((E*V)*12))]])</f>
        <v>0</v>
      </c>
      <c r="AC1284" s="65"/>
    </row>
    <row r="1285" spans="1:29" x14ac:dyDescent="0.3">
      <c r="A1285" t="s">
        <v>2533</v>
      </c>
      <c r="B1285" s="1" t="s">
        <v>4950</v>
      </c>
      <c r="C1285" s="115" t="s">
        <v>4951</v>
      </c>
      <c r="D1285" s="116" t="s">
        <v>2556</v>
      </c>
      <c r="E1285">
        <v>0</v>
      </c>
      <c r="F1285">
        <v>0</v>
      </c>
      <c r="G1285">
        <v>0</v>
      </c>
      <c r="H1285">
        <v>0</v>
      </c>
      <c r="I1285">
        <v>0</v>
      </c>
      <c r="J1285" t="s">
        <v>2496</v>
      </c>
      <c r="K1285" t="s">
        <v>2496</v>
      </c>
      <c r="L1285" s="20"/>
      <c r="M1285" s="20"/>
      <c r="N1285" s="20"/>
      <c r="O1285" s="20"/>
      <c r="P1285" s="20"/>
      <c r="Q1285" s="28">
        <f t="shared" si="21"/>
        <v>17.71</v>
      </c>
      <c r="R1285" s="18"/>
      <c r="S1285" s="18"/>
      <c r="T1285" s="18"/>
      <c r="U1285" s="18"/>
      <c r="V1285" s="18"/>
      <c r="W12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5" s="17">
        <f>SUM(T_MAIN_ROUTGW28[[#This Row],[(Y)
TOTAL Excluding VAT - Y1
((A*J)*Q)+((A*R)*12))]:[(AC)
TOTAL Excluding VAT - Y5
((E*N*Q)+((E*V)*12))]])</f>
        <v>0</v>
      </c>
      <c r="AC1285" s="65"/>
    </row>
    <row r="1286" spans="1:29" x14ac:dyDescent="0.3">
      <c r="A1286" t="s">
        <v>2533</v>
      </c>
      <c r="B1286" s="1" t="s">
        <v>4952</v>
      </c>
      <c r="C1286" s="115" t="s">
        <v>4953</v>
      </c>
      <c r="D1286" s="116" t="s">
        <v>2556</v>
      </c>
      <c r="E1286">
        <v>0</v>
      </c>
      <c r="F1286">
        <v>0</v>
      </c>
      <c r="G1286">
        <v>0</v>
      </c>
      <c r="H1286">
        <v>0</v>
      </c>
      <c r="I1286">
        <v>0</v>
      </c>
      <c r="J1286" t="s">
        <v>2496</v>
      </c>
      <c r="K1286" t="s">
        <v>2496</v>
      </c>
      <c r="L1286" s="20"/>
      <c r="M1286" s="20"/>
      <c r="N1286" s="20"/>
      <c r="O1286" s="20"/>
      <c r="P1286" s="20"/>
      <c r="Q1286" s="28">
        <f t="shared" si="21"/>
        <v>17.71</v>
      </c>
      <c r="R1286" s="18"/>
      <c r="S1286" s="18"/>
      <c r="T1286" s="18"/>
      <c r="U1286" s="18"/>
      <c r="V1286" s="18"/>
      <c r="W12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6" s="17">
        <f>SUM(T_MAIN_ROUTGW28[[#This Row],[(Y)
TOTAL Excluding VAT - Y1
((A*J)*Q)+((A*R)*12))]:[(AC)
TOTAL Excluding VAT - Y5
((E*N*Q)+((E*V)*12))]])</f>
        <v>0</v>
      </c>
      <c r="AC1286" s="65"/>
    </row>
    <row r="1287" spans="1:29" x14ac:dyDescent="0.3">
      <c r="A1287" t="s">
        <v>2533</v>
      </c>
      <c r="B1287" s="1" t="s">
        <v>4954</v>
      </c>
      <c r="C1287" s="115" t="s">
        <v>4955</v>
      </c>
      <c r="D1287" s="116" t="s">
        <v>2556</v>
      </c>
      <c r="E1287">
        <v>0</v>
      </c>
      <c r="F1287">
        <v>0</v>
      </c>
      <c r="G1287">
        <v>0</v>
      </c>
      <c r="H1287">
        <v>0</v>
      </c>
      <c r="I1287">
        <v>0</v>
      </c>
      <c r="J1287" t="s">
        <v>2496</v>
      </c>
      <c r="K1287" t="s">
        <v>2496</v>
      </c>
      <c r="L1287" s="20"/>
      <c r="M1287" s="20"/>
      <c r="N1287" s="20"/>
      <c r="O1287" s="20"/>
      <c r="P1287" s="20"/>
      <c r="Q1287" s="28">
        <f t="shared" si="21"/>
        <v>17.71</v>
      </c>
      <c r="R1287" s="18"/>
      <c r="S1287" s="18"/>
      <c r="T1287" s="18"/>
      <c r="U1287" s="18"/>
      <c r="V1287" s="18"/>
      <c r="W12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7" s="17">
        <f>SUM(T_MAIN_ROUTGW28[[#This Row],[(Y)
TOTAL Excluding VAT - Y1
((A*J)*Q)+((A*R)*12))]:[(AC)
TOTAL Excluding VAT - Y5
((E*N*Q)+((E*V)*12))]])</f>
        <v>0</v>
      </c>
      <c r="AC1287" s="65"/>
    </row>
    <row r="1288" spans="1:29" x14ac:dyDescent="0.3">
      <c r="A1288" t="s">
        <v>2533</v>
      </c>
      <c r="B1288" s="1" t="s">
        <v>4956</v>
      </c>
      <c r="C1288" s="115" t="s">
        <v>4957</v>
      </c>
      <c r="D1288" s="116" t="s">
        <v>2556</v>
      </c>
      <c r="E1288">
        <v>0</v>
      </c>
      <c r="F1288">
        <v>0</v>
      </c>
      <c r="G1288">
        <v>0</v>
      </c>
      <c r="H1288">
        <v>0</v>
      </c>
      <c r="I1288">
        <v>0</v>
      </c>
      <c r="J1288" t="s">
        <v>2496</v>
      </c>
      <c r="K1288" t="s">
        <v>2496</v>
      </c>
      <c r="L1288" s="20"/>
      <c r="M1288" s="20"/>
      <c r="N1288" s="20"/>
      <c r="O1288" s="20"/>
      <c r="P1288" s="20"/>
      <c r="Q1288" s="28">
        <f t="shared" si="21"/>
        <v>17.71</v>
      </c>
      <c r="R1288" s="18"/>
      <c r="S1288" s="18"/>
      <c r="T1288" s="18"/>
      <c r="U1288" s="18"/>
      <c r="V1288" s="18"/>
      <c r="W12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8" s="17">
        <f>SUM(T_MAIN_ROUTGW28[[#This Row],[(Y)
TOTAL Excluding VAT - Y1
((A*J)*Q)+((A*R)*12))]:[(AC)
TOTAL Excluding VAT - Y5
((E*N*Q)+((E*V)*12))]])</f>
        <v>0</v>
      </c>
      <c r="AC1288" s="65"/>
    </row>
    <row r="1289" spans="1:29" x14ac:dyDescent="0.3">
      <c r="A1289" t="s">
        <v>2533</v>
      </c>
      <c r="B1289" s="1" t="s">
        <v>4958</v>
      </c>
      <c r="C1289" s="115" t="s">
        <v>4959</v>
      </c>
      <c r="D1289" s="116" t="s">
        <v>3438</v>
      </c>
      <c r="E1289">
        <v>0</v>
      </c>
      <c r="F1289">
        <v>0</v>
      </c>
      <c r="G1289">
        <v>0</v>
      </c>
      <c r="H1289">
        <v>0</v>
      </c>
      <c r="I1289">
        <v>0</v>
      </c>
      <c r="J1289" t="s">
        <v>2496</v>
      </c>
      <c r="K1289" t="s">
        <v>2496</v>
      </c>
      <c r="L1289" s="20"/>
      <c r="M1289" s="20"/>
      <c r="N1289" s="20"/>
      <c r="O1289" s="20"/>
      <c r="P1289" s="20"/>
      <c r="Q1289" s="28">
        <f t="shared" si="21"/>
        <v>17.71</v>
      </c>
      <c r="R1289" s="18"/>
      <c r="S1289" s="18"/>
      <c r="T1289" s="18"/>
      <c r="U1289" s="18"/>
      <c r="V1289" s="18"/>
      <c r="W12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89" s="17">
        <f>SUM(T_MAIN_ROUTGW28[[#This Row],[(Y)
TOTAL Excluding VAT - Y1
((A*J)*Q)+((A*R)*12))]:[(AC)
TOTAL Excluding VAT - Y5
((E*N*Q)+((E*V)*12))]])</f>
        <v>0</v>
      </c>
      <c r="AC1289" s="65"/>
    </row>
    <row r="1290" spans="1:29" x14ac:dyDescent="0.3">
      <c r="A1290" t="s">
        <v>2533</v>
      </c>
      <c r="B1290" s="1" t="s">
        <v>4960</v>
      </c>
      <c r="C1290" s="115" t="s">
        <v>4961</v>
      </c>
      <c r="D1290" s="116" t="s">
        <v>2556</v>
      </c>
      <c r="E1290">
        <v>0</v>
      </c>
      <c r="F1290">
        <v>0</v>
      </c>
      <c r="G1290">
        <v>0</v>
      </c>
      <c r="H1290">
        <v>0</v>
      </c>
      <c r="I1290">
        <v>0</v>
      </c>
      <c r="J1290" t="s">
        <v>2496</v>
      </c>
      <c r="K1290" t="s">
        <v>2496</v>
      </c>
      <c r="L1290" s="20"/>
      <c r="M1290" s="20"/>
      <c r="N1290" s="20"/>
      <c r="O1290" s="20"/>
      <c r="P1290" s="20"/>
      <c r="Q1290" s="28">
        <f t="shared" si="21"/>
        <v>17.71</v>
      </c>
      <c r="R1290" s="18"/>
      <c r="S1290" s="18"/>
      <c r="T1290" s="18"/>
      <c r="U1290" s="18"/>
      <c r="V1290" s="18"/>
      <c r="W12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0" s="17">
        <f>SUM(T_MAIN_ROUTGW28[[#This Row],[(Y)
TOTAL Excluding VAT - Y1
((A*J)*Q)+((A*R)*12))]:[(AC)
TOTAL Excluding VAT - Y5
((E*N*Q)+((E*V)*12))]])</f>
        <v>0</v>
      </c>
      <c r="AC1290" s="65"/>
    </row>
    <row r="1291" spans="1:29" x14ac:dyDescent="0.3">
      <c r="A1291" t="s">
        <v>2533</v>
      </c>
      <c r="B1291" s="1" t="s">
        <v>4962</v>
      </c>
      <c r="C1291" s="115" t="s">
        <v>4963</v>
      </c>
      <c r="D1291" s="116" t="s">
        <v>4964</v>
      </c>
      <c r="E1291">
        <v>1</v>
      </c>
      <c r="F1291">
        <v>0</v>
      </c>
      <c r="G1291">
        <v>0</v>
      </c>
      <c r="H1291">
        <v>0</v>
      </c>
      <c r="I1291">
        <v>0</v>
      </c>
      <c r="J1291" t="s">
        <v>3414</v>
      </c>
      <c r="K1291" t="s">
        <v>2524</v>
      </c>
      <c r="L1291" s="20"/>
      <c r="M1291" s="20"/>
      <c r="N1291" s="20"/>
      <c r="O1291" s="20"/>
      <c r="P1291" s="20"/>
      <c r="Q1291" s="28">
        <f t="shared" si="21"/>
        <v>17.71</v>
      </c>
      <c r="R1291" s="18"/>
      <c r="S1291" s="18"/>
      <c r="T1291" s="18"/>
      <c r="U1291" s="18"/>
      <c r="V1291" s="18"/>
      <c r="W12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1" s="17">
        <f>SUM(T_MAIN_ROUTGW28[[#This Row],[(Y)
TOTAL Excluding VAT - Y1
((A*J)*Q)+((A*R)*12))]:[(AC)
TOTAL Excluding VAT - Y5
((E*N*Q)+((E*V)*12))]])</f>
        <v>0</v>
      </c>
      <c r="AC1291" s="65"/>
    </row>
    <row r="1292" spans="1:29" x14ac:dyDescent="0.3">
      <c r="A1292" t="s">
        <v>2533</v>
      </c>
      <c r="B1292" s="1" t="s">
        <v>4965</v>
      </c>
      <c r="C1292" s="115" t="s">
        <v>4966</v>
      </c>
      <c r="D1292" s="116" t="s">
        <v>4964</v>
      </c>
      <c r="E1292">
        <v>1</v>
      </c>
      <c r="F1292">
        <v>0</v>
      </c>
      <c r="G1292">
        <v>0</v>
      </c>
      <c r="H1292">
        <v>0</v>
      </c>
      <c r="I1292">
        <v>0</v>
      </c>
      <c r="J1292" t="s">
        <v>3414</v>
      </c>
      <c r="K1292" t="s">
        <v>2524</v>
      </c>
      <c r="L1292" s="20"/>
      <c r="M1292" s="20"/>
      <c r="N1292" s="20"/>
      <c r="O1292" s="20"/>
      <c r="P1292" s="20"/>
      <c r="Q1292" s="28">
        <f t="shared" si="21"/>
        <v>17.71</v>
      </c>
      <c r="R1292" s="18"/>
      <c r="S1292" s="18"/>
      <c r="T1292" s="18"/>
      <c r="U1292" s="18"/>
      <c r="V1292" s="18"/>
      <c r="W12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2" s="17">
        <f>SUM(T_MAIN_ROUTGW28[[#This Row],[(Y)
TOTAL Excluding VAT - Y1
((A*J)*Q)+((A*R)*12))]:[(AC)
TOTAL Excluding VAT - Y5
((E*N*Q)+((E*V)*12))]])</f>
        <v>0</v>
      </c>
      <c r="AC1292" s="65"/>
    </row>
    <row r="1293" spans="1:29" x14ac:dyDescent="0.3">
      <c r="A1293" t="s">
        <v>2533</v>
      </c>
      <c r="B1293" s="1" t="s">
        <v>4967</v>
      </c>
      <c r="C1293" s="115" t="s">
        <v>4968</v>
      </c>
      <c r="D1293" s="116" t="s">
        <v>4964</v>
      </c>
      <c r="E1293">
        <v>1</v>
      </c>
      <c r="F1293">
        <v>0</v>
      </c>
      <c r="G1293">
        <v>0</v>
      </c>
      <c r="H1293">
        <v>0</v>
      </c>
      <c r="I1293">
        <v>0</v>
      </c>
      <c r="J1293" t="s">
        <v>3414</v>
      </c>
      <c r="K1293" t="s">
        <v>2524</v>
      </c>
      <c r="L1293" s="20"/>
      <c r="M1293" s="20"/>
      <c r="N1293" s="20"/>
      <c r="O1293" s="20"/>
      <c r="P1293" s="20"/>
      <c r="Q1293" s="28">
        <f t="shared" si="21"/>
        <v>17.71</v>
      </c>
      <c r="R1293" s="18"/>
      <c r="S1293" s="18"/>
      <c r="T1293" s="18"/>
      <c r="U1293" s="18"/>
      <c r="V1293" s="18"/>
      <c r="W12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3" s="17">
        <f>SUM(T_MAIN_ROUTGW28[[#This Row],[(Y)
TOTAL Excluding VAT - Y1
((A*J)*Q)+((A*R)*12))]:[(AC)
TOTAL Excluding VAT - Y5
((E*N*Q)+((E*V)*12))]])</f>
        <v>0</v>
      </c>
      <c r="AC1293" s="65"/>
    </row>
    <row r="1294" spans="1:29" x14ac:dyDescent="0.3">
      <c r="A1294" t="s">
        <v>2533</v>
      </c>
      <c r="B1294" s="1" t="s">
        <v>4969</v>
      </c>
      <c r="C1294" s="115" t="s">
        <v>4970</v>
      </c>
      <c r="D1294" s="116" t="s">
        <v>4964</v>
      </c>
      <c r="E1294">
        <v>1</v>
      </c>
      <c r="F1294">
        <v>0</v>
      </c>
      <c r="G1294">
        <v>0</v>
      </c>
      <c r="H1294">
        <v>0</v>
      </c>
      <c r="I1294">
        <v>0</v>
      </c>
      <c r="J1294" t="s">
        <v>3414</v>
      </c>
      <c r="K1294" t="s">
        <v>2524</v>
      </c>
      <c r="L1294" s="20"/>
      <c r="M1294" s="20"/>
      <c r="N1294" s="20"/>
      <c r="O1294" s="20"/>
      <c r="P1294" s="20"/>
      <c r="Q1294" s="28">
        <f t="shared" si="21"/>
        <v>17.71</v>
      </c>
      <c r="R1294" s="18"/>
      <c r="S1294" s="18"/>
      <c r="T1294" s="18"/>
      <c r="U1294" s="18"/>
      <c r="V1294" s="18"/>
      <c r="W12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4" s="17">
        <f>SUM(T_MAIN_ROUTGW28[[#This Row],[(Y)
TOTAL Excluding VAT - Y1
((A*J)*Q)+((A*R)*12))]:[(AC)
TOTAL Excluding VAT - Y5
((E*N*Q)+((E*V)*12))]])</f>
        <v>0</v>
      </c>
      <c r="AC1294" s="65"/>
    </row>
    <row r="1295" spans="1:29" x14ac:dyDescent="0.3">
      <c r="A1295" t="s">
        <v>2533</v>
      </c>
      <c r="B1295" s="1" t="s">
        <v>4971</v>
      </c>
      <c r="C1295" s="115" t="s">
        <v>4972</v>
      </c>
      <c r="D1295" s="116" t="s">
        <v>4964</v>
      </c>
      <c r="E1295">
        <v>1</v>
      </c>
      <c r="F1295">
        <v>0</v>
      </c>
      <c r="G1295">
        <v>0</v>
      </c>
      <c r="H1295">
        <v>0</v>
      </c>
      <c r="I1295">
        <v>0</v>
      </c>
      <c r="J1295" t="s">
        <v>3414</v>
      </c>
      <c r="K1295" t="s">
        <v>2524</v>
      </c>
      <c r="L1295" s="20"/>
      <c r="M1295" s="20"/>
      <c r="N1295" s="20"/>
      <c r="O1295" s="20"/>
      <c r="P1295" s="20"/>
      <c r="Q1295" s="28">
        <f t="shared" si="21"/>
        <v>17.71</v>
      </c>
      <c r="R1295" s="18"/>
      <c r="S1295" s="18"/>
      <c r="T1295" s="18"/>
      <c r="U1295" s="18"/>
      <c r="V1295" s="18"/>
      <c r="W12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5" s="17">
        <f>SUM(T_MAIN_ROUTGW28[[#This Row],[(Y)
TOTAL Excluding VAT - Y1
((A*J)*Q)+((A*R)*12))]:[(AC)
TOTAL Excluding VAT - Y5
((E*N*Q)+((E*V)*12))]])</f>
        <v>0</v>
      </c>
      <c r="AC1295" s="65"/>
    </row>
    <row r="1296" spans="1:29" x14ac:dyDescent="0.3">
      <c r="A1296" t="s">
        <v>2533</v>
      </c>
      <c r="B1296" s="1" t="s">
        <v>4973</v>
      </c>
      <c r="C1296" s="115" t="s">
        <v>4974</v>
      </c>
      <c r="D1296" s="116" t="s">
        <v>4964</v>
      </c>
      <c r="E1296">
        <v>1</v>
      </c>
      <c r="F1296">
        <v>0</v>
      </c>
      <c r="G1296">
        <v>0</v>
      </c>
      <c r="H1296">
        <v>0</v>
      </c>
      <c r="I1296">
        <v>0</v>
      </c>
      <c r="J1296" t="s">
        <v>3414</v>
      </c>
      <c r="K1296" t="s">
        <v>2524</v>
      </c>
      <c r="L1296" s="20"/>
      <c r="M1296" s="20"/>
      <c r="N1296" s="20"/>
      <c r="O1296" s="20"/>
      <c r="P1296" s="20"/>
      <c r="Q1296" s="28">
        <f t="shared" si="21"/>
        <v>17.71</v>
      </c>
      <c r="R1296" s="18"/>
      <c r="S1296" s="18"/>
      <c r="T1296" s="18"/>
      <c r="U1296" s="18"/>
      <c r="V1296" s="18"/>
      <c r="W12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6" s="17">
        <f>SUM(T_MAIN_ROUTGW28[[#This Row],[(Y)
TOTAL Excluding VAT - Y1
((A*J)*Q)+((A*R)*12))]:[(AC)
TOTAL Excluding VAT - Y5
((E*N*Q)+((E*V)*12))]])</f>
        <v>0</v>
      </c>
      <c r="AC1296" s="65"/>
    </row>
    <row r="1297" spans="1:29" x14ac:dyDescent="0.3">
      <c r="A1297" t="s">
        <v>2533</v>
      </c>
      <c r="B1297" s="1" t="s">
        <v>4975</v>
      </c>
      <c r="C1297" s="115" t="s">
        <v>4976</v>
      </c>
      <c r="D1297" s="116" t="s">
        <v>4964</v>
      </c>
      <c r="E1297">
        <v>1</v>
      </c>
      <c r="F1297">
        <v>0</v>
      </c>
      <c r="G1297">
        <v>0</v>
      </c>
      <c r="H1297">
        <v>0</v>
      </c>
      <c r="I1297">
        <v>0</v>
      </c>
      <c r="J1297" t="s">
        <v>3414</v>
      </c>
      <c r="K1297" t="s">
        <v>2524</v>
      </c>
      <c r="L1297" s="20"/>
      <c r="M1297" s="20"/>
      <c r="N1297" s="20"/>
      <c r="O1297" s="20"/>
      <c r="P1297" s="20"/>
      <c r="Q1297" s="28">
        <f t="shared" si="21"/>
        <v>17.71</v>
      </c>
      <c r="R1297" s="18"/>
      <c r="S1297" s="18"/>
      <c r="T1297" s="18"/>
      <c r="U1297" s="18"/>
      <c r="V1297" s="18"/>
      <c r="W12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7" s="17">
        <f>SUM(T_MAIN_ROUTGW28[[#This Row],[(Y)
TOTAL Excluding VAT - Y1
((A*J)*Q)+((A*R)*12))]:[(AC)
TOTAL Excluding VAT - Y5
((E*N*Q)+((E*V)*12))]])</f>
        <v>0</v>
      </c>
      <c r="AC1297" s="65"/>
    </row>
    <row r="1298" spans="1:29" x14ac:dyDescent="0.3">
      <c r="A1298" t="s">
        <v>2533</v>
      </c>
      <c r="B1298" s="1" t="s">
        <v>4977</v>
      </c>
      <c r="C1298" s="115" t="s">
        <v>4978</v>
      </c>
      <c r="D1298" s="116" t="s">
        <v>4964</v>
      </c>
      <c r="E1298">
        <v>1</v>
      </c>
      <c r="F1298">
        <v>0</v>
      </c>
      <c r="G1298">
        <v>0</v>
      </c>
      <c r="H1298">
        <v>0</v>
      </c>
      <c r="I1298">
        <v>0</v>
      </c>
      <c r="J1298" t="s">
        <v>3414</v>
      </c>
      <c r="K1298" t="s">
        <v>2524</v>
      </c>
      <c r="L1298" s="20"/>
      <c r="M1298" s="20"/>
      <c r="N1298" s="20"/>
      <c r="O1298" s="20"/>
      <c r="P1298" s="20"/>
      <c r="Q1298" s="28">
        <f t="shared" si="21"/>
        <v>17.71</v>
      </c>
      <c r="R1298" s="18"/>
      <c r="S1298" s="18"/>
      <c r="T1298" s="18"/>
      <c r="U1298" s="18"/>
      <c r="V1298" s="18"/>
      <c r="W12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8" s="17">
        <f>SUM(T_MAIN_ROUTGW28[[#This Row],[(Y)
TOTAL Excluding VAT - Y1
((A*J)*Q)+((A*R)*12))]:[(AC)
TOTAL Excluding VAT - Y5
((E*N*Q)+((E*V)*12))]])</f>
        <v>0</v>
      </c>
      <c r="AC1298" s="65"/>
    </row>
    <row r="1299" spans="1:29" x14ac:dyDescent="0.3">
      <c r="A1299" t="s">
        <v>2533</v>
      </c>
      <c r="B1299" s="1" t="s">
        <v>4979</v>
      </c>
      <c r="C1299" s="115" t="s">
        <v>4980</v>
      </c>
      <c r="D1299" s="116" t="s">
        <v>4964</v>
      </c>
      <c r="E1299">
        <v>1</v>
      </c>
      <c r="F1299">
        <v>0</v>
      </c>
      <c r="G1299">
        <v>0</v>
      </c>
      <c r="H1299">
        <v>0</v>
      </c>
      <c r="I1299">
        <v>0</v>
      </c>
      <c r="J1299" t="s">
        <v>3414</v>
      </c>
      <c r="K1299" t="s">
        <v>2524</v>
      </c>
      <c r="L1299" s="20"/>
      <c r="M1299" s="20"/>
      <c r="N1299" s="20"/>
      <c r="O1299" s="20"/>
      <c r="P1299" s="20"/>
      <c r="Q1299" s="28">
        <f t="shared" si="21"/>
        <v>17.71</v>
      </c>
      <c r="R1299" s="18"/>
      <c r="S1299" s="18"/>
      <c r="T1299" s="18"/>
      <c r="U1299" s="18"/>
      <c r="V1299" s="18"/>
      <c r="W12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2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2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2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2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299" s="17">
        <f>SUM(T_MAIN_ROUTGW28[[#This Row],[(Y)
TOTAL Excluding VAT - Y1
((A*J)*Q)+((A*R)*12))]:[(AC)
TOTAL Excluding VAT - Y5
((E*N*Q)+((E*V)*12))]])</f>
        <v>0</v>
      </c>
      <c r="AC1299" s="65"/>
    </row>
    <row r="1300" spans="1:29" x14ac:dyDescent="0.3">
      <c r="A1300" t="s">
        <v>2533</v>
      </c>
      <c r="B1300" s="1" t="s">
        <v>4981</v>
      </c>
      <c r="C1300" s="115" t="s">
        <v>4982</v>
      </c>
      <c r="D1300" s="116" t="s">
        <v>4964</v>
      </c>
      <c r="E1300">
        <v>1</v>
      </c>
      <c r="F1300">
        <v>0</v>
      </c>
      <c r="G1300">
        <v>0</v>
      </c>
      <c r="H1300">
        <v>0</v>
      </c>
      <c r="I1300">
        <v>0</v>
      </c>
      <c r="J1300" t="s">
        <v>3414</v>
      </c>
      <c r="K1300" t="s">
        <v>2524</v>
      </c>
      <c r="L1300" s="20"/>
      <c r="M1300" s="20"/>
      <c r="N1300" s="20"/>
      <c r="O1300" s="20"/>
      <c r="P1300" s="20"/>
      <c r="Q1300" s="28">
        <f t="shared" si="21"/>
        <v>17.71</v>
      </c>
      <c r="R1300" s="18"/>
      <c r="S1300" s="18"/>
      <c r="T1300" s="18"/>
      <c r="U1300" s="18"/>
      <c r="V1300" s="18"/>
      <c r="W13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0" s="17">
        <f>SUM(T_MAIN_ROUTGW28[[#This Row],[(Y)
TOTAL Excluding VAT - Y1
((A*J)*Q)+((A*R)*12))]:[(AC)
TOTAL Excluding VAT - Y5
((E*N*Q)+((E*V)*12))]])</f>
        <v>0</v>
      </c>
      <c r="AC1300" s="65"/>
    </row>
    <row r="1301" spans="1:29" x14ac:dyDescent="0.3">
      <c r="A1301" t="s">
        <v>2533</v>
      </c>
      <c r="B1301" s="1" t="s">
        <v>4983</v>
      </c>
      <c r="C1301" s="115" t="s">
        <v>4984</v>
      </c>
      <c r="D1301" s="116" t="s">
        <v>4964</v>
      </c>
      <c r="E1301">
        <v>1</v>
      </c>
      <c r="F1301">
        <v>0</v>
      </c>
      <c r="G1301">
        <v>0</v>
      </c>
      <c r="H1301">
        <v>0</v>
      </c>
      <c r="I1301">
        <v>0</v>
      </c>
      <c r="J1301" t="s">
        <v>3414</v>
      </c>
      <c r="K1301" t="s">
        <v>2524</v>
      </c>
      <c r="L1301" s="20"/>
      <c r="M1301" s="20"/>
      <c r="N1301" s="20"/>
      <c r="O1301" s="20"/>
      <c r="P1301" s="20"/>
      <c r="Q1301" s="28">
        <f t="shared" si="21"/>
        <v>17.71</v>
      </c>
      <c r="R1301" s="18"/>
      <c r="S1301" s="18"/>
      <c r="T1301" s="18"/>
      <c r="U1301" s="18"/>
      <c r="V1301" s="18"/>
      <c r="W13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1" s="17">
        <f>SUM(T_MAIN_ROUTGW28[[#This Row],[(Y)
TOTAL Excluding VAT - Y1
((A*J)*Q)+((A*R)*12))]:[(AC)
TOTAL Excluding VAT - Y5
((E*N*Q)+((E*V)*12))]])</f>
        <v>0</v>
      </c>
      <c r="AC1301" s="65"/>
    </row>
    <row r="1302" spans="1:29" x14ac:dyDescent="0.3">
      <c r="A1302" t="s">
        <v>2533</v>
      </c>
      <c r="B1302" s="1" t="s">
        <v>4985</v>
      </c>
      <c r="C1302" s="115" t="s">
        <v>4986</v>
      </c>
      <c r="D1302" s="116" t="s">
        <v>4964</v>
      </c>
      <c r="E1302">
        <v>1</v>
      </c>
      <c r="F1302">
        <v>0</v>
      </c>
      <c r="G1302">
        <v>0</v>
      </c>
      <c r="H1302">
        <v>0</v>
      </c>
      <c r="I1302">
        <v>0</v>
      </c>
      <c r="J1302" t="s">
        <v>3414</v>
      </c>
      <c r="K1302" t="s">
        <v>2524</v>
      </c>
      <c r="L1302" s="20"/>
      <c r="M1302" s="20"/>
      <c r="N1302" s="20"/>
      <c r="O1302" s="20"/>
      <c r="P1302" s="20"/>
      <c r="Q1302" s="28">
        <f t="shared" si="21"/>
        <v>17.71</v>
      </c>
      <c r="R1302" s="18"/>
      <c r="S1302" s="18"/>
      <c r="T1302" s="18"/>
      <c r="U1302" s="18"/>
      <c r="V1302" s="18"/>
      <c r="W13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2" s="17">
        <f>SUM(T_MAIN_ROUTGW28[[#This Row],[(Y)
TOTAL Excluding VAT - Y1
((A*J)*Q)+((A*R)*12))]:[(AC)
TOTAL Excluding VAT - Y5
((E*N*Q)+((E*V)*12))]])</f>
        <v>0</v>
      </c>
      <c r="AC1302" s="65"/>
    </row>
    <row r="1303" spans="1:29" x14ac:dyDescent="0.3">
      <c r="A1303" t="s">
        <v>2533</v>
      </c>
      <c r="B1303" s="1" t="s">
        <v>4987</v>
      </c>
      <c r="C1303" s="115" t="s">
        <v>4988</v>
      </c>
      <c r="D1303" s="116" t="s">
        <v>4964</v>
      </c>
      <c r="E1303">
        <v>1</v>
      </c>
      <c r="F1303">
        <v>0</v>
      </c>
      <c r="G1303">
        <v>0</v>
      </c>
      <c r="H1303">
        <v>0</v>
      </c>
      <c r="I1303">
        <v>0</v>
      </c>
      <c r="J1303" t="s">
        <v>3414</v>
      </c>
      <c r="K1303" t="s">
        <v>2524</v>
      </c>
      <c r="L1303" s="20"/>
      <c r="M1303" s="20"/>
      <c r="N1303" s="20"/>
      <c r="O1303" s="20"/>
      <c r="P1303" s="20"/>
      <c r="Q1303" s="28">
        <f t="shared" si="21"/>
        <v>17.71</v>
      </c>
      <c r="R1303" s="18"/>
      <c r="S1303" s="18"/>
      <c r="T1303" s="18"/>
      <c r="U1303" s="18"/>
      <c r="V1303" s="18"/>
      <c r="W13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3" s="17">
        <f>SUM(T_MAIN_ROUTGW28[[#This Row],[(Y)
TOTAL Excluding VAT - Y1
((A*J)*Q)+((A*R)*12))]:[(AC)
TOTAL Excluding VAT - Y5
((E*N*Q)+((E*V)*12))]])</f>
        <v>0</v>
      </c>
      <c r="AC1303" s="65"/>
    </row>
    <row r="1304" spans="1:29" x14ac:dyDescent="0.3">
      <c r="A1304" t="s">
        <v>2533</v>
      </c>
      <c r="B1304" s="1" t="s">
        <v>4989</v>
      </c>
      <c r="C1304" s="115" t="s">
        <v>4990</v>
      </c>
      <c r="D1304" s="116" t="s">
        <v>4964</v>
      </c>
      <c r="E1304">
        <v>1</v>
      </c>
      <c r="F1304">
        <v>0</v>
      </c>
      <c r="G1304">
        <v>0</v>
      </c>
      <c r="H1304">
        <v>0</v>
      </c>
      <c r="I1304">
        <v>0</v>
      </c>
      <c r="J1304" t="s">
        <v>3414</v>
      </c>
      <c r="K1304" t="s">
        <v>2524</v>
      </c>
      <c r="L1304" s="20"/>
      <c r="M1304" s="20"/>
      <c r="N1304" s="20"/>
      <c r="O1304" s="20"/>
      <c r="P1304" s="20"/>
      <c r="Q1304" s="28">
        <f t="shared" si="21"/>
        <v>17.71</v>
      </c>
      <c r="R1304" s="18"/>
      <c r="S1304" s="18"/>
      <c r="T1304" s="18"/>
      <c r="U1304" s="18"/>
      <c r="V1304" s="18"/>
      <c r="W13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4" s="17">
        <f>SUM(T_MAIN_ROUTGW28[[#This Row],[(Y)
TOTAL Excluding VAT - Y1
((A*J)*Q)+((A*R)*12))]:[(AC)
TOTAL Excluding VAT - Y5
((E*N*Q)+((E*V)*12))]])</f>
        <v>0</v>
      </c>
      <c r="AC1304" s="65"/>
    </row>
    <row r="1305" spans="1:29" x14ac:dyDescent="0.3">
      <c r="A1305" t="s">
        <v>2533</v>
      </c>
      <c r="B1305" s="1" t="s">
        <v>4991</v>
      </c>
      <c r="C1305" s="115" t="s">
        <v>4992</v>
      </c>
      <c r="D1305" s="116" t="s">
        <v>4964</v>
      </c>
      <c r="E1305">
        <v>1</v>
      </c>
      <c r="F1305">
        <v>0</v>
      </c>
      <c r="G1305">
        <v>0</v>
      </c>
      <c r="H1305">
        <v>0</v>
      </c>
      <c r="I1305">
        <v>0</v>
      </c>
      <c r="J1305" t="s">
        <v>3414</v>
      </c>
      <c r="K1305" t="s">
        <v>2524</v>
      </c>
      <c r="L1305" s="20"/>
      <c r="M1305" s="20"/>
      <c r="N1305" s="20"/>
      <c r="O1305" s="20"/>
      <c r="P1305" s="20"/>
      <c r="Q1305" s="28">
        <f t="shared" si="21"/>
        <v>17.71</v>
      </c>
      <c r="R1305" s="18"/>
      <c r="S1305" s="18"/>
      <c r="T1305" s="18"/>
      <c r="U1305" s="18"/>
      <c r="V1305" s="18"/>
      <c r="W13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5" s="17">
        <f>SUM(T_MAIN_ROUTGW28[[#This Row],[(Y)
TOTAL Excluding VAT - Y1
((A*J)*Q)+((A*R)*12))]:[(AC)
TOTAL Excluding VAT - Y5
((E*N*Q)+((E*V)*12))]])</f>
        <v>0</v>
      </c>
      <c r="AC1305" s="65"/>
    </row>
    <row r="1306" spans="1:29" x14ac:dyDescent="0.3">
      <c r="A1306" t="s">
        <v>2533</v>
      </c>
      <c r="B1306" s="1" t="s">
        <v>4993</v>
      </c>
      <c r="C1306" s="115" t="s">
        <v>4994</v>
      </c>
      <c r="D1306" s="116" t="s">
        <v>4964</v>
      </c>
      <c r="E1306">
        <v>1</v>
      </c>
      <c r="F1306">
        <v>0</v>
      </c>
      <c r="G1306">
        <v>0</v>
      </c>
      <c r="H1306">
        <v>0</v>
      </c>
      <c r="I1306">
        <v>0</v>
      </c>
      <c r="J1306" t="s">
        <v>3414</v>
      </c>
      <c r="K1306" t="s">
        <v>2524</v>
      </c>
      <c r="L1306" s="20"/>
      <c r="M1306" s="20"/>
      <c r="N1306" s="20"/>
      <c r="O1306" s="20"/>
      <c r="P1306" s="20"/>
      <c r="Q1306" s="28">
        <f t="shared" si="21"/>
        <v>17.71</v>
      </c>
      <c r="R1306" s="18"/>
      <c r="S1306" s="18"/>
      <c r="T1306" s="18"/>
      <c r="U1306" s="18"/>
      <c r="V1306" s="18"/>
      <c r="W13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6" s="17">
        <f>SUM(T_MAIN_ROUTGW28[[#This Row],[(Y)
TOTAL Excluding VAT - Y1
((A*J)*Q)+((A*R)*12))]:[(AC)
TOTAL Excluding VAT - Y5
((E*N*Q)+((E*V)*12))]])</f>
        <v>0</v>
      </c>
      <c r="AC1306" s="65"/>
    </row>
    <row r="1307" spans="1:29" x14ac:dyDescent="0.3">
      <c r="A1307" t="s">
        <v>2533</v>
      </c>
      <c r="B1307" s="1" t="s">
        <v>4995</v>
      </c>
      <c r="C1307" s="115" t="s">
        <v>4996</v>
      </c>
      <c r="D1307" s="116" t="s">
        <v>4964</v>
      </c>
      <c r="E1307">
        <v>1</v>
      </c>
      <c r="F1307">
        <v>0</v>
      </c>
      <c r="G1307">
        <v>0</v>
      </c>
      <c r="H1307">
        <v>0</v>
      </c>
      <c r="I1307">
        <v>0</v>
      </c>
      <c r="J1307" t="s">
        <v>3414</v>
      </c>
      <c r="K1307" t="s">
        <v>2524</v>
      </c>
      <c r="L1307" s="20"/>
      <c r="M1307" s="20"/>
      <c r="N1307" s="20"/>
      <c r="O1307" s="20"/>
      <c r="P1307" s="20"/>
      <c r="Q1307" s="28">
        <f t="shared" si="21"/>
        <v>17.71</v>
      </c>
      <c r="R1307" s="18"/>
      <c r="S1307" s="18"/>
      <c r="T1307" s="18"/>
      <c r="U1307" s="18"/>
      <c r="V1307" s="18"/>
      <c r="W13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7" s="17">
        <f>SUM(T_MAIN_ROUTGW28[[#This Row],[(Y)
TOTAL Excluding VAT - Y1
((A*J)*Q)+((A*R)*12))]:[(AC)
TOTAL Excluding VAT - Y5
((E*N*Q)+((E*V)*12))]])</f>
        <v>0</v>
      </c>
      <c r="AC1307" s="65"/>
    </row>
    <row r="1308" spans="1:29" x14ac:dyDescent="0.3">
      <c r="A1308" t="s">
        <v>2533</v>
      </c>
      <c r="B1308" s="1" t="s">
        <v>4997</v>
      </c>
      <c r="C1308" s="115" t="s">
        <v>4998</v>
      </c>
      <c r="D1308" s="116" t="s">
        <v>4964</v>
      </c>
      <c r="E1308">
        <v>1</v>
      </c>
      <c r="F1308">
        <v>0</v>
      </c>
      <c r="G1308">
        <v>0</v>
      </c>
      <c r="H1308">
        <v>0</v>
      </c>
      <c r="I1308">
        <v>0</v>
      </c>
      <c r="J1308" t="s">
        <v>3414</v>
      </c>
      <c r="K1308" t="s">
        <v>2524</v>
      </c>
      <c r="L1308" s="20"/>
      <c r="M1308" s="20"/>
      <c r="N1308" s="20"/>
      <c r="O1308" s="20"/>
      <c r="P1308" s="20"/>
      <c r="Q1308" s="28">
        <f t="shared" si="21"/>
        <v>17.71</v>
      </c>
      <c r="R1308" s="18"/>
      <c r="S1308" s="18"/>
      <c r="T1308" s="18"/>
      <c r="U1308" s="18"/>
      <c r="V1308" s="18"/>
      <c r="W13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8" s="17">
        <f>SUM(T_MAIN_ROUTGW28[[#This Row],[(Y)
TOTAL Excluding VAT - Y1
((A*J)*Q)+((A*R)*12))]:[(AC)
TOTAL Excluding VAT - Y5
((E*N*Q)+((E*V)*12))]])</f>
        <v>0</v>
      </c>
      <c r="AC1308" s="65"/>
    </row>
    <row r="1309" spans="1:29" x14ac:dyDescent="0.3">
      <c r="A1309" t="s">
        <v>2533</v>
      </c>
      <c r="B1309" s="1" t="s">
        <v>4999</v>
      </c>
      <c r="C1309" s="115" t="s">
        <v>5000</v>
      </c>
      <c r="D1309" s="116" t="s">
        <v>4964</v>
      </c>
      <c r="E1309">
        <v>1</v>
      </c>
      <c r="F1309">
        <v>0</v>
      </c>
      <c r="G1309">
        <v>0</v>
      </c>
      <c r="H1309">
        <v>0</v>
      </c>
      <c r="I1309">
        <v>0</v>
      </c>
      <c r="J1309" t="s">
        <v>3414</v>
      </c>
      <c r="K1309" t="s">
        <v>2524</v>
      </c>
      <c r="L1309" s="20"/>
      <c r="M1309" s="20"/>
      <c r="N1309" s="20"/>
      <c r="O1309" s="20"/>
      <c r="P1309" s="20"/>
      <c r="Q1309" s="28">
        <f t="shared" si="21"/>
        <v>17.71</v>
      </c>
      <c r="R1309" s="18"/>
      <c r="S1309" s="18"/>
      <c r="T1309" s="18"/>
      <c r="U1309" s="18"/>
      <c r="V1309" s="18"/>
      <c r="W13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09" s="17">
        <f>SUM(T_MAIN_ROUTGW28[[#This Row],[(Y)
TOTAL Excluding VAT - Y1
((A*J)*Q)+((A*R)*12))]:[(AC)
TOTAL Excluding VAT - Y5
((E*N*Q)+((E*V)*12))]])</f>
        <v>0</v>
      </c>
      <c r="AC1309" s="65"/>
    </row>
    <row r="1310" spans="1:29" x14ac:dyDescent="0.3">
      <c r="A1310" t="s">
        <v>2533</v>
      </c>
      <c r="B1310" s="1" t="s">
        <v>5001</v>
      </c>
      <c r="C1310" s="115" t="s">
        <v>5002</v>
      </c>
      <c r="D1310" s="116" t="s">
        <v>4964</v>
      </c>
      <c r="E1310">
        <v>1</v>
      </c>
      <c r="F1310">
        <v>0</v>
      </c>
      <c r="G1310">
        <v>0</v>
      </c>
      <c r="H1310">
        <v>0</v>
      </c>
      <c r="I1310">
        <v>0</v>
      </c>
      <c r="J1310" t="s">
        <v>3414</v>
      </c>
      <c r="K1310" t="s">
        <v>2524</v>
      </c>
      <c r="L1310" s="20"/>
      <c r="M1310" s="20"/>
      <c r="N1310" s="20"/>
      <c r="O1310" s="20"/>
      <c r="P1310" s="20"/>
      <c r="Q1310" s="28">
        <f t="shared" si="21"/>
        <v>17.71</v>
      </c>
      <c r="R1310" s="18"/>
      <c r="S1310" s="18"/>
      <c r="T1310" s="18"/>
      <c r="U1310" s="18"/>
      <c r="V1310" s="18"/>
      <c r="W13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0" s="17">
        <f>SUM(T_MAIN_ROUTGW28[[#This Row],[(Y)
TOTAL Excluding VAT - Y1
((A*J)*Q)+((A*R)*12))]:[(AC)
TOTAL Excluding VAT - Y5
((E*N*Q)+((E*V)*12))]])</f>
        <v>0</v>
      </c>
      <c r="AC1310" s="65"/>
    </row>
    <row r="1311" spans="1:29" x14ac:dyDescent="0.3">
      <c r="A1311" t="s">
        <v>2533</v>
      </c>
      <c r="B1311" s="1" t="s">
        <v>5003</v>
      </c>
      <c r="C1311" s="115" t="s">
        <v>5004</v>
      </c>
      <c r="D1311" s="116" t="s">
        <v>4964</v>
      </c>
      <c r="E1311">
        <v>1</v>
      </c>
      <c r="F1311">
        <v>0</v>
      </c>
      <c r="G1311">
        <v>0</v>
      </c>
      <c r="H1311">
        <v>0</v>
      </c>
      <c r="I1311">
        <v>0</v>
      </c>
      <c r="J1311" t="s">
        <v>3414</v>
      </c>
      <c r="K1311" t="s">
        <v>2524</v>
      </c>
      <c r="L1311" s="20"/>
      <c r="M1311" s="20"/>
      <c r="N1311" s="20"/>
      <c r="O1311" s="20"/>
      <c r="P1311" s="20"/>
      <c r="Q1311" s="28">
        <f t="shared" si="21"/>
        <v>17.71</v>
      </c>
      <c r="R1311" s="18"/>
      <c r="S1311" s="18"/>
      <c r="T1311" s="18"/>
      <c r="U1311" s="18"/>
      <c r="V1311" s="18"/>
      <c r="W13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1" s="17">
        <f>SUM(T_MAIN_ROUTGW28[[#This Row],[(Y)
TOTAL Excluding VAT - Y1
((A*J)*Q)+((A*R)*12))]:[(AC)
TOTAL Excluding VAT - Y5
((E*N*Q)+((E*V)*12))]])</f>
        <v>0</v>
      </c>
      <c r="AC1311" s="65"/>
    </row>
    <row r="1312" spans="1:29" x14ac:dyDescent="0.3">
      <c r="A1312" t="s">
        <v>2533</v>
      </c>
      <c r="B1312" s="1" t="s">
        <v>5005</v>
      </c>
      <c r="C1312" s="115" t="s">
        <v>5006</v>
      </c>
      <c r="D1312" s="116" t="s">
        <v>4964</v>
      </c>
      <c r="E1312">
        <v>1</v>
      </c>
      <c r="F1312">
        <v>0</v>
      </c>
      <c r="G1312">
        <v>0</v>
      </c>
      <c r="H1312">
        <v>0</v>
      </c>
      <c r="I1312">
        <v>0</v>
      </c>
      <c r="J1312" t="s">
        <v>3414</v>
      </c>
      <c r="K1312" t="s">
        <v>2524</v>
      </c>
      <c r="L1312" s="20"/>
      <c r="M1312" s="20"/>
      <c r="N1312" s="20"/>
      <c r="O1312" s="20"/>
      <c r="P1312" s="20"/>
      <c r="Q1312" s="28">
        <f t="shared" si="21"/>
        <v>17.71</v>
      </c>
      <c r="R1312" s="18"/>
      <c r="S1312" s="18"/>
      <c r="T1312" s="18"/>
      <c r="U1312" s="18"/>
      <c r="V1312" s="18"/>
      <c r="W13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2" s="17">
        <f>SUM(T_MAIN_ROUTGW28[[#This Row],[(Y)
TOTAL Excluding VAT - Y1
((A*J)*Q)+((A*R)*12))]:[(AC)
TOTAL Excluding VAT - Y5
((E*N*Q)+((E*V)*12))]])</f>
        <v>0</v>
      </c>
      <c r="AC1312" s="65"/>
    </row>
    <row r="1313" spans="1:29" x14ac:dyDescent="0.3">
      <c r="A1313" t="s">
        <v>2533</v>
      </c>
      <c r="B1313" s="1" t="s">
        <v>5007</v>
      </c>
      <c r="C1313" s="115" t="s">
        <v>5008</v>
      </c>
      <c r="D1313" s="116" t="s">
        <v>4964</v>
      </c>
      <c r="E1313">
        <v>1</v>
      </c>
      <c r="F1313">
        <v>0</v>
      </c>
      <c r="G1313">
        <v>0</v>
      </c>
      <c r="H1313">
        <v>0</v>
      </c>
      <c r="I1313">
        <v>0</v>
      </c>
      <c r="J1313" t="s">
        <v>3414</v>
      </c>
      <c r="K1313" t="s">
        <v>2524</v>
      </c>
      <c r="L1313" s="20"/>
      <c r="M1313" s="20"/>
      <c r="N1313" s="20"/>
      <c r="O1313" s="20"/>
      <c r="P1313" s="20"/>
      <c r="Q1313" s="28">
        <f t="shared" ref="Q1313:Q1366" si="22">Exchange_Rate</f>
        <v>17.71</v>
      </c>
      <c r="R1313" s="18"/>
      <c r="S1313" s="18"/>
      <c r="T1313" s="18"/>
      <c r="U1313" s="18"/>
      <c r="V1313" s="18"/>
      <c r="W13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3" s="17">
        <f>SUM(T_MAIN_ROUTGW28[[#This Row],[(Y)
TOTAL Excluding VAT - Y1
((A*J)*Q)+((A*R)*12))]:[(AC)
TOTAL Excluding VAT - Y5
((E*N*Q)+((E*V)*12))]])</f>
        <v>0</v>
      </c>
      <c r="AC1313" s="65"/>
    </row>
    <row r="1314" spans="1:29" x14ac:dyDescent="0.3">
      <c r="A1314" t="s">
        <v>2533</v>
      </c>
      <c r="B1314" s="1" t="s">
        <v>5009</v>
      </c>
      <c r="C1314" s="115" t="s">
        <v>5010</v>
      </c>
      <c r="D1314" s="116" t="s">
        <v>4964</v>
      </c>
      <c r="E1314">
        <v>1</v>
      </c>
      <c r="F1314">
        <v>0</v>
      </c>
      <c r="G1314">
        <v>0</v>
      </c>
      <c r="H1314">
        <v>0</v>
      </c>
      <c r="I1314">
        <v>0</v>
      </c>
      <c r="J1314" t="s">
        <v>3414</v>
      </c>
      <c r="K1314" t="s">
        <v>2524</v>
      </c>
      <c r="L1314" s="20"/>
      <c r="M1314" s="20"/>
      <c r="N1314" s="20"/>
      <c r="O1314" s="20"/>
      <c r="P1314" s="20"/>
      <c r="Q1314" s="28">
        <f t="shared" si="22"/>
        <v>17.71</v>
      </c>
      <c r="R1314" s="18"/>
      <c r="S1314" s="18"/>
      <c r="T1314" s="18"/>
      <c r="U1314" s="18"/>
      <c r="V1314" s="18"/>
      <c r="W13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4" s="17">
        <f>SUM(T_MAIN_ROUTGW28[[#This Row],[(Y)
TOTAL Excluding VAT - Y1
((A*J)*Q)+((A*R)*12))]:[(AC)
TOTAL Excluding VAT - Y5
((E*N*Q)+((E*V)*12))]])</f>
        <v>0</v>
      </c>
      <c r="AC1314" s="65"/>
    </row>
    <row r="1315" spans="1:29" x14ac:dyDescent="0.3">
      <c r="A1315" t="s">
        <v>2533</v>
      </c>
      <c r="B1315" s="1" t="s">
        <v>5011</v>
      </c>
      <c r="C1315" s="115" t="s">
        <v>5012</v>
      </c>
      <c r="D1315" s="116" t="s">
        <v>4964</v>
      </c>
      <c r="E1315">
        <v>1</v>
      </c>
      <c r="F1315">
        <v>0</v>
      </c>
      <c r="G1315">
        <v>0</v>
      </c>
      <c r="H1315">
        <v>0</v>
      </c>
      <c r="I1315">
        <v>0</v>
      </c>
      <c r="J1315" t="s">
        <v>3414</v>
      </c>
      <c r="K1315" t="s">
        <v>2524</v>
      </c>
      <c r="L1315" s="20"/>
      <c r="M1315" s="20"/>
      <c r="N1315" s="20"/>
      <c r="O1315" s="20"/>
      <c r="P1315" s="20"/>
      <c r="Q1315" s="28">
        <f t="shared" si="22"/>
        <v>17.71</v>
      </c>
      <c r="R1315" s="18"/>
      <c r="S1315" s="18"/>
      <c r="T1315" s="18"/>
      <c r="U1315" s="18"/>
      <c r="V1315" s="18"/>
      <c r="W13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5" s="17">
        <f>SUM(T_MAIN_ROUTGW28[[#This Row],[(Y)
TOTAL Excluding VAT - Y1
((A*J)*Q)+((A*R)*12))]:[(AC)
TOTAL Excluding VAT - Y5
((E*N*Q)+((E*V)*12))]])</f>
        <v>0</v>
      </c>
      <c r="AC1315" s="65"/>
    </row>
    <row r="1316" spans="1:29" x14ac:dyDescent="0.3">
      <c r="A1316" t="s">
        <v>2533</v>
      </c>
      <c r="B1316" s="1" t="s">
        <v>5013</v>
      </c>
      <c r="C1316" s="115" t="s">
        <v>5014</v>
      </c>
      <c r="D1316" s="116" t="s">
        <v>4964</v>
      </c>
      <c r="E1316">
        <v>1</v>
      </c>
      <c r="F1316">
        <v>0</v>
      </c>
      <c r="G1316">
        <v>0</v>
      </c>
      <c r="H1316">
        <v>0</v>
      </c>
      <c r="I1316">
        <v>0</v>
      </c>
      <c r="J1316" t="s">
        <v>3414</v>
      </c>
      <c r="K1316" t="s">
        <v>2524</v>
      </c>
      <c r="L1316" s="20"/>
      <c r="M1316" s="20"/>
      <c r="N1316" s="20"/>
      <c r="O1316" s="20"/>
      <c r="P1316" s="20"/>
      <c r="Q1316" s="28">
        <f t="shared" si="22"/>
        <v>17.71</v>
      </c>
      <c r="R1316" s="18"/>
      <c r="S1316" s="18"/>
      <c r="T1316" s="18"/>
      <c r="U1316" s="18"/>
      <c r="V1316" s="18"/>
      <c r="W13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6" s="17">
        <f>SUM(T_MAIN_ROUTGW28[[#This Row],[(Y)
TOTAL Excluding VAT - Y1
((A*J)*Q)+((A*R)*12))]:[(AC)
TOTAL Excluding VAT - Y5
((E*N*Q)+((E*V)*12))]])</f>
        <v>0</v>
      </c>
      <c r="AC1316" s="65"/>
    </row>
    <row r="1317" spans="1:29" x14ac:dyDescent="0.3">
      <c r="A1317" t="s">
        <v>2533</v>
      </c>
      <c r="B1317" s="1" t="s">
        <v>2534</v>
      </c>
      <c r="C1317" s="115" t="s">
        <v>5015</v>
      </c>
      <c r="D1317" s="116" t="s">
        <v>5016</v>
      </c>
      <c r="E1317">
        <v>1</v>
      </c>
      <c r="F1317">
        <v>1</v>
      </c>
      <c r="G1317">
        <v>1</v>
      </c>
      <c r="H1317">
        <v>1</v>
      </c>
      <c r="I1317">
        <v>1</v>
      </c>
      <c r="J1317" t="s">
        <v>646</v>
      </c>
      <c r="K1317" t="s">
        <v>646</v>
      </c>
      <c r="L1317" s="20"/>
      <c r="M1317" s="20"/>
      <c r="N1317" s="20"/>
      <c r="O1317" s="20"/>
      <c r="P1317" s="20"/>
      <c r="Q1317" s="28">
        <f t="shared" si="22"/>
        <v>17.71</v>
      </c>
      <c r="R1317" s="18"/>
      <c r="S1317" s="18"/>
      <c r="T1317" s="18"/>
      <c r="U1317" s="18"/>
      <c r="V1317" s="18"/>
      <c r="W13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7" s="17">
        <f>SUM(T_MAIN_ROUTGW28[[#This Row],[(Y)
TOTAL Excluding VAT - Y1
((A*J)*Q)+((A*R)*12))]:[(AC)
TOTAL Excluding VAT - Y5
((E*N*Q)+((E*V)*12))]])</f>
        <v>0</v>
      </c>
      <c r="AC1317" s="65"/>
    </row>
    <row r="1318" spans="1:29" x14ac:dyDescent="0.3">
      <c r="A1318" t="s">
        <v>2533</v>
      </c>
      <c r="B1318" s="1" t="s">
        <v>2544</v>
      </c>
      <c r="C1318" s="115" t="s">
        <v>5017</v>
      </c>
      <c r="D1318" s="116" t="s">
        <v>5016</v>
      </c>
      <c r="E1318">
        <v>1</v>
      </c>
      <c r="F1318">
        <v>1</v>
      </c>
      <c r="G1318">
        <v>1</v>
      </c>
      <c r="H1318">
        <v>1</v>
      </c>
      <c r="I1318">
        <v>1</v>
      </c>
      <c r="J1318" t="s">
        <v>646</v>
      </c>
      <c r="K1318" t="s">
        <v>646</v>
      </c>
      <c r="L1318" s="20"/>
      <c r="M1318" s="20"/>
      <c r="N1318" s="20"/>
      <c r="O1318" s="20"/>
      <c r="P1318" s="20"/>
      <c r="Q1318" s="28">
        <f t="shared" si="22"/>
        <v>17.71</v>
      </c>
      <c r="R1318" s="18"/>
      <c r="S1318" s="18"/>
      <c r="T1318" s="18"/>
      <c r="U1318" s="18"/>
      <c r="V1318" s="18"/>
      <c r="W13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8" s="17">
        <f>SUM(T_MAIN_ROUTGW28[[#This Row],[(Y)
TOTAL Excluding VAT - Y1
((A*J)*Q)+((A*R)*12))]:[(AC)
TOTAL Excluding VAT - Y5
((E*N*Q)+((E*V)*12))]])</f>
        <v>0</v>
      </c>
      <c r="AC1318" s="65"/>
    </row>
    <row r="1319" spans="1:29" x14ac:dyDescent="0.3">
      <c r="A1319" t="s">
        <v>2533</v>
      </c>
      <c r="B1319" s="1" t="s">
        <v>5018</v>
      </c>
      <c r="C1319" s="115" t="s">
        <v>5019</v>
      </c>
      <c r="D1319" s="116" t="s">
        <v>3406</v>
      </c>
      <c r="E1319">
        <v>1</v>
      </c>
      <c r="F1319">
        <v>1</v>
      </c>
      <c r="G1319">
        <v>1</v>
      </c>
      <c r="H1319">
        <v>1</v>
      </c>
      <c r="I1319">
        <v>1</v>
      </c>
      <c r="J1319" t="s">
        <v>646</v>
      </c>
      <c r="K1319" t="s">
        <v>646</v>
      </c>
      <c r="L1319" s="20"/>
      <c r="M1319" s="20"/>
      <c r="N1319" s="20"/>
      <c r="O1319" s="20"/>
      <c r="P1319" s="20"/>
      <c r="Q1319" s="28">
        <f t="shared" si="22"/>
        <v>17.71</v>
      </c>
      <c r="R1319" s="18"/>
      <c r="S1319" s="18"/>
      <c r="T1319" s="18"/>
      <c r="U1319" s="18"/>
      <c r="V1319" s="18"/>
      <c r="W13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19" s="17">
        <f>SUM(T_MAIN_ROUTGW28[[#This Row],[(Y)
TOTAL Excluding VAT - Y1
((A*J)*Q)+((A*R)*12))]:[(AC)
TOTAL Excluding VAT - Y5
((E*N*Q)+((E*V)*12))]])</f>
        <v>0</v>
      </c>
      <c r="AC1319" s="65"/>
    </row>
    <row r="1320" spans="1:29" x14ac:dyDescent="0.3">
      <c r="A1320" t="s">
        <v>2533</v>
      </c>
      <c r="B1320" s="1" t="s">
        <v>5018</v>
      </c>
      <c r="C1320" s="115" t="s">
        <v>5020</v>
      </c>
      <c r="D1320" s="116" t="s">
        <v>3406</v>
      </c>
      <c r="E1320">
        <v>1</v>
      </c>
      <c r="F1320">
        <v>1</v>
      </c>
      <c r="G1320">
        <v>1</v>
      </c>
      <c r="H1320">
        <v>1</v>
      </c>
      <c r="I1320">
        <v>1</v>
      </c>
      <c r="J1320" t="s">
        <v>646</v>
      </c>
      <c r="K1320" t="s">
        <v>646</v>
      </c>
      <c r="L1320" s="20"/>
      <c r="M1320" s="20"/>
      <c r="N1320" s="20"/>
      <c r="O1320" s="20"/>
      <c r="P1320" s="20"/>
      <c r="Q1320" s="28">
        <f t="shared" si="22"/>
        <v>17.71</v>
      </c>
      <c r="R1320" s="18"/>
      <c r="S1320" s="18"/>
      <c r="T1320" s="18"/>
      <c r="U1320" s="18"/>
      <c r="V1320" s="18"/>
      <c r="W13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0" s="17">
        <f>SUM(T_MAIN_ROUTGW28[[#This Row],[(Y)
TOTAL Excluding VAT - Y1
((A*J)*Q)+((A*R)*12))]:[(AC)
TOTAL Excluding VAT - Y5
((E*N*Q)+((E*V)*12))]])</f>
        <v>0</v>
      </c>
      <c r="AC1320" s="65"/>
    </row>
    <row r="1321" spans="1:29" x14ac:dyDescent="0.3">
      <c r="A1321" t="s">
        <v>2533</v>
      </c>
      <c r="B1321" s="1" t="s">
        <v>5018</v>
      </c>
      <c r="C1321" s="115" t="s">
        <v>5021</v>
      </c>
      <c r="D1321" s="116" t="s">
        <v>3409</v>
      </c>
      <c r="E1321">
        <v>1</v>
      </c>
      <c r="F1321">
        <v>1</v>
      </c>
      <c r="G1321">
        <v>1</v>
      </c>
      <c r="H1321">
        <v>1</v>
      </c>
      <c r="I1321">
        <v>1</v>
      </c>
      <c r="J1321" t="s">
        <v>3608</v>
      </c>
      <c r="K1321" t="s">
        <v>3608</v>
      </c>
      <c r="L1321" s="20"/>
      <c r="M1321" s="20"/>
      <c r="N1321" s="20"/>
      <c r="O1321" s="20"/>
      <c r="P1321" s="20"/>
      <c r="Q1321" s="28">
        <f t="shared" si="22"/>
        <v>17.71</v>
      </c>
      <c r="R1321" s="18"/>
      <c r="S1321" s="18"/>
      <c r="T1321" s="18"/>
      <c r="U1321" s="18"/>
      <c r="V1321" s="18"/>
      <c r="W13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1" s="17">
        <f>SUM(T_MAIN_ROUTGW28[[#This Row],[(Y)
TOTAL Excluding VAT - Y1
((A*J)*Q)+((A*R)*12))]:[(AC)
TOTAL Excluding VAT - Y5
((E*N*Q)+((E*V)*12))]])</f>
        <v>0</v>
      </c>
      <c r="AC1321" s="65"/>
    </row>
    <row r="1322" spans="1:29" x14ac:dyDescent="0.3">
      <c r="A1322" t="s">
        <v>2533</v>
      </c>
      <c r="B1322" s="1" t="s">
        <v>5022</v>
      </c>
      <c r="C1322" s="115" t="s">
        <v>5023</v>
      </c>
      <c r="D1322" s="116" t="s">
        <v>4964</v>
      </c>
      <c r="E1322">
        <v>1</v>
      </c>
      <c r="F1322">
        <v>0</v>
      </c>
      <c r="G1322">
        <v>0</v>
      </c>
      <c r="H1322">
        <v>0</v>
      </c>
      <c r="I1322">
        <v>0</v>
      </c>
      <c r="J1322" t="s">
        <v>3414</v>
      </c>
      <c r="K1322" t="s">
        <v>2524</v>
      </c>
      <c r="L1322" s="20"/>
      <c r="M1322" s="20"/>
      <c r="N1322" s="20"/>
      <c r="O1322" s="20"/>
      <c r="P1322" s="20"/>
      <c r="Q1322" s="28">
        <f t="shared" si="22"/>
        <v>17.71</v>
      </c>
      <c r="R1322" s="18"/>
      <c r="S1322" s="18"/>
      <c r="T1322" s="18"/>
      <c r="U1322" s="18"/>
      <c r="V1322" s="18"/>
      <c r="W13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2" s="17">
        <f>SUM(T_MAIN_ROUTGW28[[#This Row],[(Y)
TOTAL Excluding VAT - Y1
((A*J)*Q)+((A*R)*12))]:[(AC)
TOTAL Excluding VAT - Y5
((E*N*Q)+((E*V)*12))]])</f>
        <v>0</v>
      </c>
      <c r="AC1322" s="65"/>
    </row>
    <row r="1323" spans="1:29" x14ac:dyDescent="0.3">
      <c r="A1323" t="s">
        <v>2533</v>
      </c>
      <c r="B1323" s="1" t="s">
        <v>5024</v>
      </c>
      <c r="C1323" s="115" t="s">
        <v>5025</v>
      </c>
      <c r="D1323" s="116" t="s">
        <v>4964</v>
      </c>
      <c r="E1323">
        <v>1</v>
      </c>
      <c r="F1323">
        <v>0</v>
      </c>
      <c r="G1323">
        <v>0</v>
      </c>
      <c r="H1323">
        <v>0</v>
      </c>
      <c r="I1323">
        <v>0</v>
      </c>
      <c r="J1323" t="s">
        <v>3414</v>
      </c>
      <c r="K1323" t="s">
        <v>2524</v>
      </c>
      <c r="L1323" s="20"/>
      <c r="M1323" s="20"/>
      <c r="N1323" s="20"/>
      <c r="O1323" s="20"/>
      <c r="P1323" s="20"/>
      <c r="Q1323" s="28">
        <f t="shared" si="22"/>
        <v>17.71</v>
      </c>
      <c r="R1323" s="18"/>
      <c r="S1323" s="18"/>
      <c r="T1323" s="18"/>
      <c r="U1323" s="18"/>
      <c r="V1323" s="18"/>
      <c r="W13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3" s="17">
        <f>SUM(T_MAIN_ROUTGW28[[#This Row],[(Y)
TOTAL Excluding VAT - Y1
((A*J)*Q)+((A*R)*12))]:[(AC)
TOTAL Excluding VAT - Y5
((E*N*Q)+((E*V)*12))]])</f>
        <v>0</v>
      </c>
      <c r="AC1323" s="65"/>
    </row>
    <row r="1324" spans="1:29" x14ac:dyDescent="0.3">
      <c r="A1324" t="s">
        <v>2533</v>
      </c>
      <c r="B1324" s="1" t="s">
        <v>5026</v>
      </c>
      <c r="C1324" s="115" t="s">
        <v>5027</v>
      </c>
      <c r="D1324" s="116" t="s">
        <v>4964</v>
      </c>
      <c r="E1324">
        <v>1</v>
      </c>
      <c r="F1324">
        <v>0</v>
      </c>
      <c r="G1324">
        <v>0</v>
      </c>
      <c r="H1324">
        <v>0</v>
      </c>
      <c r="I1324">
        <v>0</v>
      </c>
      <c r="J1324" t="s">
        <v>3414</v>
      </c>
      <c r="K1324" t="s">
        <v>2524</v>
      </c>
      <c r="L1324" s="20"/>
      <c r="M1324" s="20"/>
      <c r="N1324" s="20"/>
      <c r="O1324" s="20"/>
      <c r="P1324" s="20"/>
      <c r="Q1324" s="28">
        <f t="shared" si="22"/>
        <v>17.71</v>
      </c>
      <c r="R1324" s="18"/>
      <c r="S1324" s="18"/>
      <c r="T1324" s="18"/>
      <c r="U1324" s="18"/>
      <c r="V1324" s="18"/>
      <c r="W13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4" s="17">
        <f>SUM(T_MAIN_ROUTGW28[[#This Row],[(Y)
TOTAL Excluding VAT - Y1
((A*J)*Q)+((A*R)*12))]:[(AC)
TOTAL Excluding VAT - Y5
((E*N*Q)+((E*V)*12))]])</f>
        <v>0</v>
      </c>
      <c r="AC1324" s="65"/>
    </row>
    <row r="1325" spans="1:29" x14ac:dyDescent="0.3">
      <c r="A1325" t="s">
        <v>2533</v>
      </c>
      <c r="B1325" s="1" t="s">
        <v>5028</v>
      </c>
      <c r="C1325" s="115" t="s">
        <v>5029</v>
      </c>
      <c r="D1325" s="116" t="s">
        <v>4964</v>
      </c>
      <c r="E1325">
        <v>1</v>
      </c>
      <c r="F1325">
        <v>0</v>
      </c>
      <c r="G1325">
        <v>0</v>
      </c>
      <c r="H1325">
        <v>0</v>
      </c>
      <c r="I1325">
        <v>0</v>
      </c>
      <c r="J1325" t="s">
        <v>3414</v>
      </c>
      <c r="K1325" t="s">
        <v>2524</v>
      </c>
      <c r="L1325" s="20"/>
      <c r="M1325" s="20"/>
      <c r="N1325" s="20"/>
      <c r="O1325" s="20"/>
      <c r="P1325" s="20"/>
      <c r="Q1325" s="28">
        <f t="shared" si="22"/>
        <v>17.71</v>
      </c>
      <c r="R1325" s="18"/>
      <c r="S1325" s="18"/>
      <c r="T1325" s="18"/>
      <c r="U1325" s="18"/>
      <c r="V1325" s="18"/>
      <c r="W13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5" s="17">
        <f>SUM(T_MAIN_ROUTGW28[[#This Row],[(Y)
TOTAL Excluding VAT - Y1
((A*J)*Q)+((A*R)*12))]:[(AC)
TOTAL Excluding VAT - Y5
((E*N*Q)+((E*V)*12))]])</f>
        <v>0</v>
      </c>
      <c r="AC1325" s="65"/>
    </row>
    <row r="1326" spans="1:29" x14ac:dyDescent="0.3">
      <c r="A1326" t="s">
        <v>2533</v>
      </c>
      <c r="B1326" s="1" t="s">
        <v>5030</v>
      </c>
      <c r="C1326" s="115" t="s">
        <v>5031</v>
      </c>
      <c r="D1326" s="116" t="s">
        <v>4964</v>
      </c>
      <c r="E1326">
        <v>1</v>
      </c>
      <c r="F1326">
        <v>0</v>
      </c>
      <c r="G1326">
        <v>0</v>
      </c>
      <c r="H1326">
        <v>0</v>
      </c>
      <c r="I1326">
        <v>0</v>
      </c>
      <c r="J1326" t="s">
        <v>3414</v>
      </c>
      <c r="K1326" t="s">
        <v>2524</v>
      </c>
      <c r="L1326" s="20"/>
      <c r="M1326" s="20"/>
      <c r="N1326" s="20"/>
      <c r="O1326" s="20"/>
      <c r="P1326" s="20"/>
      <c r="Q1326" s="28">
        <f t="shared" si="22"/>
        <v>17.71</v>
      </c>
      <c r="R1326" s="18"/>
      <c r="S1326" s="18"/>
      <c r="T1326" s="18"/>
      <c r="U1326" s="18"/>
      <c r="V1326" s="18"/>
      <c r="W13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6" s="17">
        <f>SUM(T_MAIN_ROUTGW28[[#This Row],[(Y)
TOTAL Excluding VAT - Y1
((A*J)*Q)+((A*R)*12))]:[(AC)
TOTAL Excluding VAT - Y5
((E*N*Q)+((E*V)*12))]])</f>
        <v>0</v>
      </c>
      <c r="AC1326" s="65"/>
    </row>
    <row r="1327" spans="1:29" x14ac:dyDescent="0.3">
      <c r="A1327" t="s">
        <v>2533</v>
      </c>
      <c r="B1327" s="1" t="s">
        <v>5032</v>
      </c>
      <c r="C1327" s="115" t="s">
        <v>5033</v>
      </c>
      <c r="D1327" s="116" t="s">
        <v>4964</v>
      </c>
      <c r="E1327">
        <v>1</v>
      </c>
      <c r="F1327">
        <v>0</v>
      </c>
      <c r="G1327">
        <v>0</v>
      </c>
      <c r="H1327">
        <v>0</v>
      </c>
      <c r="I1327">
        <v>0</v>
      </c>
      <c r="J1327" t="s">
        <v>3414</v>
      </c>
      <c r="K1327" t="s">
        <v>2524</v>
      </c>
      <c r="L1327" s="20"/>
      <c r="M1327" s="20"/>
      <c r="N1327" s="20"/>
      <c r="O1327" s="20"/>
      <c r="P1327" s="20"/>
      <c r="Q1327" s="28">
        <f t="shared" si="22"/>
        <v>17.71</v>
      </c>
      <c r="R1327" s="18"/>
      <c r="S1327" s="18"/>
      <c r="T1327" s="18"/>
      <c r="U1327" s="18"/>
      <c r="V1327" s="18"/>
      <c r="W13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7" s="17">
        <f>SUM(T_MAIN_ROUTGW28[[#This Row],[(Y)
TOTAL Excluding VAT - Y1
((A*J)*Q)+((A*R)*12))]:[(AC)
TOTAL Excluding VAT - Y5
((E*N*Q)+((E*V)*12))]])</f>
        <v>0</v>
      </c>
      <c r="AC1327" s="65"/>
    </row>
    <row r="1328" spans="1:29" x14ac:dyDescent="0.3">
      <c r="A1328" t="s">
        <v>2533</v>
      </c>
      <c r="B1328" s="1" t="s">
        <v>5034</v>
      </c>
      <c r="C1328" s="115" t="s">
        <v>5035</v>
      </c>
      <c r="D1328" s="116" t="s">
        <v>4964</v>
      </c>
      <c r="E1328">
        <v>1</v>
      </c>
      <c r="F1328">
        <v>0</v>
      </c>
      <c r="G1328">
        <v>0</v>
      </c>
      <c r="H1328">
        <v>0</v>
      </c>
      <c r="I1328">
        <v>0</v>
      </c>
      <c r="J1328" t="s">
        <v>3414</v>
      </c>
      <c r="K1328" t="s">
        <v>2524</v>
      </c>
      <c r="L1328" s="20"/>
      <c r="M1328" s="20"/>
      <c r="N1328" s="20"/>
      <c r="O1328" s="20"/>
      <c r="P1328" s="20"/>
      <c r="Q1328" s="28">
        <f t="shared" si="22"/>
        <v>17.71</v>
      </c>
      <c r="R1328" s="18"/>
      <c r="S1328" s="18"/>
      <c r="T1328" s="18"/>
      <c r="U1328" s="18"/>
      <c r="V1328" s="18"/>
      <c r="W13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8" s="17">
        <f>SUM(T_MAIN_ROUTGW28[[#This Row],[(Y)
TOTAL Excluding VAT - Y1
((A*J)*Q)+((A*R)*12))]:[(AC)
TOTAL Excluding VAT - Y5
((E*N*Q)+((E*V)*12))]])</f>
        <v>0</v>
      </c>
      <c r="AC1328" s="65"/>
    </row>
    <row r="1329" spans="1:29" x14ac:dyDescent="0.3">
      <c r="A1329" t="s">
        <v>2533</v>
      </c>
      <c r="B1329" s="1" t="s">
        <v>5036</v>
      </c>
      <c r="C1329" s="115" t="s">
        <v>5037</v>
      </c>
      <c r="D1329" s="116" t="s">
        <v>4964</v>
      </c>
      <c r="E1329">
        <v>1</v>
      </c>
      <c r="F1329">
        <v>0</v>
      </c>
      <c r="G1329">
        <v>0</v>
      </c>
      <c r="H1329">
        <v>0</v>
      </c>
      <c r="I1329">
        <v>0</v>
      </c>
      <c r="J1329" t="s">
        <v>3414</v>
      </c>
      <c r="K1329" t="s">
        <v>2524</v>
      </c>
      <c r="L1329" s="20"/>
      <c r="M1329" s="20"/>
      <c r="N1329" s="20"/>
      <c r="O1329" s="20"/>
      <c r="P1329" s="20"/>
      <c r="Q1329" s="28">
        <f t="shared" si="22"/>
        <v>17.71</v>
      </c>
      <c r="R1329" s="18"/>
      <c r="S1329" s="18"/>
      <c r="T1329" s="18"/>
      <c r="U1329" s="18"/>
      <c r="V1329" s="18"/>
      <c r="W13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29" s="17">
        <f>SUM(T_MAIN_ROUTGW28[[#This Row],[(Y)
TOTAL Excluding VAT - Y1
((A*J)*Q)+((A*R)*12))]:[(AC)
TOTAL Excluding VAT - Y5
((E*N*Q)+((E*V)*12))]])</f>
        <v>0</v>
      </c>
      <c r="AC1329" s="65"/>
    </row>
    <row r="1330" spans="1:29" x14ac:dyDescent="0.3">
      <c r="A1330" t="s">
        <v>2533</v>
      </c>
      <c r="B1330" s="1" t="s">
        <v>5038</v>
      </c>
      <c r="C1330" s="115" t="s">
        <v>5039</v>
      </c>
      <c r="D1330" s="116" t="s">
        <v>4964</v>
      </c>
      <c r="E1330">
        <v>1</v>
      </c>
      <c r="F1330">
        <v>0</v>
      </c>
      <c r="G1330">
        <v>0</v>
      </c>
      <c r="H1330">
        <v>0</v>
      </c>
      <c r="I1330">
        <v>0</v>
      </c>
      <c r="J1330" t="s">
        <v>3414</v>
      </c>
      <c r="K1330" t="s">
        <v>2524</v>
      </c>
      <c r="L1330" s="20"/>
      <c r="M1330" s="20"/>
      <c r="N1330" s="20"/>
      <c r="O1330" s="20"/>
      <c r="P1330" s="20"/>
      <c r="Q1330" s="28">
        <f t="shared" si="22"/>
        <v>17.71</v>
      </c>
      <c r="R1330" s="18"/>
      <c r="S1330" s="18"/>
      <c r="T1330" s="18"/>
      <c r="U1330" s="18"/>
      <c r="V1330" s="18"/>
      <c r="W13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0" s="17">
        <f>SUM(T_MAIN_ROUTGW28[[#This Row],[(Y)
TOTAL Excluding VAT - Y1
((A*J)*Q)+((A*R)*12))]:[(AC)
TOTAL Excluding VAT - Y5
((E*N*Q)+((E*V)*12))]])</f>
        <v>0</v>
      </c>
      <c r="AC1330" s="65"/>
    </row>
    <row r="1331" spans="1:29" x14ac:dyDescent="0.3">
      <c r="A1331" t="s">
        <v>2533</v>
      </c>
      <c r="B1331" s="1" t="s">
        <v>5040</v>
      </c>
      <c r="C1331" s="115" t="s">
        <v>5041</v>
      </c>
      <c r="D1331" s="116" t="s">
        <v>4964</v>
      </c>
      <c r="E1331">
        <v>1</v>
      </c>
      <c r="F1331">
        <v>0</v>
      </c>
      <c r="G1331">
        <v>0</v>
      </c>
      <c r="H1331">
        <v>0</v>
      </c>
      <c r="I1331">
        <v>0</v>
      </c>
      <c r="J1331" t="s">
        <v>3414</v>
      </c>
      <c r="K1331" t="s">
        <v>2524</v>
      </c>
      <c r="L1331" s="20"/>
      <c r="M1331" s="20"/>
      <c r="N1331" s="20"/>
      <c r="O1331" s="20"/>
      <c r="P1331" s="20"/>
      <c r="Q1331" s="28">
        <f t="shared" si="22"/>
        <v>17.71</v>
      </c>
      <c r="R1331" s="18"/>
      <c r="S1331" s="18"/>
      <c r="T1331" s="18"/>
      <c r="U1331" s="18"/>
      <c r="V1331" s="18"/>
      <c r="W13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1" s="17">
        <f>SUM(T_MAIN_ROUTGW28[[#This Row],[(Y)
TOTAL Excluding VAT - Y1
((A*J)*Q)+((A*R)*12))]:[(AC)
TOTAL Excluding VAT - Y5
((E*N*Q)+((E*V)*12))]])</f>
        <v>0</v>
      </c>
      <c r="AC1331" s="65"/>
    </row>
    <row r="1332" spans="1:29" x14ac:dyDescent="0.3">
      <c r="A1332" t="s">
        <v>2533</v>
      </c>
      <c r="B1332" s="1" t="s">
        <v>5042</v>
      </c>
      <c r="C1332" s="115" t="s">
        <v>5043</v>
      </c>
      <c r="D1332" s="116" t="s">
        <v>4964</v>
      </c>
      <c r="E1332">
        <v>1</v>
      </c>
      <c r="F1332">
        <v>0</v>
      </c>
      <c r="G1332">
        <v>0</v>
      </c>
      <c r="H1332">
        <v>0</v>
      </c>
      <c r="I1332">
        <v>0</v>
      </c>
      <c r="J1332" t="s">
        <v>3414</v>
      </c>
      <c r="K1332" t="s">
        <v>2524</v>
      </c>
      <c r="L1332" s="20"/>
      <c r="M1332" s="20"/>
      <c r="N1332" s="20"/>
      <c r="O1332" s="20"/>
      <c r="P1332" s="20"/>
      <c r="Q1332" s="28">
        <f t="shared" si="22"/>
        <v>17.71</v>
      </c>
      <c r="R1332" s="18"/>
      <c r="S1332" s="18"/>
      <c r="T1332" s="18"/>
      <c r="U1332" s="18"/>
      <c r="V1332" s="18"/>
      <c r="W13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2" s="17">
        <f>SUM(T_MAIN_ROUTGW28[[#This Row],[(Y)
TOTAL Excluding VAT - Y1
((A*J)*Q)+((A*R)*12))]:[(AC)
TOTAL Excluding VAT - Y5
((E*N*Q)+((E*V)*12))]])</f>
        <v>0</v>
      </c>
      <c r="AC1332" s="65"/>
    </row>
    <row r="1333" spans="1:29" x14ac:dyDescent="0.3">
      <c r="A1333" t="s">
        <v>2533</v>
      </c>
      <c r="B1333" s="1" t="s">
        <v>5044</v>
      </c>
      <c r="C1333" s="115" t="s">
        <v>5045</v>
      </c>
      <c r="D1333" s="116" t="s">
        <v>4964</v>
      </c>
      <c r="E1333">
        <v>1</v>
      </c>
      <c r="F1333">
        <v>0</v>
      </c>
      <c r="G1333">
        <v>0</v>
      </c>
      <c r="H1333">
        <v>0</v>
      </c>
      <c r="I1333">
        <v>0</v>
      </c>
      <c r="J1333" t="s">
        <v>3414</v>
      </c>
      <c r="K1333" t="s">
        <v>2524</v>
      </c>
      <c r="L1333" s="20"/>
      <c r="M1333" s="20"/>
      <c r="N1333" s="20"/>
      <c r="O1333" s="20"/>
      <c r="P1333" s="20"/>
      <c r="Q1333" s="28">
        <f t="shared" si="22"/>
        <v>17.71</v>
      </c>
      <c r="R1333" s="18"/>
      <c r="S1333" s="18"/>
      <c r="T1333" s="18"/>
      <c r="U1333" s="18"/>
      <c r="V1333" s="18"/>
      <c r="W13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3" s="17">
        <f>SUM(T_MAIN_ROUTGW28[[#This Row],[(Y)
TOTAL Excluding VAT - Y1
((A*J)*Q)+((A*R)*12))]:[(AC)
TOTAL Excluding VAT - Y5
((E*N*Q)+((E*V)*12))]])</f>
        <v>0</v>
      </c>
      <c r="AC1333" s="65"/>
    </row>
    <row r="1334" spans="1:29" x14ac:dyDescent="0.3">
      <c r="A1334" t="s">
        <v>2533</v>
      </c>
      <c r="B1334" s="1" t="s">
        <v>5046</v>
      </c>
      <c r="C1334" s="115" t="s">
        <v>5047</v>
      </c>
      <c r="D1334" s="116" t="s">
        <v>4964</v>
      </c>
      <c r="E1334">
        <v>1</v>
      </c>
      <c r="F1334">
        <v>0</v>
      </c>
      <c r="G1334">
        <v>0</v>
      </c>
      <c r="H1334">
        <v>0</v>
      </c>
      <c r="I1334">
        <v>0</v>
      </c>
      <c r="J1334" t="s">
        <v>3414</v>
      </c>
      <c r="K1334" t="s">
        <v>2524</v>
      </c>
      <c r="L1334" s="20"/>
      <c r="M1334" s="20"/>
      <c r="N1334" s="20"/>
      <c r="O1334" s="20"/>
      <c r="P1334" s="20"/>
      <c r="Q1334" s="28">
        <f t="shared" si="22"/>
        <v>17.71</v>
      </c>
      <c r="R1334" s="18"/>
      <c r="S1334" s="18"/>
      <c r="T1334" s="18"/>
      <c r="U1334" s="18"/>
      <c r="V1334" s="18"/>
      <c r="W13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4" s="17">
        <f>SUM(T_MAIN_ROUTGW28[[#This Row],[(Y)
TOTAL Excluding VAT - Y1
((A*J)*Q)+((A*R)*12))]:[(AC)
TOTAL Excluding VAT - Y5
((E*N*Q)+((E*V)*12))]])</f>
        <v>0</v>
      </c>
      <c r="AC1334" s="65"/>
    </row>
    <row r="1335" spans="1:29" x14ac:dyDescent="0.3">
      <c r="A1335" t="s">
        <v>2533</v>
      </c>
      <c r="B1335" s="1" t="s">
        <v>5048</v>
      </c>
      <c r="C1335" s="115" t="s">
        <v>5049</v>
      </c>
      <c r="D1335" s="116" t="s">
        <v>4964</v>
      </c>
      <c r="E1335">
        <v>1</v>
      </c>
      <c r="F1335">
        <v>0</v>
      </c>
      <c r="G1335">
        <v>0</v>
      </c>
      <c r="H1335">
        <v>0</v>
      </c>
      <c r="I1335">
        <v>0</v>
      </c>
      <c r="J1335" t="s">
        <v>3414</v>
      </c>
      <c r="K1335" t="s">
        <v>2524</v>
      </c>
      <c r="L1335" s="20"/>
      <c r="M1335" s="20"/>
      <c r="N1335" s="20"/>
      <c r="O1335" s="20"/>
      <c r="P1335" s="20"/>
      <c r="Q1335" s="28">
        <f t="shared" si="22"/>
        <v>17.71</v>
      </c>
      <c r="R1335" s="18"/>
      <c r="S1335" s="18"/>
      <c r="T1335" s="18"/>
      <c r="U1335" s="18"/>
      <c r="V1335" s="18"/>
      <c r="W13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5" s="17">
        <f>SUM(T_MAIN_ROUTGW28[[#This Row],[(Y)
TOTAL Excluding VAT - Y1
((A*J)*Q)+((A*R)*12))]:[(AC)
TOTAL Excluding VAT - Y5
((E*N*Q)+((E*V)*12))]])</f>
        <v>0</v>
      </c>
      <c r="AC1335" s="65"/>
    </row>
    <row r="1336" spans="1:29" x14ac:dyDescent="0.3">
      <c r="A1336" t="s">
        <v>2533</v>
      </c>
      <c r="B1336" s="1" t="s">
        <v>5050</v>
      </c>
      <c r="C1336" s="115" t="s">
        <v>5051</v>
      </c>
      <c r="D1336" s="116" t="s">
        <v>4964</v>
      </c>
      <c r="E1336">
        <v>1</v>
      </c>
      <c r="F1336">
        <v>0</v>
      </c>
      <c r="G1336">
        <v>0</v>
      </c>
      <c r="H1336">
        <v>0</v>
      </c>
      <c r="I1336">
        <v>0</v>
      </c>
      <c r="J1336" t="s">
        <v>3414</v>
      </c>
      <c r="K1336" t="s">
        <v>2524</v>
      </c>
      <c r="L1336" s="20"/>
      <c r="M1336" s="20"/>
      <c r="N1336" s="20"/>
      <c r="O1336" s="20"/>
      <c r="P1336" s="20"/>
      <c r="Q1336" s="28">
        <f t="shared" si="22"/>
        <v>17.71</v>
      </c>
      <c r="R1336" s="18"/>
      <c r="S1336" s="18"/>
      <c r="T1336" s="18"/>
      <c r="U1336" s="18"/>
      <c r="V1336" s="18"/>
      <c r="W13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6" s="17">
        <f>SUM(T_MAIN_ROUTGW28[[#This Row],[(Y)
TOTAL Excluding VAT - Y1
((A*J)*Q)+((A*R)*12))]:[(AC)
TOTAL Excluding VAT - Y5
((E*N*Q)+((E*V)*12))]])</f>
        <v>0</v>
      </c>
      <c r="AC1336" s="65"/>
    </row>
    <row r="1337" spans="1:29" x14ac:dyDescent="0.3">
      <c r="A1337" t="s">
        <v>2533</v>
      </c>
      <c r="B1337" s="1" t="s">
        <v>5052</v>
      </c>
      <c r="C1337" s="115" t="s">
        <v>5053</v>
      </c>
      <c r="D1337" s="116" t="s">
        <v>3425</v>
      </c>
      <c r="E1337">
        <v>0</v>
      </c>
      <c r="F1337">
        <v>0</v>
      </c>
      <c r="G1337">
        <v>0</v>
      </c>
      <c r="H1337">
        <v>0</v>
      </c>
      <c r="I1337">
        <v>0</v>
      </c>
      <c r="J1337" t="s">
        <v>2496</v>
      </c>
      <c r="K1337" t="s">
        <v>2496</v>
      </c>
      <c r="L1337" s="20"/>
      <c r="M1337" s="20"/>
      <c r="N1337" s="20"/>
      <c r="O1337" s="20"/>
      <c r="P1337" s="20"/>
      <c r="Q1337" s="28">
        <f t="shared" si="22"/>
        <v>17.71</v>
      </c>
      <c r="R1337" s="18"/>
      <c r="S1337" s="18"/>
      <c r="T1337" s="18"/>
      <c r="U1337" s="18"/>
      <c r="V1337" s="18"/>
      <c r="W13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7" s="17">
        <f>SUM(T_MAIN_ROUTGW28[[#This Row],[(Y)
TOTAL Excluding VAT - Y1
((A*J)*Q)+((A*R)*12))]:[(AC)
TOTAL Excluding VAT - Y5
((E*N*Q)+((E*V)*12))]])</f>
        <v>0</v>
      </c>
      <c r="AC1337" s="65"/>
    </row>
    <row r="1338" spans="1:29" x14ac:dyDescent="0.3">
      <c r="A1338" t="s">
        <v>2533</v>
      </c>
      <c r="B1338" s="1" t="s">
        <v>5054</v>
      </c>
      <c r="C1338" s="115" t="s">
        <v>5055</v>
      </c>
      <c r="D1338" s="116" t="s">
        <v>2556</v>
      </c>
      <c r="E1338">
        <v>0</v>
      </c>
      <c r="F1338">
        <v>0</v>
      </c>
      <c r="G1338">
        <v>0</v>
      </c>
      <c r="H1338">
        <v>0</v>
      </c>
      <c r="I1338">
        <v>0</v>
      </c>
      <c r="J1338" t="s">
        <v>2496</v>
      </c>
      <c r="K1338" t="s">
        <v>2496</v>
      </c>
      <c r="L1338" s="20"/>
      <c r="M1338" s="20"/>
      <c r="N1338" s="20"/>
      <c r="O1338" s="20"/>
      <c r="P1338" s="20"/>
      <c r="Q1338" s="28">
        <f t="shared" si="22"/>
        <v>17.71</v>
      </c>
      <c r="R1338" s="18"/>
      <c r="S1338" s="18"/>
      <c r="T1338" s="18"/>
      <c r="U1338" s="18"/>
      <c r="V1338" s="18"/>
      <c r="W13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8" s="17">
        <f>SUM(T_MAIN_ROUTGW28[[#This Row],[(Y)
TOTAL Excluding VAT - Y1
((A*J)*Q)+((A*R)*12))]:[(AC)
TOTAL Excluding VAT - Y5
((E*N*Q)+((E*V)*12))]])</f>
        <v>0</v>
      </c>
      <c r="AC1338" s="65"/>
    </row>
    <row r="1339" spans="1:29" x14ac:dyDescent="0.3">
      <c r="A1339" t="s">
        <v>2533</v>
      </c>
      <c r="B1339" s="1" t="s">
        <v>5056</v>
      </c>
      <c r="C1339" s="115" t="s">
        <v>5057</v>
      </c>
      <c r="D1339" s="116" t="s">
        <v>2556</v>
      </c>
      <c r="E1339">
        <v>0</v>
      </c>
      <c r="F1339">
        <v>0</v>
      </c>
      <c r="G1339">
        <v>0</v>
      </c>
      <c r="H1339">
        <v>0</v>
      </c>
      <c r="I1339">
        <v>0</v>
      </c>
      <c r="J1339" t="s">
        <v>2496</v>
      </c>
      <c r="K1339" t="s">
        <v>2496</v>
      </c>
      <c r="L1339" s="20"/>
      <c r="M1339" s="20"/>
      <c r="N1339" s="20"/>
      <c r="O1339" s="20"/>
      <c r="P1339" s="20"/>
      <c r="Q1339" s="28">
        <f t="shared" si="22"/>
        <v>17.71</v>
      </c>
      <c r="R1339" s="18"/>
      <c r="S1339" s="18"/>
      <c r="T1339" s="18"/>
      <c r="U1339" s="18"/>
      <c r="V1339" s="18"/>
      <c r="W13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39" s="17">
        <f>SUM(T_MAIN_ROUTGW28[[#This Row],[(Y)
TOTAL Excluding VAT - Y1
((A*J)*Q)+((A*R)*12))]:[(AC)
TOTAL Excluding VAT - Y5
((E*N*Q)+((E*V)*12))]])</f>
        <v>0</v>
      </c>
      <c r="AC1339" s="65"/>
    </row>
    <row r="1340" spans="1:29" x14ac:dyDescent="0.3">
      <c r="A1340" t="s">
        <v>2533</v>
      </c>
      <c r="B1340" s="1" t="s">
        <v>5058</v>
      </c>
      <c r="C1340" s="115" t="s">
        <v>5059</v>
      </c>
      <c r="D1340" s="116" t="s">
        <v>2556</v>
      </c>
      <c r="E1340">
        <v>0</v>
      </c>
      <c r="F1340">
        <v>0</v>
      </c>
      <c r="G1340">
        <v>0</v>
      </c>
      <c r="H1340">
        <v>0</v>
      </c>
      <c r="I1340">
        <v>0</v>
      </c>
      <c r="J1340" t="s">
        <v>2496</v>
      </c>
      <c r="K1340" t="s">
        <v>2496</v>
      </c>
      <c r="L1340" s="20"/>
      <c r="M1340" s="20"/>
      <c r="N1340" s="20"/>
      <c r="O1340" s="20"/>
      <c r="P1340" s="20"/>
      <c r="Q1340" s="28">
        <f t="shared" si="22"/>
        <v>17.71</v>
      </c>
      <c r="R1340" s="18"/>
      <c r="S1340" s="18"/>
      <c r="T1340" s="18"/>
      <c r="U1340" s="18"/>
      <c r="V1340" s="18"/>
      <c r="W13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0" s="17">
        <f>SUM(T_MAIN_ROUTGW28[[#This Row],[(Y)
TOTAL Excluding VAT - Y1
((A*J)*Q)+((A*R)*12))]:[(AC)
TOTAL Excluding VAT - Y5
((E*N*Q)+((E*V)*12))]])</f>
        <v>0</v>
      </c>
      <c r="AC1340" s="65"/>
    </row>
    <row r="1341" spans="1:29" x14ac:dyDescent="0.3">
      <c r="A1341" t="s">
        <v>2533</v>
      </c>
      <c r="B1341" s="1" t="s">
        <v>5060</v>
      </c>
      <c r="C1341" s="115" t="s">
        <v>5061</v>
      </c>
      <c r="D1341" s="116" t="s">
        <v>2556</v>
      </c>
      <c r="E1341">
        <v>0</v>
      </c>
      <c r="F1341">
        <v>0</v>
      </c>
      <c r="G1341">
        <v>0</v>
      </c>
      <c r="H1341">
        <v>0</v>
      </c>
      <c r="I1341">
        <v>0</v>
      </c>
      <c r="J1341" t="s">
        <v>2496</v>
      </c>
      <c r="K1341" t="s">
        <v>2496</v>
      </c>
      <c r="L1341" s="20"/>
      <c r="M1341" s="20"/>
      <c r="N1341" s="20"/>
      <c r="O1341" s="20"/>
      <c r="P1341" s="20"/>
      <c r="Q1341" s="28">
        <f t="shared" si="22"/>
        <v>17.71</v>
      </c>
      <c r="R1341" s="18"/>
      <c r="S1341" s="18"/>
      <c r="T1341" s="18"/>
      <c r="U1341" s="18"/>
      <c r="V1341" s="18"/>
      <c r="W13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1" s="17">
        <f>SUM(T_MAIN_ROUTGW28[[#This Row],[(Y)
TOTAL Excluding VAT - Y1
((A*J)*Q)+((A*R)*12))]:[(AC)
TOTAL Excluding VAT - Y5
((E*N*Q)+((E*V)*12))]])</f>
        <v>0</v>
      </c>
      <c r="AC1341" s="65"/>
    </row>
    <row r="1342" spans="1:29" x14ac:dyDescent="0.3">
      <c r="A1342" t="s">
        <v>2533</v>
      </c>
      <c r="B1342" s="1" t="s">
        <v>5062</v>
      </c>
      <c r="C1342" s="115" t="s">
        <v>5063</v>
      </c>
      <c r="D1342" s="116" t="s">
        <v>2556</v>
      </c>
      <c r="E1342">
        <v>0</v>
      </c>
      <c r="F1342">
        <v>0</v>
      </c>
      <c r="G1342">
        <v>0</v>
      </c>
      <c r="H1342">
        <v>0</v>
      </c>
      <c r="I1342">
        <v>0</v>
      </c>
      <c r="J1342" t="s">
        <v>2496</v>
      </c>
      <c r="K1342" t="s">
        <v>2496</v>
      </c>
      <c r="L1342" s="20"/>
      <c r="M1342" s="20"/>
      <c r="N1342" s="20"/>
      <c r="O1342" s="20"/>
      <c r="P1342" s="20"/>
      <c r="Q1342" s="28">
        <f t="shared" si="22"/>
        <v>17.71</v>
      </c>
      <c r="R1342" s="18"/>
      <c r="S1342" s="18"/>
      <c r="T1342" s="18"/>
      <c r="U1342" s="18"/>
      <c r="V1342" s="18"/>
      <c r="W13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2" s="17">
        <f>SUM(T_MAIN_ROUTGW28[[#This Row],[(Y)
TOTAL Excluding VAT - Y1
((A*J)*Q)+((A*R)*12))]:[(AC)
TOTAL Excluding VAT - Y5
((E*N*Q)+((E*V)*12))]])</f>
        <v>0</v>
      </c>
      <c r="AC1342" s="65"/>
    </row>
    <row r="1343" spans="1:29" x14ac:dyDescent="0.3">
      <c r="A1343" t="s">
        <v>2533</v>
      </c>
      <c r="B1343" s="1" t="s">
        <v>5064</v>
      </c>
      <c r="C1343" s="115" t="s">
        <v>5065</v>
      </c>
      <c r="D1343" s="116" t="s">
        <v>2556</v>
      </c>
      <c r="E1343">
        <v>0</v>
      </c>
      <c r="F1343">
        <v>0</v>
      </c>
      <c r="G1343">
        <v>0</v>
      </c>
      <c r="H1343">
        <v>0</v>
      </c>
      <c r="I1343">
        <v>0</v>
      </c>
      <c r="J1343" t="s">
        <v>2496</v>
      </c>
      <c r="K1343" t="s">
        <v>2496</v>
      </c>
      <c r="L1343" s="20"/>
      <c r="M1343" s="20"/>
      <c r="N1343" s="20"/>
      <c r="O1343" s="20"/>
      <c r="P1343" s="20"/>
      <c r="Q1343" s="28">
        <f t="shared" si="22"/>
        <v>17.71</v>
      </c>
      <c r="R1343" s="18"/>
      <c r="S1343" s="18"/>
      <c r="T1343" s="18"/>
      <c r="U1343" s="18"/>
      <c r="V1343" s="18"/>
      <c r="W13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3" s="17">
        <f>SUM(T_MAIN_ROUTGW28[[#This Row],[(Y)
TOTAL Excluding VAT - Y1
((A*J)*Q)+((A*R)*12))]:[(AC)
TOTAL Excluding VAT - Y5
((E*N*Q)+((E*V)*12))]])</f>
        <v>0</v>
      </c>
      <c r="AC1343" s="65"/>
    </row>
    <row r="1344" spans="1:29" x14ac:dyDescent="0.3">
      <c r="A1344" t="s">
        <v>2533</v>
      </c>
      <c r="B1344" s="1" t="s">
        <v>5066</v>
      </c>
      <c r="C1344" s="115" t="s">
        <v>5067</v>
      </c>
      <c r="D1344" s="116" t="s">
        <v>2556</v>
      </c>
      <c r="E1344">
        <v>0</v>
      </c>
      <c r="F1344">
        <v>0</v>
      </c>
      <c r="G1344">
        <v>0</v>
      </c>
      <c r="H1344">
        <v>0</v>
      </c>
      <c r="I1344">
        <v>0</v>
      </c>
      <c r="J1344" t="s">
        <v>2496</v>
      </c>
      <c r="K1344" t="s">
        <v>2496</v>
      </c>
      <c r="L1344" s="20"/>
      <c r="M1344" s="20"/>
      <c r="N1344" s="20"/>
      <c r="O1344" s="20"/>
      <c r="P1344" s="20"/>
      <c r="Q1344" s="28">
        <f t="shared" si="22"/>
        <v>17.71</v>
      </c>
      <c r="R1344" s="18"/>
      <c r="S1344" s="18"/>
      <c r="T1344" s="18"/>
      <c r="U1344" s="18"/>
      <c r="V1344" s="18"/>
      <c r="W13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4" s="17">
        <f>SUM(T_MAIN_ROUTGW28[[#This Row],[(Y)
TOTAL Excluding VAT - Y1
((A*J)*Q)+((A*R)*12))]:[(AC)
TOTAL Excluding VAT - Y5
((E*N*Q)+((E*V)*12))]])</f>
        <v>0</v>
      </c>
      <c r="AC1344" s="65"/>
    </row>
    <row r="1345" spans="1:29" x14ac:dyDescent="0.3">
      <c r="A1345" t="s">
        <v>2533</v>
      </c>
      <c r="B1345" s="1" t="s">
        <v>5068</v>
      </c>
      <c r="C1345" s="115" t="s">
        <v>5069</v>
      </c>
      <c r="D1345" s="116" t="s">
        <v>2556</v>
      </c>
      <c r="E1345">
        <v>0</v>
      </c>
      <c r="F1345">
        <v>0</v>
      </c>
      <c r="G1345">
        <v>0</v>
      </c>
      <c r="H1345">
        <v>0</v>
      </c>
      <c r="I1345">
        <v>0</v>
      </c>
      <c r="J1345" t="s">
        <v>2496</v>
      </c>
      <c r="K1345" t="s">
        <v>2496</v>
      </c>
      <c r="L1345" s="20"/>
      <c r="M1345" s="20"/>
      <c r="N1345" s="20"/>
      <c r="O1345" s="20"/>
      <c r="P1345" s="20"/>
      <c r="Q1345" s="28">
        <f t="shared" si="22"/>
        <v>17.71</v>
      </c>
      <c r="R1345" s="18"/>
      <c r="S1345" s="18"/>
      <c r="T1345" s="18"/>
      <c r="U1345" s="18"/>
      <c r="V1345" s="18"/>
      <c r="W13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5" s="17">
        <f>SUM(T_MAIN_ROUTGW28[[#This Row],[(Y)
TOTAL Excluding VAT - Y1
((A*J)*Q)+((A*R)*12))]:[(AC)
TOTAL Excluding VAT - Y5
((E*N*Q)+((E*V)*12))]])</f>
        <v>0</v>
      </c>
      <c r="AC1345" s="65"/>
    </row>
    <row r="1346" spans="1:29" x14ac:dyDescent="0.3">
      <c r="A1346" t="s">
        <v>2533</v>
      </c>
      <c r="B1346" s="1" t="s">
        <v>5070</v>
      </c>
      <c r="C1346" s="115" t="s">
        <v>5071</v>
      </c>
      <c r="D1346" s="116" t="s">
        <v>2556</v>
      </c>
      <c r="E1346">
        <v>0</v>
      </c>
      <c r="F1346">
        <v>0</v>
      </c>
      <c r="G1346">
        <v>0</v>
      </c>
      <c r="H1346">
        <v>0</v>
      </c>
      <c r="I1346">
        <v>0</v>
      </c>
      <c r="J1346" t="s">
        <v>2496</v>
      </c>
      <c r="K1346" t="s">
        <v>2496</v>
      </c>
      <c r="L1346" s="20"/>
      <c r="M1346" s="20"/>
      <c r="N1346" s="20"/>
      <c r="O1346" s="20"/>
      <c r="P1346" s="20"/>
      <c r="Q1346" s="28">
        <f t="shared" si="22"/>
        <v>17.71</v>
      </c>
      <c r="R1346" s="18"/>
      <c r="S1346" s="18"/>
      <c r="T1346" s="18"/>
      <c r="U1346" s="18"/>
      <c r="V1346" s="18"/>
      <c r="W13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6" s="17">
        <f>SUM(T_MAIN_ROUTGW28[[#This Row],[(Y)
TOTAL Excluding VAT - Y1
((A*J)*Q)+((A*R)*12))]:[(AC)
TOTAL Excluding VAT - Y5
((E*N*Q)+((E*V)*12))]])</f>
        <v>0</v>
      </c>
      <c r="AC1346" s="65"/>
    </row>
    <row r="1347" spans="1:29" x14ac:dyDescent="0.3">
      <c r="A1347" t="s">
        <v>2533</v>
      </c>
      <c r="B1347" s="1" t="s">
        <v>5072</v>
      </c>
      <c r="C1347" s="115" t="s">
        <v>5073</v>
      </c>
      <c r="D1347" s="116" t="s">
        <v>2572</v>
      </c>
      <c r="E1347">
        <v>0</v>
      </c>
      <c r="F1347">
        <v>0</v>
      </c>
      <c r="G1347">
        <v>0</v>
      </c>
      <c r="H1347">
        <v>0</v>
      </c>
      <c r="I1347">
        <v>0</v>
      </c>
      <c r="J1347" t="s">
        <v>2496</v>
      </c>
      <c r="K1347" t="s">
        <v>2496</v>
      </c>
      <c r="L1347" s="20"/>
      <c r="M1347" s="20"/>
      <c r="N1347" s="20"/>
      <c r="O1347" s="20"/>
      <c r="P1347" s="20"/>
      <c r="Q1347" s="28">
        <f t="shared" si="22"/>
        <v>17.71</v>
      </c>
      <c r="R1347" s="18"/>
      <c r="S1347" s="18"/>
      <c r="T1347" s="18"/>
      <c r="U1347" s="18"/>
      <c r="V1347" s="18"/>
      <c r="W13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7" s="17">
        <f>SUM(T_MAIN_ROUTGW28[[#This Row],[(Y)
TOTAL Excluding VAT - Y1
((A*J)*Q)+((A*R)*12))]:[(AC)
TOTAL Excluding VAT - Y5
((E*N*Q)+((E*V)*12))]])</f>
        <v>0</v>
      </c>
      <c r="AC1347" s="65"/>
    </row>
    <row r="1348" spans="1:29" x14ac:dyDescent="0.3">
      <c r="A1348" t="s">
        <v>2533</v>
      </c>
      <c r="B1348" s="1" t="s">
        <v>5074</v>
      </c>
      <c r="C1348" s="115" t="s">
        <v>5075</v>
      </c>
      <c r="D1348" s="116" t="s">
        <v>2679</v>
      </c>
      <c r="E1348">
        <v>0</v>
      </c>
      <c r="F1348">
        <v>0</v>
      </c>
      <c r="G1348">
        <v>0</v>
      </c>
      <c r="H1348">
        <v>0</v>
      </c>
      <c r="I1348">
        <v>0</v>
      </c>
      <c r="J1348" t="s">
        <v>2496</v>
      </c>
      <c r="K1348" t="s">
        <v>2496</v>
      </c>
      <c r="L1348" s="20"/>
      <c r="M1348" s="20"/>
      <c r="N1348" s="20"/>
      <c r="O1348" s="20"/>
      <c r="P1348" s="20"/>
      <c r="Q1348" s="28">
        <f t="shared" si="22"/>
        <v>17.71</v>
      </c>
      <c r="R1348" s="18"/>
      <c r="S1348" s="18"/>
      <c r="T1348" s="18"/>
      <c r="U1348" s="18"/>
      <c r="V1348" s="18"/>
      <c r="W13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8" s="17">
        <f>SUM(T_MAIN_ROUTGW28[[#This Row],[(Y)
TOTAL Excluding VAT - Y1
((A*J)*Q)+((A*R)*12))]:[(AC)
TOTAL Excluding VAT - Y5
((E*N*Q)+((E*V)*12))]])</f>
        <v>0</v>
      </c>
      <c r="AC1348" s="65"/>
    </row>
    <row r="1349" spans="1:29" x14ac:dyDescent="0.3">
      <c r="A1349" t="s">
        <v>2533</v>
      </c>
      <c r="B1349" s="1" t="s">
        <v>5076</v>
      </c>
      <c r="C1349" s="115" t="s">
        <v>5077</v>
      </c>
      <c r="D1349" s="116" t="s">
        <v>2556</v>
      </c>
      <c r="E1349">
        <v>0</v>
      </c>
      <c r="F1349">
        <v>0</v>
      </c>
      <c r="G1349">
        <v>0</v>
      </c>
      <c r="H1349">
        <v>0</v>
      </c>
      <c r="I1349">
        <v>0</v>
      </c>
      <c r="J1349" t="s">
        <v>2496</v>
      </c>
      <c r="K1349" t="s">
        <v>2496</v>
      </c>
      <c r="L1349" s="20"/>
      <c r="M1349" s="20"/>
      <c r="N1349" s="20"/>
      <c r="O1349" s="20"/>
      <c r="P1349" s="20"/>
      <c r="Q1349" s="28">
        <f t="shared" si="22"/>
        <v>17.71</v>
      </c>
      <c r="R1349" s="18"/>
      <c r="S1349" s="18"/>
      <c r="T1349" s="18"/>
      <c r="U1349" s="18"/>
      <c r="V1349" s="18"/>
      <c r="W13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49" s="17">
        <f>SUM(T_MAIN_ROUTGW28[[#This Row],[(Y)
TOTAL Excluding VAT - Y1
((A*J)*Q)+((A*R)*12))]:[(AC)
TOTAL Excluding VAT - Y5
((E*N*Q)+((E*V)*12))]])</f>
        <v>0</v>
      </c>
      <c r="AC1349" s="65"/>
    </row>
    <row r="1350" spans="1:29" x14ac:dyDescent="0.3">
      <c r="A1350" t="s">
        <v>2533</v>
      </c>
      <c r="B1350" s="1" t="s">
        <v>5078</v>
      </c>
      <c r="C1350" s="115" t="s">
        <v>5079</v>
      </c>
      <c r="D1350" s="116" t="s">
        <v>2556</v>
      </c>
      <c r="E1350">
        <v>0</v>
      </c>
      <c r="F1350">
        <v>0</v>
      </c>
      <c r="G1350">
        <v>0</v>
      </c>
      <c r="H1350">
        <v>0</v>
      </c>
      <c r="I1350">
        <v>0</v>
      </c>
      <c r="J1350" t="s">
        <v>2496</v>
      </c>
      <c r="K1350" t="s">
        <v>2496</v>
      </c>
      <c r="L1350" s="20"/>
      <c r="M1350" s="20"/>
      <c r="N1350" s="20"/>
      <c r="O1350" s="20"/>
      <c r="P1350" s="20"/>
      <c r="Q1350" s="28">
        <f t="shared" si="22"/>
        <v>17.71</v>
      </c>
      <c r="R1350" s="18"/>
      <c r="S1350" s="18"/>
      <c r="T1350" s="18"/>
      <c r="U1350" s="18"/>
      <c r="V1350" s="18"/>
      <c r="W13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0" s="17">
        <f>SUM(T_MAIN_ROUTGW28[[#This Row],[(Y)
TOTAL Excluding VAT - Y1
((A*J)*Q)+((A*R)*12))]:[(AC)
TOTAL Excluding VAT - Y5
((E*N*Q)+((E*V)*12))]])</f>
        <v>0</v>
      </c>
      <c r="AC1350" s="65"/>
    </row>
    <row r="1351" spans="1:29" x14ac:dyDescent="0.3">
      <c r="A1351" t="s">
        <v>2533</v>
      </c>
      <c r="B1351" s="1" t="s">
        <v>5080</v>
      </c>
      <c r="C1351" s="115" t="s">
        <v>5081</v>
      </c>
      <c r="D1351" s="116" t="s">
        <v>2556</v>
      </c>
      <c r="E1351">
        <v>0</v>
      </c>
      <c r="F1351">
        <v>0</v>
      </c>
      <c r="G1351">
        <v>0</v>
      </c>
      <c r="H1351">
        <v>0</v>
      </c>
      <c r="I1351">
        <v>0</v>
      </c>
      <c r="J1351" t="s">
        <v>2496</v>
      </c>
      <c r="K1351" t="s">
        <v>2496</v>
      </c>
      <c r="L1351" s="20"/>
      <c r="M1351" s="20"/>
      <c r="N1351" s="20"/>
      <c r="O1351" s="20"/>
      <c r="P1351" s="20"/>
      <c r="Q1351" s="28">
        <f t="shared" si="22"/>
        <v>17.71</v>
      </c>
      <c r="R1351" s="18"/>
      <c r="S1351" s="18"/>
      <c r="T1351" s="18"/>
      <c r="U1351" s="18"/>
      <c r="V1351" s="18"/>
      <c r="W13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1" s="17">
        <f>SUM(T_MAIN_ROUTGW28[[#This Row],[(Y)
TOTAL Excluding VAT - Y1
((A*J)*Q)+((A*R)*12))]:[(AC)
TOTAL Excluding VAT - Y5
((E*N*Q)+((E*V)*12))]])</f>
        <v>0</v>
      </c>
      <c r="AC1351" s="65"/>
    </row>
    <row r="1352" spans="1:29" x14ac:dyDescent="0.3">
      <c r="A1352" t="s">
        <v>2533</v>
      </c>
      <c r="B1352" s="1" t="s">
        <v>5082</v>
      </c>
      <c r="C1352" s="115" t="s">
        <v>5083</v>
      </c>
      <c r="D1352" s="116" t="s">
        <v>2556</v>
      </c>
      <c r="E1352">
        <v>0</v>
      </c>
      <c r="F1352">
        <v>0</v>
      </c>
      <c r="G1352">
        <v>0</v>
      </c>
      <c r="H1352">
        <v>0</v>
      </c>
      <c r="I1352">
        <v>0</v>
      </c>
      <c r="J1352" t="s">
        <v>2496</v>
      </c>
      <c r="K1352" t="s">
        <v>2496</v>
      </c>
      <c r="L1352" s="20"/>
      <c r="M1352" s="20"/>
      <c r="N1352" s="20"/>
      <c r="O1352" s="20"/>
      <c r="P1352" s="20"/>
      <c r="Q1352" s="28">
        <f t="shared" si="22"/>
        <v>17.71</v>
      </c>
      <c r="R1352" s="18"/>
      <c r="S1352" s="18"/>
      <c r="T1352" s="18"/>
      <c r="U1352" s="18"/>
      <c r="V1352" s="18"/>
      <c r="W13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2" s="17">
        <f>SUM(T_MAIN_ROUTGW28[[#This Row],[(Y)
TOTAL Excluding VAT - Y1
((A*J)*Q)+((A*R)*12))]:[(AC)
TOTAL Excluding VAT - Y5
((E*N*Q)+((E*V)*12))]])</f>
        <v>0</v>
      </c>
      <c r="AC1352" s="65"/>
    </row>
    <row r="1353" spans="1:29" x14ac:dyDescent="0.3">
      <c r="A1353" t="s">
        <v>2533</v>
      </c>
      <c r="B1353" s="1" t="s">
        <v>5084</v>
      </c>
      <c r="C1353" s="115" t="s">
        <v>5085</v>
      </c>
      <c r="D1353" s="116" t="s">
        <v>5086</v>
      </c>
      <c r="E1353">
        <v>0</v>
      </c>
      <c r="F1353">
        <v>0</v>
      </c>
      <c r="G1353">
        <v>0</v>
      </c>
      <c r="H1353">
        <v>0</v>
      </c>
      <c r="I1353">
        <v>0</v>
      </c>
      <c r="J1353" t="s">
        <v>2496</v>
      </c>
      <c r="K1353" t="s">
        <v>2496</v>
      </c>
      <c r="L1353" s="20"/>
      <c r="M1353" s="20"/>
      <c r="N1353" s="20"/>
      <c r="O1353" s="20"/>
      <c r="P1353" s="20"/>
      <c r="Q1353" s="28">
        <f t="shared" si="22"/>
        <v>17.71</v>
      </c>
      <c r="R1353" s="18"/>
      <c r="S1353" s="18"/>
      <c r="T1353" s="18"/>
      <c r="U1353" s="18"/>
      <c r="V1353" s="18"/>
      <c r="W13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3" s="17">
        <f>SUM(T_MAIN_ROUTGW28[[#This Row],[(Y)
TOTAL Excluding VAT - Y1
((A*J)*Q)+((A*R)*12))]:[(AC)
TOTAL Excluding VAT - Y5
((E*N*Q)+((E*V)*12))]])</f>
        <v>0</v>
      </c>
      <c r="AC1353" s="65"/>
    </row>
    <row r="1354" spans="1:29" x14ac:dyDescent="0.3">
      <c r="A1354" t="s">
        <v>2533</v>
      </c>
      <c r="B1354" s="1" t="s">
        <v>5087</v>
      </c>
      <c r="C1354" s="115" t="s">
        <v>5088</v>
      </c>
      <c r="D1354" s="116" t="s">
        <v>2556</v>
      </c>
      <c r="E1354">
        <v>0</v>
      </c>
      <c r="F1354">
        <v>0</v>
      </c>
      <c r="G1354">
        <v>0</v>
      </c>
      <c r="H1354">
        <v>0</v>
      </c>
      <c r="I1354">
        <v>0</v>
      </c>
      <c r="J1354" t="s">
        <v>2496</v>
      </c>
      <c r="K1354" t="s">
        <v>2496</v>
      </c>
      <c r="L1354" s="20"/>
      <c r="M1354" s="20"/>
      <c r="N1354" s="20"/>
      <c r="O1354" s="20"/>
      <c r="P1354" s="20"/>
      <c r="Q1354" s="28">
        <f t="shared" si="22"/>
        <v>17.71</v>
      </c>
      <c r="R1354" s="18"/>
      <c r="S1354" s="18"/>
      <c r="T1354" s="18"/>
      <c r="U1354" s="18"/>
      <c r="V1354" s="18"/>
      <c r="W13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4" s="17">
        <f>SUM(T_MAIN_ROUTGW28[[#This Row],[(Y)
TOTAL Excluding VAT - Y1
((A*J)*Q)+((A*R)*12))]:[(AC)
TOTAL Excluding VAT - Y5
((E*N*Q)+((E*V)*12))]])</f>
        <v>0</v>
      </c>
      <c r="AC1354" s="65"/>
    </row>
    <row r="1355" spans="1:29" x14ac:dyDescent="0.3">
      <c r="A1355" t="s">
        <v>2533</v>
      </c>
      <c r="B1355" s="1" t="s">
        <v>5089</v>
      </c>
      <c r="C1355" s="115" t="s">
        <v>5090</v>
      </c>
      <c r="D1355" s="116" t="s">
        <v>2591</v>
      </c>
      <c r="E1355">
        <v>0</v>
      </c>
      <c r="F1355">
        <v>0</v>
      </c>
      <c r="G1355">
        <v>0</v>
      </c>
      <c r="H1355">
        <v>0</v>
      </c>
      <c r="I1355">
        <v>0</v>
      </c>
      <c r="J1355" t="s">
        <v>2496</v>
      </c>
      <c r="K1355" t="s">
        <v>2496</v>
      </c>
      <c r="L1355" s="20"/>
      <c r="M1355" s="20"/>
      <c r="N1355" s="20"/>
      <c r="O1355" s="20"/>
      <c r="P1355" s="20"/>
      <c r="Q1355" s="28">
        <f t="shared" si="22"/>
        <v>17.71</v>
      </c>
      <c r="R1355" s="18"/>
      <c r="S1355" s="18"/>
      <c r="T1355" s="18"/>
      <c r="U1355" s="18"/>
      <c r="V1355" s="18"/>
      <c r="W13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5" s="17">
        <f>SUM(T_MAIN_ROUTGW28[[#This Row],[(Y)
TOTAL Excluding VAT - Y1
((A*J)*Q)+((A*R)*12))]:[(AC)
TOTAL Excluding VAT - Y5
((E*N*Q)+((E*V)*12))]])</f>
        <v>0</v>
      </c>
      <c r="AC1355" s="65"/>
    </row>
    <row r="1356" spans="1:29" x14ac:dyDescent="0.3">
      <c r="A1356" t="s">
        <v>2533</v>
      </c>
      <c r="B1356" s="1" t="s">
        <v>5091</v>
      </c>
      <c r="C1356" s="115" t="s">
        <v>5092</v>
      </c>
      <c r="D1356" s="116" t="s">
        <v>2556</v>
      </c>
      <c r="E1356">
        <v>0</v>
      </c>
      <c r="F1356">
        <v>0</v>
      </c>
      <c r="G1356">
        <v>0</v>
      </c>
      <c r="H1356">
        <v>0</v>
      </c>
      <c r="I1356">
        <v>0</v>
      </c>
      <c r="J1356" t="s">
        <v>2496</v>
      </c>
      <c r="K1356" t="s">
        <v>2496</v>
      </c>
      <c r="L1356" s="20"/>
      <c r="M1356" s="20"/>
      <c r="N1356" s="20"/>
      <c r="O1356" s="20"/>
      <c r="P1356" s="20"/>
      <c r="Q1356" s="28">
        <f t="shared" si="22"/>
        <v>17.71</v>
      </c>
      <c r="R1356" s="18"/>
      <c r="S1356" s="18"/>
      <c r="T1356" s="18"/>
      <c r="U1356" s="18"/>
      <c r="V1356" s="18"/>
      <c r="W13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6" s="17">
        <f>SUM(T_MAIN_ROUTGW28[[#This Row],[(Y)
TOTAL Excluding VAT - Y1
((A*J)*Q)+((A*R)*12))]:[(AC)
TOTAL Excluding VAT - Y5
((E*N*Q)+((E*V)*12))]])</f>
        <v>0</v>
      </c>
      <c r="AC1356" s="65"/>
    </row>
    <row r="1357" spans="1:29" x14ac:dyDescent="0.3">
      <c r="A1357" t="s">
        <v>2533</v>
      </c>
      <c r="B1357" s="1" t="s">
        <v>5093</v>
      </c>
      <c r="C1357" s="115" t="s">
        <v>5094</v>
      </c>
      <c r="D1357" s="116" t="s">
        <v>2556</v>
      </c>
      <c r="E1357">
        <v>0</v>
      </c>
      <c r="F1357">
        <v>0</v>
      </c>
      <c r="G1357">
        <v>0</v>
      </c>
      <c r="H1357">
        <v>0</v>
      </c>
      <c r="I1357">
        <v>0</v>
      </c>
      <c r="J1357" t="s">
        <v>2496</v>
      </c>
      <c r="K1357" t="s">
        <v>2496</v>
      </c>
      <c r="L1357" s="20"/>
      <c r="M1357" s="20"/>
      <c r="N1357" s="20"/>
      <c r="O1357" s="20"/>
      <c r="P1357" s="20"/>
      <c r="Q1357" s="28">
        <f t="shared" si="22"/>
        <v>17.71</v>
      </c>
      <c r="R1357" s="18"/>
      <c r="S1357" s="18"/>
      <c r="T1357" s="18"/>
      <c r="U1357" s="18"/>
      <c r="V1357" s="18"/>
      <c r="W13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7" s="17">
        <f>SUM(T_MAIN_ROUTGW28[[#This Row],[(Y)
TOTAL Excluding VAT - Y1
((A*J)*Q)+((A*R)*12))]:[(AC)
TOTAL Excluding VAT - Y5
((E*N*Q)+((E*V)*12))]])</f>
        <v>0</v>
      </c>
      <c r="AC1357" s="65"/>
    </row>
    <row r="1358" spans="1:29" x14ac:dyDescent="0.3">
      <c r="A1358" t="s">
        <v>2533</v>
      </c>
      <c r="B1358" s="1" t="s">
        <v>5095</v>
      </c>
      <c r="C1358" s="115" t="s">
        <v>5096</v>
      </c>
      <c r="D1358" s="116" t="s">
        <v>2556</v>
      </c>
      <c r="E1358">
        <v>0</v>
      </c>
      <c r="F1358">
        <v>0</v>
      </c>
      <c r="G1358">
        <v>0</v>
      </c>
      <c r="H1358">
        <v>0</v>
      </c>
      <c r="I1358">
        <v>0</v>
      </c>
      <c r="J1358" t="s">
        <v>2496</v>
      </c>
      <c r="K1358" t="s">
        <v>2496</v>
      </c>
      <c r="L1358" s="20"/>
      <c r="M1358" s="20"/>
      <c r="N1358" s="20"/>
      <c r="O1358" s="20"/>
      <c r="P1358" s="20"/>
      <c r="Q1358" s="28">
        <f t="shared" si="22"/>
        <v>17.71</v>
      </c>
      <c r="R1358" s="18"/>
      <c r="S1358" s="18"/>
      <c r="T1358" s="18"/>
      <c r="U1358" s="18"/>
      <c r="V1358" s="18"/>
      <c r="W13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8" s="17">
        <f>SUM(T_MAIN_ROUTGW28[[#This Row],[(Y)
TOTAL Excluding VAT - Y1
((A*J)*Q)+((A*R)*12))]:[(AC)
TOTAL Excluding VAT - Y5
((E*N*Q)+((E*V)*12))]])</f>
        <v>0</v>
      </c>
      <c r="AC1358" s="65"/>
    </row>
    <row r="1359" spans="1:29" x14ac:dyDescent="0.3">
      <c r="A1359" t="s">
        <v>2533</v>
      </c>
      <c r="B1359" s="1" t="s">
        <v>5097</v>
      </c>
      <c r="C1359" s="115" t="s">
        <v>5098</v>
      </c>
      <c r="D1359" s="116" t="s">
        <v>2556</v>
      </c>
      <c r="E1359">
        <v>0</v>
      </c>
      <c r="F1359">
        <v>0</v>
      </c>
      <c r="G1359">
        <v>0</v>
      </c>
      <c r="H1359">
        <v>0</v>
      </c>
      <c r="I1359">
        <v>0</v>
      </c>
      <c r="J1359" t="s">
        <v>2496</v>
      </c>
      <c r="K1359" t="s">
        <v>2496</v>
      </c>
      <c r="L1359" s="20"/>
      <c r="M1359" s="20"/>
      <c r="N1359" s="20"/>
      <c r="O1359" s="20"/>
      <c r="P1359" s="20"/>
      <c r="Q1359" s="28">
        <f t="shared" si="22"/>
        <v>17.71</v>
      </c>
      <c r="R1359" s="18"/>
      <c r="S1359" s="18"/>
      <c r="T1359" s="18"/>
      <c r="U1359" s="18"/>
      <c r="V1359" s="18"/>
      <c r="W13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59" s="17">
        <f>SUM(T_MAIN_ROUTGW28[[#This Row],[(Y)
TOTAL Excluding VAT - Y1
((A*J)*Q)+((A*R)*12))]:[(AC)
TOTAL Excluding VAT - Y5
((E*N*Q)+((E*V)*12))]])</f>
        <v>0</v>
      </c>
      <c r="AC1359" s="65"/>
    </row>
    <row r="1360" spans="1:29" x14ac:dyDescent="0.3">
      <c r="A1360" t="s">
        <v>2533</v>
      </c>
      <c r="B1360" s="1" t="s">
        <v>5099</v>
      </c>
      <c r="C1360" s="115" t="s">
        <v>5100</v>
      </c>
      <c r="D1360" s="116" t="s">
        <v>2556</v>
      </c>
      <c r="E1360">
        <v>0</v>
      </c>
      <c r="F1360">
        <v>0</v>
      </c>
      <c r="G1360">
        <v>0</v>
      </c>
      <c r="H1360">
        <v>0</v>
      </c>
      <c r="I1360">
        <v>0</v>
      </c>
      <c r="J1360" t="s">
        <v>2496</v>
      </c>
      <c r="K1360" t="s">
        <v>2496</v>
      </c>
      <c r="L1360" s="20"/>
      <c r="M1360" s="20"/>
      <c r="N1360" s="20"/>
      <c r="O1360" s="20"/>
      <c r="P1360" s="20"/>
      <c r="Q1360" s="28">
        <f t="shared" si="22"/>
        <v>17.71</v>
      </c>
      <c r="R1360" s="18"/>
      <c r="S1360" s="18"/>
      <c r="T1360" s="18"/>
      <c r="U1360" s="18"/>
      <c r="V1360" s="18"/>
      <c r="W13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0" s="17">
        <f>SUM(T_MAIN_ROUTGW28[[#This Row],[(Y)
TOTAL Excluding VAT - Y1
((A*J)*Q)+((A*R)*12))]:[(AC)
TOTAL Excluding VAT - Y5
((E*N*Q)+((E*V)*12))]])</f>
        <v>0</v>
      </c>
      <c r="AC1360" s="65"/>
    </row>
    <row r="1361" spans="1:29" x14ac:dyDescent="0.3">
      <c r="A1361" t="s">
        <v>2533</v>
      </c>
      <c r="B1361" s="1" t="s">
        <v>5101</v>
      </c>
      <c r="C1361" s="115" t="s">
        <v>5102</v>
      </c>
      <c r="D1361" s="116" t="s">
        <v>2556</v>
      </c>
      <c r="E1361">
        <v>0</v>
      </c>
      <c r="F1361">
        <v>0</v>
      </c>
      <c r="G1361">
        <v>0</v>
      </c>
      <c r="H1361">
        <v>0</v>
      </c>
      <c r="I1361">
        <v>0</v>
      </c>
      <c r="J1361" t="s">
        <v>2496</v>
      </c>
      <c r="K1361" t="s">
        <v>2496</v>
      </c>
      <c r="L1361" s="20"/>
      <c r="M1361" s="20"/>
      <c r="N1361" s="20"/>
      <c r="O1361" s="20"/>
      <c r="P1361" s="20"/>
      <c r="Q1361" s="28">
        <f t="shared" si="22"/>
        <v>17.71</v>
      </c>
      <c r="R1361" s="18"/>
      <c r="S1361" s="18"/>
      <c r="T1361" s="18"/>
      <c r="U1361" s="18"/>
      <c r="V1361" s="18"/>
      <c r="W13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1" s="17">
        <f>SUM(T_MAIN_ROUTGW28[[#This Row],[(Y)
TOTAL Excluding VAT - Y1
((A*J)*Q)+((A*R)*12))]:[(AC)
TOTAL Excluding VAT - Y5
((E*N*Q)+((E*V)*12))]])</f>
        <v>0</v>
      </c>
      <c r="AC1361" s="65"/>
    </row>
    <row r="1362" spans="1:29" x14ac:dyDescent="0.3">
      <c r="A1362" t="s">
        <v>2533</v>
      </c>
      <c r="B1362" s="1" t="s">
        <v>5103</v>
      </c>
      <c r="C1362" s="115" t="s">
        <v>5104</v>
      </c>
      <c r="D1362" s="116" t="s">
        <v>2556</v>
      </c>
      <c r="E1362">
        <v>0</v>
      </c>
      <c r="F1362">
        <v>0</v>
      </c>
      <c r="G1362">
        <v>0</v>
      </c>
      <c r="H1362">
        <v>0</v>
      </c>
      <c r="I1362">
        <v>0</v>
      </c>
      <c r="J1362" t="s">
        <v>2496</v>
      </c>
      <c r="K1362" t="s">
        <v>2496</v>
      </c>
      <c r="L1362" s="20"/>
      <c r="M1362" s="20"/>
      <c r="N1362" s="20"/>
      <c r="O1362" s="20"/>
      <c r="P1362" s="20"/>
      <c r="Q1362" s="28">
        <f t="shared" si="22"/>
        <v>17.71</v>
      </c>
      <c r="R1362" s="18"/>
      <c r="S1362" s="18"/>
      <c r="T1362" s="18"/>
      <c r="U1362" s="18"/>
      <c r="V1362" s="18"/>
      <c r="W13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2" s="17">
        <f>SUM(T_MAIN_ROUTGW28[[#This Row],[(Y)
TOTAL Excluding VAT - Y1
((A*J)*Q)+((A*R)*12))]:[(AC)
TOTAL Excluding VAT - Y5
((E*N*Q)+((E*V)*12))]])</f>
        <v>0</v>
      </c>
      <c r="AC1362" s="65"/>
    </row>
    <row r="1363" spans="1:29" x14ac:dyDescent="0.3">
      <c r="A1363" t="s">
        <v>2533</v>
      </c>
      <c r="B1363" s="1" t="s">
        <v>5105</v>
      </c>
      <c r="C1363" s="115" t="s">
        <v>5106</v>
      </c>
      <c r="D1363" s="116" t="s">
        <v>2556</v>
      </c>
      <c r="E1363">
        <v>0</v>
      </c>
      <c r="F1363">
        <v>0</v>
      </c>
      <c r="G1363">
        <v>0</v>
      </c>
      <c r="H1363">
        <v>0</v>
      </c>
      <c r="I1363">
        <v>0</v>
      </c>
      <c r="J1363" t="s">
        <v>2496</v>
      </c>
      <c r="K1363" t="s">
        <v>2496</v>
      </c>
      <c r="L1363" s="20"/>
      <c r="M1363" s="20"/>
      <c r="N1363" s="20"/>
      <c r="O1363" s="20"/>
      <c r="P1363" s="20"/>
      <c r="Q1363" s="28">
        <f t="shared" si="22"/>
        <v>17.71</v>
      </c>
      <c r="R1363" s="18"/>
      <c r="S1363" s="18"/>
      <c r="T1363" s="18"/>
      <c r="U1363" s="18"/>
      <c r="V1363" s="18"/>
      <c r="W13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3" s="17">
        <f>SUM(T_MAIN_ROUTGW28[[#This Row],[(Y)
TOTAL Excluding VAT - Y1
((A*J)*Q)+((A*R)*12))]:[(AC)
TOTAL Excluding VAT - Y5
((E*N*Q)+((E*V)*12))]])</f>
        <v>0</v>
      </c>
      <c r="AC1363" s="65"/>
    </row>
    <row r="1364" spans="1:29" x14ac:dyDescent="0.3">
      <c r="A1364" t="s">
        <v>2533</v>
      </c>
      <c r="B1364" s="1" t="s">
        <v>5107</v>
      </c>
      <c r="C1364" s="115" t="s">
        <v>5108</v>
      </c>
      <c r="D1364" s="116" t="s">
        <v>2556</v>
      </c>
      <c r="E1364">
        <v>0</v>
      </c>
      <c r="F1364">
        <v>0</v>
      </c>
      <c r="G1364">
        <v>0</v>
      </c>
      <c r="H1364">
        <v>0</v>
      </c>
      <c r="I1364">
        <v>0</v>
      </c>
      <c r="J1364" t="s">
        <v>2496</v>
      </c>
      <c r="K1364" t="s">
        <v>2496</v>
      </c>
      <c r="L1364" s="20"/>
      <c r="M1364" s="20"/>
      <c r="N1364" s="20"/>
      <c r="O1364" s="20"/>
      <c r="P1364" s="20"/>
      <c r="Q1364" s="28">
        <f t="shared" si="22"/>
        <v>17.71</v>
      </c>
      <c r="R1364" s="18"/>
      <c r="S1364" s="18"/>
      <c r="T1364" s="18"/>
      <c r="U1364" s="18"/>
      <c r="V1364" s="18"/>
      <c r="W13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4" s="17">
        <f>SUM(T_MAIN_ROUTGW28[[#This Row],[(Y)
TOTAL Excluding VAT - Y1
((A*J)*Q)+((A*R)*12))]:[(AC)
TOTAL Excluding VAT - Y5
((E*N*Q)+((E*V)*12))]])</f>
        <v>0</v>
      </c>
      <c r="AC1364" s="65"/>
    </row>
    <row r="1365" spans="1:29" x14ac:dyDescent="0.3">
      <c r="A1365" t="s">
        <v>2533</v>
      </c>
      <c r="B1365" s="1" t="s">
        <v>5109</v>
      </c>
      <c r="C1365" s="115" t="s">
        <v>5110</v>
      </c>
      <c r="D1365" s="116" t="s">
        <v>2556</v>
      </c>
      <c r="E1365">
        <v>0</v>
      </c>
      <c r="F1365">
        <v>0</v>
      </c>
      <c r="G1365">
        <v>0</v>
      </c>
      <c r="H1365">
        <v>0</v>
      </c>
      <c r="I1365">
        <v>0</v>
      </c>
      <c r="J1365" t="s">
        <v>2496</v>
      </c>
      <c r="K1365" t="s">
        <v>2496</v>
      </c>
      <c r="L1365" s="20"/>
      <c r="M1365" s="20"/>
      <c r="N1365" s="20"/>
      <c r="O1365" s="20"/>
      <c r="P1365" s="20"/>
      <c r="Q1365" s="28">
        <f t="shared" si="22"/>
        <v>17.71</v>
      </c>
      <c r="R1365" s="18"/>
      <c r="S1365" s="18"/>
      <c r="T1365" s="18"/>
      <c r="U1365" s="18"/>
      <c r="V1365" s="18"/>
      <c r="W13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5" s="17">
        <f>SUM(T_MAIN_ROUTGW28[[#This Row],[(Y)
TOTAL Excluding VAT - Y1
((A*J)*Q)+((A*R)*12))]:[(AC)
TOTAL Excluding VAT - Y5
((E*N*Q)+((E*V)*12))]])</f>
        <v>0</v>
      </c>
      <c r="AC1365" s="65"/>
    </row>
    <row r="1366" spans="1:29" x14ac:dyDescent="0.3">
      <c r="A1366" t="s">
        <v>2533</v>
      </c>
      <c r="B1366" s="1" t="s">
        <v>5111</v>
      </c>
      <c r="C1366" s="115" t="s">
        <v>5112</v>
      </c>
      <c r="D1366" s="116" t="s">
        <v>2556</v>
      </c>
      <c r="E1366">
        <v>0</v>
      </c>
      <c r="F1366">
        <v>0</v>
      </c>
      <c r="G1366">
        <v>0</v>
      </c>
      <c r="H1366">
        <v>0</v>
      </c>
      <c r="I1366">
        <v>0</v>
      </c>
      <c r="J1366" t="s">
        <v>2496</v>
      </c>
      <c r="K1366" t="s">
        <v>2496</v>
      </c>
      <c r="L1366" s="20"/>
      <c r="M1366" s="20"/>
      <c r="N1366" s="20"/>
      <c r="O1366" s="20"/>
      <c r="P1366" s="20"/>
      <c r="Q1366" s="28">
        <f t="shared" si="22"/>
        <v>17.71</v>
      </c>
      <c r="R1366" s="18"/>
      <c r="S1366" s="18"/>
      <c r="T1366" s="18"/>
      <c r="U1366" s="18"/>
      <c r="V1366" s="18"/>
      <c r="W13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6" s="17">
        <f>SUM(T_MAIN_ROUTGW28[[#This Row],[(Y)
TOTAL Excluding VAT - Y1
((A*J)*Q)+((A*R)*12))]:[(AC)
TOTAL Excluding VAT - Y5
((E*N*Q)+((E*V)*12))]])</f>
        <v>0</v>
      </c>
      <c r="AC1366" s="65"/>
    </row>
    <row r="1367" spans="1:29" x14ac:dyDescent="0.3">
      <c r="A1367" t="s">
        <v>2533</v>
      </c>
      <c r="B1367" s="1" t="s">
        <v>5113</v>
      </c>
      <c r="C1367" s="115" t="s">
        <v>5114</v>
      </c>
      <c r="D1367" s="116" t="s">
        <v>2556</v>
      </c>
      <c r="E1367">
        <v>0</v>
      </c>
      <c r="F1367">
        <v>0</v>
      </c>
      <c r="G1367">
        <v>0</v>
      </c>
      <c r="H1367">
        <v>0</v>
      </c>
      <c r="I1367">
        <v>0</v>
      </c>
      <c r="J1367" t="s">
        <v>2496</v>
      </c>
      <c r="K1367" t="s">
        <v>2496</v>
      </c>
      <c r="L1367" s="20"/>
      <c r="M1367" s="20"/>
      <c r="N1367" s="20"/>
      <c r="O1367" s="20"/>
      <c r="P1367" s="20"/>
      <c r="Q1367" s="28">
        <f t="shared" ref="Q1367:Q1430" si="23">Exchange_Rate</f>
        <v>17.71</v>
      </c>
      <c r="R1367" s="18"/>
      <c r="S1367" s="18"/>
      <c r="T1367" s="18"/>
      <c r="U1367" s="18"/>
      <c r="V1367" s="18"/>
      <c r="W13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7" s="17">
        <f>SUM(T_MAIN_ROUTGW28[[#This Row],[(Y)
TOTAL Excluding VAT - Y1
((A*J)*Q)+((A*R)*12))]:[(AC)
TOTAL Excluding VAT - Y5
((E*N*Q)+((E*V)*12))]])</f>
        <v>0</v>
      </c>
      <c r="AC1367" s="65"/>
    </row>
    <row r="1368" spans="1:29" x14ac:dyDescent="0.3">
      <c r="A1368" t="s">
        <v>2533</v>
      </c>
      <c r="B1368" s="1" t="s">
        <v>5115</v>
      </c>
      <c r="C1368" s="115" t="s">
        <v>5116</v>
      </c>
      <c r="D1368" s="116" t="s">
        <v>2556</v>
      </c>
      <c r="E1368">
        <v>0</v>
      </c>
      <c r="F1368">
        <v>0</v>
      </c>
      <c r="G1368">
        <v>0</v>
      </c>
      <c r="H1368">
        <v>0</v>
      </c>
      <c r="I1368">
        <v>0</v>
      </c>
      <c r="J1368" t="s">
        <v>2496</v>
      </c>
      <c r="K1368" t="s">
        <v>2496</v>
      </c>
      <c r="L1368" s="20"/>
      <c r="M1368" s="20"/>
      <c r="N1368" s="20"/>
      <c r="O1368" s="20"/>
      <c r="P1368" s="20"/>
      <c r="Q1368" s="28">
        <f t="shared" si="23"/>
        <v>17.71</v>
      </c>
      <c r="R1368" s="18"/>
      <c r="S1368" s="18"/>
      <c r="T1368" s="18"/>
      <c r="U1368" s="18"/>
      <c r="V1368" s="18"/>
      <c r="W13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8" s="17">
        <f>SUM(T_MAIN_ROUTGW28[[#This Row],[(Y)
TOTAL Excluding VAT - Y1
((A*J)*Q)+((A*R)*12))]:[(AC)
TOTAL Excluding VAT - Y5
((E*N*Q)+((E*V)*12))]])</f>
        <v>0</v>
      </c>
      <c r="AC1368" s="65"/>
    </row>
    <row r="1369" spans="1:29" x14ac:dyDescent="0.3">
      <c r="A1369" t="s">
        <v>2533</v>
      </c>
      <c r="B1369" s="1" t="s">
        <v>5117</v>
      </c>
      <c r="C1369" s="115" t="s">
        <v>5118</v>
      </c>
      <c r="D1369" s="116" t="s">
        <v>2556</v>
      </c>
      <c r="E1369">
        <v>0</v>
      </c>
      <c r="F1369">
        <v>0</v>
      </c>
      <c r="G1369">
        <v>0</v>
      </c>
      <c r="H1369">
        <v>0</v>
      </c>
      <c r="I1369">
        <v>0</v>
      </c>
      <c r="J1369" t="s">
        <v>2496</v>
      </c>
      <c r="K1369" t="s">
        <v>2496</v>
      </c>
      <c r="L1369" s="20"/>
      <c r="M1369" s="20"/>
      <c r="N1369" s="20"/>
      <c r="O1369" s="20"/>
      <c r="P1369" s="20"/>
      <c r="Q1369" s="28">
        <f t="shared" si="23"/>
        <v>17.71</v>
      </c>
      <c r="R1369" s="18"/>
      <c r="S1369" s="18"/>
      <c r="T1369" s="18"/>
      <c r="U1369" s="18"/>
      <c r="V1369" s="18"/>
      <c r="W13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69" s="17">
        <f>SUM(T_MAIN_ROUTGW28[[#This Row],[(Y)
TOTAL Excluding VAT - Y1
((A*J)*Q)+((A*R)*12))]:[(AC)
TOTAL Excluding VAT - Y5
((E*N*Q)+((E*V)*12))]])</f>
        <v>0</v>
      </c>
      <c r="AC1369" s="65"/>
    </row>
    <row r="1370" spans="1:29" x14ac:dyDescent="0.3">
      <c r="A1370" t="s">
        <v>2533</v>
      </c>
      <c r="B1370" s="1" t="s">
        <v>5119</v>
      </c>
      <c r="C1370" s="115" t="s">
        <v>5120</v>
      </c>
      <c r="D1370" s="116" t="s">
        <v>2556</v>
      </c>
      <c r="E1370">
        <v>0</v>
      </c>
      <c r="F1370">
        <v>0</v>
      </c>
      <c r="G1370">
        <v>0</v>
      </c>
      <c r="H1370">
        <v>0</v>
      </c>
      <c r="I1370">
        <v>0</v>
      </c>
      <c r="J1370" t="s">
        <v>2496</v>
      </c>
      <c r="K1370" t="s">
        <v>2496</v>
      </c>
      <c r="L1370" s="20"/>
      <c r="M1370" s="20"/>
      <c r="N1370" s="20"/>
      <c r="O1370" s="20"/>
      <c r="P1370" s="20"/>
      <c r="Q1370" s="28">
        <f t="shared" si="23"/>
        <v>17.71</v>
      </c>
      <c r="R1370" s="18"/>
      <c r="S1370" s="18"/>
      <c r="T1370" s="18"/>
      <c r="U1370" s="18"/>
      <c r="V1370" s="18"/>
      <c r="W13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0" s="17">
        <f>SUM(T_MAIN_ROUTGW28[[#This Row],[(Y)
TOTAL Excluding VAT - Y1
((A*J)*Q)+((A*R)*12))]:[(AC)
TOTAL Excluding VAT - Y5
((E*N*Q)+((E*V)*12))]])</f>
        <v>0</v>
      </c>
      <c r="AC1370" s="65"/>
    </row>
    <row r="1371" spans="1:29" x14ac:dyDescent="0.3">
      <c r="A1371" t="s">
        <v>2533</v>
      </c>
      <c r="B1371" s="1" t="s">
        <v>5121</v>
      </c>
      <c r="C1371" s="115" t="s">
        <v>5122</v>
      </c>
      <c r="D1371" s="116" t="s">
        <v>2556</v>
      </c>
      <c r="E1371">
        <v>0</v>
      </c>
      <c r="F1371">
        <v>0</v>
      </c>
      <c r="G1371">
        <v>0</v>
      </c>
      <c r="H1371">
        <v>0</v>
      </c>
      <c r="I1371">
        <v>0</v>
      </c>
      <c r="J1371" t="s">
        <v>2496</v>
      </c>
      <c r="K1371" t="s">
        <v>2496</v>
      </c>
      <c r="L1371" s="20"/>
      <c r="M1371" s="20"/>
      <c r="N1371" s="20"/>
      <c r="O1371" s="20"/>
      <c r="P1371" s="20"/>
      <c r="Q1371" s="28">
        <f t="shared" si="23"/>
        <v>17.71</v>
      </c>
      <c r="R1371" s="18"/>
      <c r="S1371" s="18"/>
      <c r="T1371" s="18"/>
      <c r="U1371" s="18"/>
      <c r="V1371" s="18"/>
      <c r="W13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1" s="17">
        <f>SUM(T_MAIN_ROUTGW28[[#This Row],[(Y)
TOTAL Excluding VAT - Y1
((A*J)*Q)+((A*R)*12))]:[(AC)
TOTAL Excluding VAT - Y5
((E*N*Q)+((E*V)*12))]])</f>
        <v>0</v>
      </c>
      <c r="AC1371" s="65"/>
    </row>
    <row r="1372" spans="1:29" x14ac:dyDescent="0.3">
      <c r="A1372" t="s">
        <v>2533</v>
      </c>
      <c r="B1372" s="1" t="s">
        <v>5123</v>
      </c>
      <c r="C1372" s="115" t="s">
        <v>5124</v>
      </c>
      <c r="D1372" s="116" t="s">
        <v>2556</v>
      </c>
      <c r="E1372">
        <v>0</v>
      </c>
      <c r="F1372">
        <v>0</v>
      </c>
      <c r="G1372">
        <v>0</v>
      </c>
      <c r="H1372">
        <v>0</v>
      </c>
      <c r="I1372">
        <v>0</v>
      </c>
      <c r="J1372" t="s">
        <v>2496</v>
      </c>
      <c r="K1372" t="s">
        <v>2496</v>
      </c>
      <c r="L1372" s="20"/>
      <c r="M1372" s="20"/>
      <c r="N1372" s="20"/>
      <c r="O1372" s="20"/>
      <c r="P1372" s="20"/>
      <c r="Q1372" s="28">
        <f t="shared" si="23"/>
        <v>17.71</v>
      </c>
      <c r="R1372" s="18"/>
      <c r="S1372" s="18"/>
      <c r="T1372" s="18"/>
      <c r="U1372" s="18"/>
      <c r="V1372" s="18"/>
      <c r="W13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2" s="17">
        <f>SUM(T_MAIN_ROUTGW28[[#This Row],[(Y)
TOTAL Excluding VAT - Y1
((A*J)*Q)+((A*R)*12))]:[(AC)
TOTAL Excluding VAT - Y5
((E*N*Q)+((E*V)*12))]])</f>
        <v>0</v>
      </c>
      <c r="AC1372" s="65"/>
    </row>
    <row r="1373" spans="1:29" x14ac:dyDescent="0.3">
      <c r="A1373" t="s">
        <v>2533</v>
      </c>
      <c r="B1373" s="1" t="s">
        <v>5125</v>
      </c>
      <c r="C1373" s="115" t="s">
        <v>5126</v>
      </c>
      <c r="D1373" s="116" t="s">
        <v>2556</v>
      </c>
      <c r="E1373">
        <v>0</v>
      </c>
      <c r="F1373">
        <v>0</v>
      </c>
      <c r="G1373">
        <v>0</v>
      </c>
      <c r="H1373">
        <v>0</v>
      </c>
      <c r="I1373">
        <v>0</v>
      </c>
      <c r="J1373" t="s">
        <v>2496</v>
      </c>
      <c r="K1373" t="s">
        <v>2496</v>
      </c>
      <c r="L1373" s="20"/>
      <c r="M1373" s="20"/>
      <c r="N1373" s="20"/>
      <c r="O1373" s="20"/>
      <c r="P1373" s="20"/>
      <c r="Q1373" s="28">
        <f t="shared" si="23"/>
        <v>17.71</v>
      </c>
      <c r="R1373" s="18"/>
      <c r="S1373" s="18"/>
      <c r="T1373" s="18"/>
      <c r="U1373" s="18"/>
      <c r="V1373" s="18"/>
      <c r="W13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3" s="17">
        <f>SUM(T_MAIN_ROUTGW28[[#This Row],[(Y)
TOTAL Excluding VAT - Y1
((A*J)*Q)+((A*R)*12))]:[(AC)
TOTAL Excluding VAT - Y5
((E*N*Q)+((E*V)*12))]])</f>
        <v>0</v>
      </c>
      <c r="AC1373" s="65"/>
    </row>
    <row r="1374" spans="1:29" x14ac:dyDescent="0.3">
      <c r="A1374" t="s">
        <v>2533</v>
      </c>
      <c r="B1374" s="1" t="s">
        <v>5127</v>
      </c>
      <c r="C1374" s="115" t="s">
        <v>5128</v>
      </c>
      <c r="D1374" s="116" t="s">
        <v>2591</v>
      </c>
      <c r="E1374">
        <v>0</v>
      </c>
      <c r="F1374">
        <v>0</v>
      </c>
      <c r="G1374">
        <v>0</v>
      </c>
      <c r="H1374">
        <v>0</v>
      </c>
      <c r="I1374">
        <v>0</v>
      </c>
      <c r="J1374" t="s">
        <v>2496</v>
      </c>
      <c r="K1374" t="s">
        <v>2496</v>
      </c>
      <c r="L1374" s="20"/>
      <c r="M1374" s="20"/>
      <c r="N1374" s="20"/>
      <c r="O1374" s="20"/>
      <c r="P1374" s="20"/>
      <c r="Q1374" s="28">
        <f t="shared" si="23"/>
        <v>17.71</v>
      </c>
      <c r="R1374" s="18"/>
      <c r="S1374" s="18"/>
      <c r="T1374" s="18"/>
      <c r="U1374" s="18"/>
      <c r="V1374" s="18"/>
      <c r="W13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4" s="17">
        <f>SUM(T_MAIN_ROUTGW28[[#This Row],[(Y)
TOTAL Excluding VAT - Y1
((A*J)*Q)+((A*R)*12))]:[(AC)
TOTAL Excluding VAT - Y5
((E*N*Q)+((E*V)*12))]])</f>
        <v>0</v>
      </c>
      <c r="AC1374" s="65"/>
    </row>
    <row r="1375" spans="1:29" x14ac:dyDescent="0.3">
      <c r="A1375" t="s">
        <v>2533</v>
      </c>
      <c r="B1375" s="1" t="s">
        <v>5129</v>
      </c>
      <c r="C1375" s="115" t="s">
        <v>5130</v>
      </c>
      <c r="D1375" s="116" t="s">
        <v>2556</v>
      </c>
      <c r="E1375">
        <v>0</v>
      </c>
      <c r="F1375">
        <v>0</v>
      </c>
      <c r="G1375">
        <v>0</v>
      </c>
      <c r="H1375">
        <v>0</v>
      </c>
      <c r="I1375">
        <v>0</v>
      </c>
      <c r="J1375" t="s">
        <v>2496</v>
      </c>
      <c r="K1375" t="s">
        <v>2496</v>
      </c>
      <c r="L1375" s="20"/>
      <c r="M1375" s="20"/>
      <c r="N1375" s="20"/>
      <c r="O1375" s="20"/>
      <c r="P1375" s="20"/>
      <c r="Q1375" s="28">
        <f t="shared" si="23"/>
        <v>17.71</v>
      </c>
      <c r="R1375" s="18"/>
      <c r="S1375" s="18"/>
      <c r="T1375" s="18"/>
      <c r="U1375" s="18"/>
      <c r="V1375" s="18"/>
      <c r="W13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5" s="17">
        <f>SUM(T_MAIN_ROUTGW28[[#This Row],[(Y)
TOTAL Excluding VAT - Y1
((A*J)*Q)+((A*R)*12))]:[(AC)
TOTAL Excluding VAT - Y5
((E*N*Q)+((E*V)*12))]])</f>
        <v>0</v>
      </c>
      <c r="AC1375" s="65"/>
    </row>
    <row r="1376" spans="1:29" x14ac:dyDescent="0.3">
      <c r="A1376" t="s">
        <v>2533</v>
      </c>
      <c r="B1376" s="1" t="s">
        <v>5131</v>
      </c>
      <c r="C1376" s="115" t="s">
        <v>5132</v>
      </c>
      <c r="D1376" s="116" t="s">
        <v>2556</v>
      </c>
      <c r="E1376">
        <v>0</v>
      </c>
      <c r="F1376">
        <v>0</v>
      </c>
      <c r="G1376">
        <v>0</v>
      </c>
      <c r="H1376">
        <v>0</v>
      </c>
      <c r="I1376">
        <v>0</v>
      </c>
      <c r="J1376" t="s">
        <v>2496</v>
      </c>
      <c r="K1376" t="s">
        <v>2496</v>
      </c>
      <c r="L1376" s="20"/>
      <c r="M1376" s="20"/>
      <c r="N1376" s="20"/>
      <c r="O1376" s="20"/>
      <c r="P1376" s="20"/>
      <c r="Q1376" s="28">
        <f t="shared" si="23"/>
        <v>17.71</v>
      </c>
      <c r="R1376" s="18"/>
      <c r="S1376" s="18"/>
      <c r="T1376" s="18"/>
      <c r="U1376" s="18"/>
      <c r="V1376" s="18"/>
      <c r="W13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6" s="17">
        <f>SUM(T_MAIN_ROUTGW28[[#This Row],[(Y)
TOTAL Excluding VAT - Y1
((A*J)*Q)+((A*R)*12))]:[(AC)
TOTAL Excluding VAT - Y5
((E*N*Q)+((E*V)*12))]])</f>
        <v>0</v>
      </c>
      <c r="AC1376" s="65"/>
    </row>
    <row r="1377" spans="1:29" x14ac:dyDescent="0.3">
      <c r="A1377" t="s">
        <v>2533</v>
      </c>
      <c r="B1377" s="1" t="s">
        <v>5133</v>
      </c>
      <c r="C1377" s="115" t="s">
        <v>5134</v>
      </c>
      <c r="D1377" s="116" t="s">
        <v>2556</v>
      </c>
      <c r="E1377">
        <v>0</v>
      </c>
      <c r="F1377">
        <v>0</v>
      </c>
      <c r="G1377">
        <v>0</v>
      </c>
      <c r="H1377">
        <v>0</v>
      </c>
      <c r="I1377">
        <v>0</v>
      </c>
      <c r="J1377" t="s">
        <v>2496</v>
      </c>
      <c r="K1377" t="s">
        <v>2496</v>
      </c>
      <c r="L1377" s="20"/>
      <c r="M1377" s="20"/>
      <c r="N1377" s="20"/>
      <c r="O1377" s="20"/>
      <c r="P1377" s="20"/>
      <c r="Q1377" s="28">
        <f t="shared" si="23"/>
        <v>17.71</v>
      </c>
      <c r="R1377" s="18"/>
      <c r="S1377" s="18"/>
      <c r="T1377" s="18"/>
      <c r="U1377" s="18"/>
      <c r="V1377" s="18"/>
      <c r="W13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7" s="17">
        <f>SUM(T_MAIN_ROUTGW28[[#This Row],[(Y)
TOTAL Excluding VAT - Y1
((A*J)*Q)+((A*R)*12))]:[(AC)
TOTAL Excluding VAT - Y5
((E*N*Q)+((E*V)*12))]])</f>
        <v>0</v>
      </c>
      <c r="AC1377" s="65"/>
    </row>
    <row r="1378" spans="1:29" x14ac:dyDescent="0.3">
      <c r="A1378" t="s">
        <v>2533</v>
      </c>
      <c r="B1378" s="1" t="s">
        <v>5135</v>
      </c>
      <c r="C1378" s="115" t="s">
        <v>5136</v>
      </c>
      <c r="D1378" s="116" t="s">
        <v>2556</v>
      </c>
      <c r="E1378">
        <v>0</v>
      </c>
      <c r="F1378">
        <v>0</v>
      </c>
      <c r="G1378">
        <v>0</v>
      </c>
      <c r="H1378">
        <v>0</v>
      </c>
      <c r="I1378">
        <v>0</v>
      </c>
      <c r="J1378" t="s">
        <v>2496</v>
      </c>
      <c r="K1378" t="s">
        <v>2496</v>
      </c>
      <c r="L1378" s="20"/>
      <c r="M1378" s="20"/>
      <c r="N1378" s="20"/>
      <c r="O1378" s="20"/>
      <c r="P1378" s="20"/>
      <c r="Q1378" s="28">
        <f t="shared" si="23"/>
        <v>17.71</v>
      </c>
      <c r="R1378" s="18"/>
      <c r="S1378" s="18"/>
      <c r="T1378" s="18"/>
      <c r="U1378" s="18"/>
      <c r="V1378" s="18"/>
      <c r="W13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8" s="17">
        <f>SUM(T_MAIN_ROUTGW28[[#This Row],[(Y)
TOTAL Excluding VAT - Y1
((A*J)*Q)+((A*R)*12))]:[(AC)
TOTAL Excluding VAT - Y5
((E*N*Q)+((E*V)*12))]])</f>
        <v>0</v>
      </c>
      <c r="AC1378" s="65"/>
    </row>
    <row r="1379" spans="1:29" x14ac:dyDescent="0.3">
      <c r="A1379" t="s">
        <v>2533</v>
      </c>
      <c r="B1379" s="1" t="s">
        <v>5137</v>
      </c>
      <c r="C1379" s="115" t="s">
        <v>5138</v>
      </c>
      <c r="D1379" s="116" t="s">
        <v>2556</v>
      </c>
      <c r="E1379">
        <v>0</v>
      </c>
      <c r="F1379">
        <v>0</v>
      </c>
      <c r="G1379">
        <v>0</v>
      </c>
      <c r="H1379">
        <v>0</v>
      </c>
      <c r="I1379">
        <v>0</v>
      </c>
      <c r="J1379" t="s">
        <v>2496</v>
      </c>
      <c r="K1379" t="s">
        <v>2496</v>
      </c>
      <c r="L1379" s="20"/>
      <c r="M1379" s="20"/>
      <c r="N1379" s="20"/>
      <c r="O1379" s="20"/>
      <c r="P1379" s="20"/>
      <c r="Q1379" s="28">
        <f t="shared" si="23"/>
        <v>17.71</v>
      </c>
      <c r="R1379" s="18"/>
      <c r="S1379" s="18"/>
      <c r="T1379" s="18"/>
      <c r="U1379" s="18"/>
      <c r="V1379" s="18"/>
      <c r="W13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79" s="17">
        <f>SUM(T_MAIN_ROUTGW28[[#This Row],[(Y)
TOTAL Excluding VAT - Y1
((A*J)*Q)+((A*R)*12))]:[(AC)
TOTAL Excluding VAT - Y5
((E*N*Q)+((E*V)*12))]])</f>
        <v>0</v>
      </c>
      <c r="AC1379" s="65"/>
    </row>
    <row r="1380" spans="1:29" x14ac:dyDescent="0.3">
      <c r="A1380" t="s">
        <v>2533</v>
      </c>
      <c r="B1380" s="1" t="s">
        <v>5139</v>
      </c>
      <c r="C1380" s="115" t="s">
        <v>5140</v>
      </c>
      <c r="D1380" s="116" t="s">
        <v>2556</v>
      </c>
      <c r="E1380">
        <v>0</v>
      </c>
      <c r="F1380">
        <v>0</v>
      </c>
      <c r="G1380">
        <v>0</v>
      </c>
      <c r="H1380">
        <v>0</v>
      </c>
      <c r="I1380">
        <v>0</v>
      </c>
      <c r="J1380" t="s">
        <v>2496</v>
      </c>
      <c r="K1380" t="s">
        <v>2496</v>
      </c>
      <c r="L1380" s="20"/>
      <c r="M1380" s="20"/>
      <c r="N1380" s="20"/>
      <c r="O1380" s="20"/>
      <c r="P1380" s="20"/>
      <c r="Q1380" s="28">
        <f t="shared" si="23"/>
        <v>17.71</v>
      </c>
      <c r="R1380" s="18"/>
      <c r="S1380" s="18"/>
      <c r="T1380" s="18"/>
      <c r="U1380" s="18"/>
      <c r="V1380" s="18"/>
      <c r="W13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0" s="17">
        <f>SUM(T_MAIN_ROUTGW28[[#This Row],[(Y)
TOTAL Excluding VAT - Y1
((A*J)*Q)+((A*R)*12))]:[(AC)
TOTAL Excluding VAT - Y5
((E*N*Q)+((E*V)*12))]])</f>
        <v>0</v>
      </c>
      <c r="AC1380" s="65"/>
    </row>
    <row r="1381" spans="1:29" x14ac:dyDescent="0.3">
      <c r="A1381" t="s">
        <v>2533</v>
      </c>
      <c r="B1381" s="1" t="s">
        <v>5141</v>
      </c>
      <c r="C1381" s="115" t="s">
        <v>5142</v>
      </c>
      <c r="D1381" s="116" t="s">
        <v>2556</v>
      </c>
      <c r="E1381">
        <v>0</v>
      </c>
      <c r="F1381">
        <v>0</v>
      </c>
      <c r="G1381">
        <v>0</v>
      </c>
      <c r="H1381">
        <v>0</v>
      </c>
      <c r="I1381">
        <v>0</v>
      </c>
      <c r="J1381" t="s">
        <v>2496</v>
      </c>
      <c r="K1381" t="s">
        <v>2496</v>
      </c>
      <c r="L1381" s="20"/>
      <c r="M1381" s="20"/>
      <c r="N1381" s="20"/>
      <c r="O1381" s="20"/>
      <c r="P1381" s="20"/>
      <c r="Q1381" s="28">
        <f t="shared" si="23"/>
        <v>17.71</v>
      </c>
      <c r="R1381" s="18"/>
      <c r="S1381" s="18"/>
      <c r="T1381" s="18"/>
      <c r="U1381" s="18"/>
      <c r="V1381" s="18"/>
      <c r="W13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1" s="17">
        <f>SUM(T_MAIN_ROUTGW28[[#This Row],[(Y)
TOTAL Excluding VAT - Y1
((A*J)*Q)+((A*R)*12))]:[(AC)
TOTAL Excluding VAT - Y5
((E*N*Q)+((E*V)*12))]])</f>
        <v>0</v>
      </c>
      <c r="AC1381" s="65"/>
    </row>
    <row r="1382" spans="1:29" x14ac:dyDescent="0.3">
      <c r="A1382" t="s">
        <v>2533</v>
      </c>
      <c r="B1382" s="1" t="s">
        <v>5143</v>
      </c>
      <c r="C1382" s="115" t="s">
        <v>5144</v>
      </c>
      <c r="D1382" s="116" t="s">
        <v>2556</v>
      </c>
      <c r="E1382">
        <v>0</v>
      </c>
      <c r="F1382">
        <v>0</v>
      </c>
      <c r="G1382">
        <v>0</v>
      </c>
      <c r="H1382">
        <v>0</v>
      </c>
      <c r="I1382">
        <v>0</v>
      </c>
      <c r="J1382" t="s">
        <v>2496</v>
      </c>
      <c r="K1382" t="s">
        <v>2496</v>
      </c>
      <c r="L1382" s="20"/>
      <c r="M1382" s="20"/>
      <c r="N1382" s="20"/>
      <c r="O1382" s="20"/>
      <c r="P1382" s="20"/>
      <c r="Q1382" s="28">
        <f t="shared" si="23"/>
        <v>17.71</v>
      </c>
      <c r="R1382" s="18"/>
      <c r="S1382" s="18"/>
      <c r="T1382" s="18"/>
      <c r="U1382" s="18"/>
      <c r="V1382" s="18"/>
      <c r="W13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2" s="17">
        <f>SUM(T_MAIN_ROUTGW28[[#This Row],[(Y)
TOTAL Excluding VAT - Y1
((A*J)*Q)+((A*R)*12))]:[(AC)
TOTAL Excluding VAT - Y5
((E*N*Q)+((E*V)*12))]])</f>
        <v>0</v>
      </c>
      <c r="AC1382" s="65"/>
    </row>
    <row r="1383" spans="1:29" x14ac:dyDescent="0.3">
      <c r="A1383" t="s">
        <v>2533</v>
      </c>
      <c r="B1383" s="1" t="s">
        <v>5145</v>
      </c>
      <c r="C1383" s="115" t="s">
        <v>5146</v>
      </c>
      <c r="D1383" s="116" t="s">
        <v>2556</v>
      </c>
      <c r="E1383">
        <v>0</v>
      </c>
      <c r="F1383">
        <v>0</v>
      </c>
      <c r="G1383">
        <v>0</v>
      </c>
      <c r="H1383">
        <v>0</v>
      </c>
      <c r="I1383">
        <v>0</v>
      </c>
      <c r="J1383" t="s">
        <v>2496</v>
      </c>
      <c r="K1383" t="s">
        <v>2496</v>
      </c>
      <c r="L1383" s="20"/>
      <c r="M1383" s="20"/>
      <c r="N1383" s="20"/>
      <c r="O1383" s="20"/>
      <c r="P1383" s="20"/>
      <c r="Q1383" s="28">
        <f t="shared" si="23"/>
        <v>17.71</v>
      </c>
      <c r="R1383" s="18"/>
      <c r="S1383" s="18"/>
      <c r="T1383" s="18"/>
      <c r="U1383" s="18"/>
      <c r="V1383" s="18"/>
      <c r="W13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3" s="17">
        <f>SUM(T_MAIN_ROUTGW28[[#This Row],[(Y)
TOTAL Excluding VAT - Y1
((A*J)*Q)+((A*R)*12))]:[(AC)
TOTAL Excluding VAT - Y5
((E*N*Q)+((E*V)*12))]])</f>
        <v>0</v>
      </c>
      <c r="AC1383" s="65"/>
    </row>
    <row r="1384" spans="1:29" x14ac:dyDescent="0.3">
      <c r="A1384" t="s">
        <v>2533</v>
      </c>
      <c r="B1384" s="1" t="s">
        <v>5147</v>
      </c>
      <c r="C1384" s="115" t="s">
        <v>5148</v>
      </c>
      <c r="D1384" s="116" t="s">
        <v>3438</v>
      </c>
      <c r="E1384">
        <v>0</v>
      </c>
      <c r="F1384">
        <v>0</v>
      </c>
      <c r="G1384">
        <v>0</v>
      </c>
      <c r="H1384">
        <v>0</v>
      </c>
      <c r="I1384">
        <v>0</v>
      </c>
      <c r="J1384" t="s">
        <v>2496</v>
      </c>
      <c r="K1384" t="s">
        <v>2496</v>
      </c>
      <c r="L1384" s="20"/>
      <c r="M1384" s="20"/>
      <c r="N1384" s="20"/>
      <c r="O1384" s="20"/>
      <c r="P1384" s="20"/>
      <c r="Q1384" s="28">
        <f t="shared" si="23"/>
        <v>17.71</v>
      </c>
      <c r="R1384" s="18"/>
      <c r="S1384" s="18"/>
      <c r="T1384" s="18"/>
      <c r="U1384" s="18"/>
      <c r="V1384" s="18"/>
      <c r="W13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4" s="17">
        <f>SUM(T_MAIN_ROUTGW28[[#This Row],[(Y)
TOTAL Excluding VAT - Y1
((A*J)*Q)+((A*R)*12))]:[(AC)
TOTAL Excluding VAT - Y5
((E*N*Q)+((E*V)*12))]])</f>
        <v>0</v>
      </c>
      <c r="AC1384" s="65"/>
    </row>
    <row r="1385" spans="1:29" x14ac:dyDescent="0.3">
      <c r="A1385" t="s">
        <v>2533</v>
      </c>
      <c r="B1385" s="1" t="s">
        <v>5149</v>
      </c>
      <c r="C1385" s="115" t="s">
        <v>5150</v>
      </c>
      <c r="D1385" s="116" t="s">
        <v>3438</v>
      </c>
      <c r="E1385">
        <v>0</v>
      </c>
      <c r="F1385">
        <v>0</v>
      </c>
      <c r="G1385">
        <v>0</v>
      </c>
      <c r="H1385">
        <v>0</v>
      </c>
      <c r="I1385">
        <v>0</v>
      </c>
      <c r="J1385" t="s">
        <v>2496</v>
      </c>
      <c r="K1385" t="s">
        <v>2496</v>
      </c>
      <c r="L1385" s="20"/>
      <c r="M1385" s="20"/>
      <c r="N1385" s="20"/>
      <c r="O1385" s="20"/>
      <c r="P1385" s="20"/>
      <c r="Q1385" s="28">
        <f t="shared" si="23"/>
        <v>17.71</v>
      </c>
      <c r="R1385" s="18"/>
      <c r="S1385" s="18"/>
      <c r="T1385" s="18"/>
      <c r="U1385" s="18"/>
      <c r="V1385" s="18"/>
      <c r="W13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5" s="17">
        <f>SUM(T_MAIN_ROUTGW28[[#This Row],[(Y)
TOTAL Excluding VAT - Y1
((A*J)*Q)+((A*R)*12))]:[(AC)
TOTAL Excluding VAT - Y5
((E*N*Q)+((E*V)*12))]])</f>
        <v>0</v>
      </c>
      <c r="AC1385" s="65"/>
    </row>
    <row r="1386" spans="1:29" x14ac:dyDescent="0.3">
      <c r="A1386" t="s">
        <v>2533</v>
      </c>
      <c r="B1386" s="1" t="s">
        <v>5151</v>
      </c>
      <c r="C1386" s="115" t="s">
        <v>5152</v>
      </c>
      <c r="D1386" s="116" t="s">
        <v>2556</v>
      </c>
      <c r="E1386">
        <v>0</v>
      </c>
      <c r="F1386">
        <v>0</v>
      </c>
      <c r="G1386">
        <v>0</v>
      </c>
      <c r="H1386">
        <v>0</v>
      </c>
      <c r="I1386">
        <v>0</v>
      </c>
      <c r="J1386" t="s">
        <v>2496</v>
      </c>
      <c r="K1386" t="s">
        <v>2496</v>
      </c>
      <c r="L1386" s="20"/>
      <c r="M1386" s="20"/>
      <c r="N1386" s="20"/>
      <c r="O1386" s="20"/>
      <c r="P1386" s="20"/>
      <c r="Q1386" s="28">
        <f t="shared" si="23"/>
        <v>17.71</v>
      </c>
      <c r="R1386" s="18"/>
      <c r="S1386" s="18"/>
      <c r="T1386" s="18"/>
      <c r="U1386" s="18"/>
      <c r="V1386" s="18"/>
      <c r="W13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6" s="17">
        <f>SUM(T_MAIN_ROUTGW28[[#This Row],[(Y)
TOTAL Excluding VAT - Y1
((A*J)*Q)+((A*R)*12))]:[(AC)
TOTAL Excluding VAT - Y5
((E*N*Q)+((E*V)*12))]])</f>
        <v>0</v>
      </c>
      <c r="AC1386" s="65"/>
    </row>
    <row r="1387" spans="1:29" x14ac:dyDescent="0.3">
      <c r="A1387" t="s">
        <v>2533</v>
      </c>
      <c r="B1387" s="1" t="s">
        <v>5153</v>
      </c>
      <c r="C1387" s="115" t="s">
        <v>5154</v>
      </c>
      <c r="D1387" s="116" t="s">
        <v>2591</v>
      </c>
      <c r="E1387">
        <v>0</v>
      </c>
      <c r="F1387">
        <v>0</v>
      </c>
      <c r="G1387">
        <v>0</v>
      </c>
      <c r="H1387">
        <v>0</v>
      </c>
      <c r="I1387">
        <v>0</v>
      </c>
      <c r="J1387" t="s">
        <v>2496</v>
      </c>
      <c r="K1387" t="s">
        <v>2496</v>
      </c>
      <c r="L1387" s="20"/>
      <c r="M1387" s="20"/>
      <c r="N1387" s="20"/>
      <c r="O1387" s="20"/>
      <c r="P1387" s="20"/>
      <c r="Q1387" s="28">
        <f t="shared" si="23"/>
        <v>17.71</v>
      </c>
      <c r="R1387" s="18"/>
      <c r="S1387" s="18"/>
      <c r="T1387" s="18"/>
      <c r="U1387" s="18"/>
      <c r="V1387" s="18"/>
      <c r="W13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7" s="17">
        <f>SUM(T_MAIN_ROUTGW28[[#This Row],[(Y)
TOTAL Excluding VAT - Y1
((A*J)*Q)+((A*R)*12))]:[(AC)
TOTAL Excluding VAT - Y5
((E*N*Q)+((E*V)*12))]])</f>
        <v>0</v>
      </c>
      <c r="AC1387" s="65"/>
    </row>
    <row r="1388" spans="1:29" x14ac:dyDescent="0.3">
      <c r="A1388" t="s">
        <v>2533</v>
      </c>
      <c r="B1388" s="1" t="s">
        <v>5155</v>
      </c>
      <c r="C1388" s="115" t="s">
        <v>5156</v>
      </c>
      <c r="D1388" s="116" t="s">
        <v>2553</v>
      </c>
      <c r="E1388">
        <v>0</v>
      </c>
      <c r="F1388">
        <v>0</v>
      </c>
      <c r="G1388">
        <v>0</v>
      </c>
      <c r="H1388">
        <v>0</v>
      </c>
      <c r="I1388">
        <v>0</v>
      </c>
      <c r="J1388" t="s">
        <v>2496</v>
      </c>
      <c r="K1388" t="s">
        <v>2496</v>
      </c>
      <c r="L1388" s="20"/>
      <c r="M1388" s="20"/>
      <c r="N1388" s="20"/>
      <c r="O1388" s="20"/>
      <c r="P1388" s="20"/>
      <c r="Q1388" s="28">
        <f t="shared" si="23"/>
        <v>17.71</v>
      </c>
      <c r="R1388" s="18"/>
      <c r="S1388" s="18"/>
      <c r="T1388" s="18"/>
      <c r="U1388" s="18"/>
      <c r="V1388" s="18"/>
      <c r="W13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8" s="17">
        <f>SUM(T_MAIN_ROUTGW28[[#This Row],[(Y)
TOTAL Excluding VAT - Y1
((A*J)*Q)+((A*R)*12))]:[(AC)
TOTAL Excluding VAT - Y5
((E*N*Q)+((E*V)*12))]])</f>
        <v>0</v>
      </c>
      <c r="AC1388" s="65"/>
    </row>
    <row r="1389" spans="1:29" x14ac:dyDescent="0.3">
      <c r="A1389" t="s">
        <v>2533</v>
      </c>
      <c r="B1389" s="1" t="s">
        <v>5157</v>
      </c>
      <c r="C1389" s="115" t="s">
        <v>5158</v>
      </c>
      <c r="D1389" s="116" t="s">
        <v>2556</v>
      </c>
      <c r="E1389">
        <v>0</v>
      </c>
      <c r="F1389">
        <v>0</v>
      </c>
      <c r="G1389">
        <v>0</v>
      </c>
      <c r="H1389">
        <v>0</v>
      </c>
      <c r="I1389">
        <v>0</v>
      </c>
      <c r="J1389" t="s">
        <v>2496</v>
      </c>
      <c r="K1389" t="s">
        <v>2496</v>
      </c>
      <c r="L1389" s="20"/>
      <c r="M1389" s="20"/>
      <c r="N1389" s="20"/>
      <c r="O1389" s="20"/>
      <c r="P1389" s="20"/>
      <c r="Q1389" s="28">
        <f t="shared" si="23"/>
        <v>17.71</v>
      </c>
      <c r="R1389" s="18"/>
      <c r="S1389" s="18"/>
      <c r="T1389" s="18"/>
      <c r="U1389" s="18"/>
      <c r="V1389" s="18"/>
      <c r="W13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89" s="17">
        <f>SUM(T_MAIN_ROUTGW28[[#This Row],[(Y)
TOTAL Excluding VAT - Y1
((A*J)*Q)+((A*R)*12))]:[(AC)
TOTAL Excluding VAT - Y5
((E*N*Q)+((E*V)*12))]])</f>
        <v>0</v>
      </c>
      <c r="AC1389" s="65"/>
    </row>
    <row r="1390" spans="1:29" x14ac:dyDescent="0.3">
      <c r="A1390" t="s">
        <v>2533</v>
      </c>
      <c r="B1390" s="1" t="s">
        <v>5159</v>
      </c>
      <c r="C1390" s="115" t="s">
        <v>5160</v>
      </c>
      <c r="D1390" s="116" t="s">
        <v>2556</v>
      </c>
      <c r="E1390">
        <v>0</v>
      </c>
      <c r="F1390">
        <v>0</v>
      </c>
      <c r="G1390">
        <v>0</v>
      </c>
      <c r="H1390">
        <v>0</v>
      </c>
      <c r="I1390">
        <v>0</v>
      </c>
      <c r="J1390" t="s">
        <v>2496</v>
      </c>
      <c r="K1390" t="s">
        <v>2496</v>
      </c>
      <c r="L1390" s="20"/>
      <c r="M1390" s="20"/>
      <c r="N1390" s="20"/>
      <c r="O1390" s="20"/>
      <c r="P1390" s="20"/>
      <c r="Q1390" s="28">
        <f t="shared" si="23"/>
        <v>17.71</v>
      </c>
      <c r="R1390" s="18"/>
      <c r="S1390" s="18"/>
      <c r="T1390" s="18"/>
      <c r="U1390" s="18"/>
      <c r="V1390" s="18"/>
      <c r="W13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0" s="17">
        <f>SUM(T_MAIN_ROUTGW28[[#This Row],[(Y)
TOTAL Excluding VAT - Y1
((A*J)*Q)+((A*R)*12))]:[(AC)
TOTAL Excluding VAT - Y5
((E*N*Q)+((E*V)*12))]])</f>
        <v>0</v>
      </c>
      <c r="AC1390" s="65"/>
    </row>
    <row r="1391" spans="1:29" x14ac:dyDescent="0.3">
      <c r="A1391" t="s">
        <v>2533</v>
      </c>
      <c r="B1391" s="1" t="s">
        <v>5161</v>
      </c>
      <c r="C1391" s="115" t="s">
        <v>5162</v>
      </c>
      <c r="D1391" s="116" t="s">
        <v>2556</v>
      </c>
      <c r="E1391">
        <v>0</v>
      </c>
      <c r="F1391">
        <v>0</v>
      </c>
      <c r="G1391">
        <v>0</v>
      </c>
      <c r="H1391">
        <v>0</v>
      </c>
      <c r="I1391">
        <v>0</v>
      </c>
      <c r="J1391" t="s">
        <v>2496</v>
      </c>
      <c r="K1391" t="s">
        <v>2496</v>
      </c>
      <c r="L1391" s="20"/>
      <c r="M1391" s="20"/>
      <c r="N1391" s="20"/>
      <c r="O1391" s="20"/>
      <c r="P1391" s="20"/>
      <c r="Q1391" s="28">
        <f t="shared" si="23"/>
        <v>17.71</v>
      </c>
      <c r="R1391" s="18"/>
      <c r="S1391" s="18"/>
      <c r="T1391" s="18"/>
      <c r="U1391" s="18"/>
      <c r="V1391" s="18"/>
      <c r="W13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1" s="17">
        <f>SUM(T_MAIN_ROUTGW28[[#This Row],[(Y)
TOTAL Excluding VAT - Y1
((A*J)*Q)+((A*R)*12))]:[(AC)
TOTAL Excluding VAT - Y5
((E*N*Q)+((E*V)*12))]])</f>
        <v>0</v>
      </c>
      <c r="AC1391" s="65"/>
    </row>
    <row r="1392" spans="1:29" x14ac:dyDescent="0.3">
      <c r="A1392" t="s">
        <v>2533</v>
      </c>
      <c r="B1392" s="1" t="s">
        <v>5163</v>
      </c>
      <c r="C1392" s="115" t="s">
        <v>5164</v>
      </c>
      <c r="D1392" s="116" t="s">
        <v>2556</v>
      </c>
      <c r="E1392">
        <v>0</v>
      </c>
      <c r="F1392">
        <v>0</v>
      </c>
      <c r="G1392">
        <v>0</v>
      </c>
      <c r="H1392">
        <v>0</v>
      </c>
      <c r="I1392">
        <v>0</v>
      </c>
      <c r="J1392" t="s">
        <v>2496</v>
      </c>
      <c r="K1392" t="s">
        <v>2496</v>
      </c>
      <c r="L1392" s="20"/>
      <c r="M1392" s="20"/>
      <c r="N1392" s="20"/>
      <c r="O1392" s="20"/>
      <c r="P1392" s="20"/>
      <c r="Q1392" s="28">
        <f t="shared" si="23"/>
        <v>17.71</v>
      </c>
      <c r="R1392" s="18"/>
      <c r="S1392" s="18"/>
      <c r="T1392" s="18"/>
      <c r="U1392" s="18"/>
      <c r="V1392" s="18"/>
      <c r="W13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2" s="17">
        <f>SUM(T_MAIN_ROUTGW28[[#This Row],[(Y)
TOTAL Excluding VAT - Y1
((A*J)*Q)+((A*R)*12))]:[(AC)
TOTAL Excluding VAT - Y5
((E*N*Q)+((E*V)*12))]])</f>
        <v>0</v>
      </c>
      <c r="AC1392" s="65"/>
    </row>
    <row r="1393" spans="1:29" x14ac:dyDescent="0.3">
      <c r="A1393" t="s">
        <v>2533</v>
      </c>
      <c r="B1393" s="1" t="s">
        <v>5165</v>
      </c>
      <c r="C1393" s="115" t="s">
        <v>5166</v>
      </c>
      <c r="D1393" s="116" t="s">
        <v>2556</v>
      </c>
      <c r="E1393">
        <v>0</v>
      </c>
      <c r="F1393">
        <v>0</v>
      </c>
      <c r="G1393">
        <v>0</v>
      </c>
      <c r="H1393">
        <v>0</v>
      </c>
      <c r="I1393">
        <v>0</v>
      </c>
      <c r="J1393" t="s">
        <v>2496</v>
      </c>
      <c r="K1393" t="s">
        <v>2496</v>
      </c>
      <c r="L1393" s="20"/>
      <c r="M1393" s="20"/>
      <c r="N1393" s="20"/>
      <c r="O1393" s="20"/>
      <c r="P1393" s="20"/>
      <c r="Q1393" s="28">
        <f t="shared" si="23"/>
        <v>17.71</v>
      </c>
      <c r="R1393" s="18"/>
      <c r="S1393" s="18"/>
      <c r="T1393" s="18"/>
      <c r="U1393" s="18"/>
      <c r="V1393" s="18"/>
      <c r="W13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3" s="17">
        <f>SUM(T_MAIN_ROUTGW28[[#This Row],[(Y)
TOTAL Excluding VAT - Y1
((A*J)*Q)+((A*R)*12))]:[(AC)
TOTAL Excluding VAT - Y5
((E*N*Q)+((E*V)*12))]])</f>
        <v>0</v>
      </c>
      <c r="AC1393" s="65"/>
    </row>
    <row r="1394" spans="1:29" x14ac:dyDescent="0.3">
      <c r="A1394" t="s">
        <v>2533</v>
      </c>
      <c r="B1394" s="1" t="s">
        <v>5167</v>
      </c>
      <c r="C1394" s="115" t="s">
        <v>5168</v>
      </c>
      <c r="D1394" s="116" t="s">
        <v>2556</v>
      </c>
      <c r="E1394">
        <v>0</v>
      </c>
      <c r="F1394">
        <v>0</v>
      </c>
      <c r="G1394">
        <v>0</v>
      </c>
      <c r="H1394">
        <v>0</v>
      </c>
      <c r="I1394">
        <v>0</v>
      </c>
      <c r="J1394" t="s">
        <v>2496</v>
      </c>
      <c r="K1394" t="s">
        <v>2496</v>
      </c>
      <c r="L1394" s="20"/>
      <c r="M1394" s="20"/>
      <c r="N1394" s="20"/>
      <c r="O1394" s="20"/>
      <c r="P1394" s="20"/>
      <c r="Q1394" s="28">
        <f t="shared" si="23"/>
        <v>17.71</v>
      </c>
      <c r="R1394" s="18"/>
      <c r="S1394" s="18"/>
      <c r="T1394" s="18"/>
      <c r="U1394" s="18"/>
      <c r="V1394" s="18"/>
      <c r="W13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4" s="17">
        <f>SUM(T_MAIN_ROUTGW28[[#This Row],[(Y)
TOTAL Excluding VAT - Y1
((A*J)*Q)+((A*R)*12))]:[(AC)
TOTAL Excluding VAT - Y5
((E*N*Q)+((E*V)*12))]])</f>
        <v>0</v>
      </c>
      <c r="AC1394" s="65"/>
    </row>
    <row r="1395" spans="1:29" x14ac:dyDescent="0.3">
      <c r="A1395" t="s">
        <v>2533</v>
      </c>
      <c r="B1395" s="1" t="s">
        <v>5169</v>
      </c>
      <c r="C1395" s="115" t="s">
        <v>5170</v>
      </c>
      <c r="D1395" s="116" t="s">
        <v>2556</v>
      </c>
      <c r="E1395">
        <v>0</v>
      </c>
      <c r="F1395">
        <v>0</v>
      </c>
      <c r="G1395">
        <v>0</v>
      </c>
      <c r="H1395">
        <v>0</v>
      </c>
      <c r="I1395">
        <v>0</v>
      </c>
      <c r="J1395" t="s">
        <v>2496</v>
      </c>
      <c r="K1395" t="s">
        <v>2496</v>
      </c>
      <c r="L1395" s="20"/>
      <c r="M1395" s="20"/>
      <c r="N1395" s="20"/>
      <c r="O1395" s="20"/>
      <c r="P1395" s="20"/>
      <c r="Q1395" s="28">
        <f t="shared" si="23"/>
        <v>17.71</v>
      </c>
      <c r="R1395" s="18"/>
      <c r="S1395" s="18"/>
      <c r="T1395" s="18"/>
      <c r="U1395" s="18"/>
      <c r="V1395" s="18"/>
      <c r="W13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5" s="17">
        <f>SUM(T_MAIN_ROUTGW28[[#This Row],[(Y)
TOTAL Excluding VAT - Y1
((A*J)*Q)+((A*R)*12))]:[(AC)
TOTAL Excluding VAT - Y5
((E*N*Q)+((E*V)*12))]])</f>
        <v>0</v>
      </c>
      <c r="AC1395" s="65"/>
    </row>
    <row r="1396" spans="1:29" x14ac:dyDescent="0.3">
      <c r="A1396" t="s">
        <v>2533</v>
      </c>
      <c r="B1396" s="1" t="s">
        <v>5171</v>
      </c>
      <c r="C1396" s="115" t="s">
        <v>5172</v>
      </c>
      <c r="D1396" s="116" t="s">
        <v>2556</v>
      </c>
      <c r="E1396">
        <v>0</v>
      </c>
      <c r="F1396">
        <v>0</v>
      </c>
      <c r="G1396">
        <v>0</v>
      </c>
      <c r="H1396">
        <v>0</v>
      </c>
      <c r="I1396">
        <v>0</v>
      </c>
      <c r="J1396" t="s">
        <v>2496</v>
      </c>
      <c r="K1396" t="s">
        <v>2496</v>
      </c>
      <c r="L1396" s="20"/>
      <c r="M1396" s="20"/>
      <c r="N1396" s="20"/>
      <c r="O1396" s="20"/>
      <c r="P1396" s="20"/>
      <c r="Q1396" s="28">
        <f t="shared" si="23"/>
        <v>17.71</v>
      </c>
      <c r="R1396" s="18"/>
      <c r="S1396" s="18"/>
      <c r="T1396" s="18"/>
      <c r="U1396" s="18"/>
      <c r="V1396" s="18"/>
      <c r="W13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6" s="17">
        <f>SUM(T_MAIN_ROUTGW28[[#This Row],[(Y)
TOTAL Excluding VAT - Y1
((A*J)*Q)+((A*R)*12))]:[(AC)
TOTAL Excluding VAT - Y5
((E*N*Q)+((E*V)*12))]])</f>
        <v>0</v>
      </c>
      <c r="AC1396" s="65"/>
    </row>
    <row r="1397" spans="1:29" x14ac:dyDescent="0.3">
      <c r="A1397" t="s">
        <v>2533</v>
      </c>
      <c r="B1397" s="1" t="s">
        <v>5173</v>
      </c>
      <c r="C1397" s="115" t="s">
        <v>5174</v>
      </c>
      <c r="D1397" s="116" t="s">
        <v>2556</v>
      </c>
      <c r="E1397">
        <v>0</v>
      </c>
      <c r="F1397">
        <v>0</v>
      </c>
      <c r="G1397">
        <v>0</v>
      </c>
      <c r="H1397">
        <v>0</v>
      </c>
      <c r="I1397">
        <v>0</v>
      </c>
      <c r="J1397" t="s">
        <v>2496</v>
      </c>
      <c r="K1397" t="s">
        <v>2496</v>
      </c>
      <c r="L1397" s="20"/>
      <c r="M1397" s="20"/>
      <c r="N1397" s="20"/>
      <c r="O1397" s="20"/>
      <c r="P1397" s="20"/>
      <c r="Q1397" s="28">
        <f t="shared" si="23"/>
        <v>17.71</v>
      </c>
      <c r="R1397" s="18"/>
      <c r="S1397" s="18"/>
      <c r="T1397" s="18"/>
      <c r="U1397" s="18"/>
      <c r="V1397" s="18"/>
      <c r="W13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7" s="17">
        <f>SUM(T_MAIN_ROUTGW28[[#This Row],[(Y)
TOTAL Excluding VAT - Y1
((A*J)*Q)+((A*R)*12))]:[(AC)
TOTAL Excluding VAT - Y5
((E*N*Q)+((E*V)*12))]])</f>
        <v>0</v>
      </c>
      <c r="AC1397" s="65"/>
    </row>
    <row r="1398" spans="1:29" x14ac:dyDescent="0.3">
      <c r="A1398" t="s">
        <v>3410</v>
      </c>
      <c r="B1398" s="1" t="s">
        <v>5175</v>
      </c>
      <c r="C1398" s="1" t="s">
        <v>5175</v>
      </c>
      <c r="D1398" s="116" t="s">
        <v>2556</v>
      </c>
      <c r="E1398">
        <v>0</v>
      </c>
      <c r="F1398">
        <v>0</v>
      </c>
      <c r="G1398">
        <v>0</v>
      </c>
      <c r="H1398">
        <v>0</v>
      </c>
      <c r="I1398">
        <v>0</v>
      </c>
      <c r="J1398" t="s">
        <v>2496</v>
      </c>
      <c r="K1398" t="s">
        <v>2496</v>
      </c>
      <c r="L1398" s="20"/>
      <c r="M1398" s="20"/>
      <c r="N1398" s="20"/>
      <c r="O1398" s="20"/>
      <c r="P1398" s="20"/>
      <c r="Q1398" s="28">
        <f t="shared" si="23"/>
        <v>17.71</v>
      </c>
      <c r="R1398" s="18"/>
      <c r="S1398" s="18"/>
      <c r="T1398" s="18"/>
      <c r="U1398" s="18"/>
      <c r="V1398" s="18"/>
      <c r="W13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8" s="17">
        <f>SUM(T_MAIN_ROUTGW28[[#This Row],[(Y)
TOTAL Excluding VAT - Y1
((A*J)*Q)+((A*R)*12))]:[(AC)
TOTAL Excluding VAT - Y5
((E*N*Q)+((E*V)*12))]])</f>
        <v>0</v>
      </c>
      <c r="AC1398" s="65"/>
    </row>
    <row r="1399" spans="1:29" x14ac:dyDescent="0.3">
      <c r="A1399" t="s">
        <v>2533</v>
      </c>
      <c r="B1399" s="1" t="s">
        <v>5176</v>
      </c>
      <c r="C1399" s="1" t="s">
        <v>5177</v>
      </c>
      <c r="D1399" s="116" t="s">
        <v>3438</v>
      </c>
      <c r="E1399">
        <v>0</v>
      </c>
      <c r="F1399">
        <v>0</v>
      </c>
      <c r="G1399">
        <v>0</v>
      </c>
      <c r="H1399">
        <v>0</v>
      </c>
      <c r="I1399">
        <v>0</v>
      </c>
      <c r="J1399" t="s">
        <v>2496</v>
      </c>
      <c r="K1399" t="s">
        <v>2496</v>
      </c>
      <c r="L1399" s="20"/>
      <c r="M1399" s="20"/>
      <c r="N1399" s="20"/>
      <c r="O1399" s="20"/>
      <c r="P1399" s="20"/>
      <c r="Q1399" s="28">
        <f t="shared" si="23"/>
        <v>17.71</v>
      </c>
      <c r="R1399" s="18"/>
      <c r="S1399" s="18"/>
      <c r="T1399" s="18"/>
      <c r="U1399" s="18"/>
      <c r="V1399" s="18"/>
      <c r="W13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3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3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3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3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399" s="17">
        <f>SUM(T_MAIN_ROUTGW28[[#This Row],[(Y)
TOTAL Excluding VAT - Y1
((A*J)*Q)+((A*R)*12))]:[(AC)
TOTAL Excluding VAT - Y5
((E*N*Q)+((E*V)*12))]])</f>
        <v>0</v>
      </c>
      <c r="AC1399" s="65"/>
    </row>
    <row r="1400" spans="1:29" x14ac:dyDescent="0.3">
      <c r="A1400" t="s">
        <v>2533</v>
      </c>
      <c r="B1400" s="1" t="s">
        <v>5178</v>
      </c>
      <c r="C1400" s="115" t="s">
        <v>5179</v>
      </c>
      <c r="D1400" s="116" t="s">
        <v>2556</v>
      </c>
      <c r="E1400">
        <v>0</v>
      </c>
      <c r="F1400">
        <v>0</v>
      </c>
      <c r="G1400">
        <v>0</v>
      </c>
      <c r="H1400">
        <v>0</v>
      </c>
      <c r="I1400">
        <v>0</v>
      </c>
      <c r="J1400" t="s">
        <v>2496</v>
      </c>
      <c r="K1400" t="s">
        <v>2496</v>
      </c>
      <c r="L1400" s="20"/>
      <c r="M1400" s="20"/>
      <c r="N1400" s="20"/>
      <c r="O1400" s="20"/>
      <c r="P1400" s="20"/>
      <c r="Q1400" s="28">
        <f t="shared" si="23"/>
        <v>17.71</v>
      </c>
      <c r="R1400" s="18"/>
      <c r="S1400" s="18"/>
      <c r="T1400" s="18"/>
      <c r="U1400" s="18"/>
      <c r="V1400" s="18"/>
      <c r="W14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0" s="17">
        <f>SUM(T_MAIN_ROUTGW28[[#This Row],[(Y)
TOTAL Excluding VAT - Y1
((A*J)*Q)+((A*R)*12))]:[(AC)
TOTAL Excluding VAT - Y5
((E*N*Q)+((E*V)*12))]])</f>
        <v>0</v>
      </c>
      <c r="AC1400" s="65"/>
    </row>
    <row r="1401" spans="1:29" x14ac:dyDescent="0.3">
      <c r="A1401" t="s">
        <v>2533</v>
      </c>
      <c r="B1401" s="1" t="s">
        <v>5180</v>
      </c>
      <c r="C1401" s="115" t="s">
        <v>5181</v>
      </c>
      <c r="D1401" s="116" t="s">
        <v>2556</v>
      </c>
      <c r="E1401">
        <v>0</v>
      </c>
      <c r="F1401">
        <v>0</v>
      </c>
      <c r="G1401">
        <v>0</v>
      </c>
      <c r="H1401">
        <v>0</v>
      </c>
      <c r="I1401">
        <v>0</v>
      </c>
      <c r="J1401" t="s">
        <v>2496</v>
      </c>
      <c r="K1401" t="s">
        <v>2496</v>
      </c>
      <c r="L1401" s="20"/>
      <c r="M1401" s="20"/>
      <c r="N1401" s="20"/>
      <c r="O1401" s="20"/>
      <c r="P1401" s="20"/>
      <c r="Q1401" s="28">
        <f t="shared" si="23"/>
        <v>17.71</v>
      </c>
      <c r="R1401" s="18"/>
      <c r="S1401" s="18"/>
      <c r="T1401" s="18"/>
      <c r="U1401" s="18"/>
      <c r="V1401" s="18"/>
      <c r="W14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1" s="17">
        <f>SUM(T_MAIN_ROUTGW28[[#This Row],[(Y)
TOTAL Excluding VAT - Y1
((A*J)*Q)+((A*R)*12))]:[(AC)
TOTAL Excluding VAT - Y5
((E*N*Q)+((E*V)*12))]])</f>
        <v>0</v>
      </c>
      <c r="AC1401" s="65"/>
    </row>
    <row r="1402" spans="1:29" x14ac:dyDescent="0.3">
      <c r="A1402" t="s">
        <v>2533</v>
      </c>
      <c r="B1402" s="1" t="s">
        <v>5182</v>
      </c>
      <c r="C1402" s="115" t="s">
        <v>5183</v>
      </c>
      <c r="D1402" s="116" t="s">
        <v>3438</v>
      </c>
      <c r="E1402">
        <v>0</v>
      </c>
      <c r="F1402">
        <v>0</v>
      </c>
      <c r="G1402">
        <v>0</v>
      </c>
      <c r="H1402">
        <v>0</v>
      </c>
      <c r="I1402">
        <v>0</v>
      </c>
      <c r="J1402" t="s">
        <v>2496</v>
      </c>
      <c r="K1402" t="s">
        <v>2496</v>
      </c>
      <c r="L1402" s="20"/>
      <c r="M1402" s="20"/>
      <c r="N1402" s="20"/>
      <c r="O1402" s="20"/>
      <c r="P1402" s="20"/>
      <c r="Q1402" s="28">
        <f t="shared" si="23"/>
        <v>17.71</v>
      </c>
      <c r="R1402" s="18"/>
      <c r="S1402" s="18"/>
      <c r="T1402" s="18"/>
      <c r="U1402" s="18"/>
      <c r="V1402" s="18"/>
      <c r="W14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2" s="17">
        <f>SUM(T_MAIN_ROUTGW28[[#This Row],[(Y)
TOTAL Excluding VAT - Y1
((A*J)*Q)+((A*R)*12))]:[(AC)
TOTAL Excluding VAT - Y5
((E*N*Q)+((E*V)*12))]])</f>
        <v>0</v>
      </c>
      <c r="AC1402" s="65"/>
    </row>
    <row r="1403" spans="1:29" x14ac:dyDescent="0.3">
      <c r="A1403" t="s">
        <v>2533</v>
      </c>
      <c r="B1403" s="1" t="s">
        <v>5184</v>
      </c>
      <c r="C1403" s="115" t="s">
        <v>5185</v>
      </c>
      <c r="D1403" s="116" t="s">
        <v>4657</v>
      </c>
      <c r="E1403">
        <v>0</v>
      </c>
      <c r="F1403">
        <v>0</v>
      </c>
      <c r="G1403">
        <v>0</v>
      </c>
      <c r="H1403">
        <v>0</v>
      </c>
      <c r="I1403">
        <v>0</v>
      </c>
      <c r="J1403" t="s">
        <v>2496</v>
      </c>
      <c r="K1403" t="s">
        <v>2496</v>
      </c>
      <c r="L1403" s="20"/>
      <c r="M1403" s="20"/>
      <c r="N1403" s="20"/>
      <c r="O1403" s="20"/>
      <c r="P1403" s="20"/>
      <c r="Q1403" s="28">
        <f t="shared" si="23"/>
        <v>17.71</v>
      </c>
      <c r="R1403" s="18"/>
      <c r="S1403" s="18"/>
      <c r="T1403" s="18"/>
      <c r="U1403" s="18"/>
      <c r="V1403" s="18"/>
      <c r="W14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3" s="17">
        <f>SUM(T_MAIN_ROUTGW28[[#This Row],[(Y)
TOTAL Excluding VAT - Y1
((A*J)*Q)+((A*R)*12))]:[(AC)
TOTAL Excluding VAT - Y5
((E*N*Q)+((E*V)*12))]])</f>
        <v>0</v>
      </c>
      <c r="AC1403" s="65"/>
    </row>
    <row r="1404" spans="1:29" x14ac:dyDescent="0.3">
      <c r="A1404" t="s">
        <v>2533</v>
      </c>
      <c r="B1404" s="1" t="s">
        <v>5186</v>
      </c>
      <c r="C1404" s="115" t="s">
        <v>5187</v>
      </c>
      <c r="D1404" s="116" t="s">
        <v>2556</v>
      </c>
      <c r="E1404">
        <v>0</v>
      </c>
      <c r="F1404">
        <v>0</v>
      </c>
      <c r="G1404">
        <v>0</v>
      </c>
      <c r="H1404">
        <v>0</v>
      </c>
      <c r="I1404">
        <v>0</v>
      </c>
      <c r="J1404" t="s">
        <v>2496</v>
      </c>
      <c r="K1404" t="s">
        <v>2496</v>
      </c>
      <c r="L1404" s="20"/>
      <c r="M1404" s="20"/>
      <c r="N1404" s="20"/>
      <c r="O1404" s="20"/>
      <c r="P1404" s="20"/>
      <c r="Q1404" s="28">
        <f t="shared" si="23"/>
        <v>17.71</v>
      </c>
      <c r="R1404" s="18"/>
      <c r="S1404" s="18"/>
      <c r="T1404" s="18"/>
      <c r="U1404" s="18"/>
      <c r="V1404" s="18"/>
      <c r="W14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4" s="17">
        <f>SUM(T_MAIN_ROUTGW28[[#This Row],[(Y)
TOTAL Excluding VAT - Y1
((A*J)*Q)+((A*R)*12))]:[(AC)
TOTAL Excluding VAT - Y5
((E*N*Q)+((E*V)*12))]])</f>
        <v>0</v>
      </c>
      <c r="AC1404" s="65"/>
    </row>
    <row r="1405" spans="1:29" x14ac:dyDescent="0.3">
      <c r="A1405" t="s">
        <v>2533</v>
      </c>
      <c r="B1405" s="1" t="s">
        <v>5188</v>
      </c>
      <c r="C1405" s="115" t="s">
        <v>5189</v>
      </c>
      <c r="D1405" s="116" t="s">
        <v>2556</v>
      </c>
      <c r="E1405">
        <v>0</v>
      </c>
      <c r="F1405">
        <v>0</v>
      </c>
      <c r="G1405">
        <v>0</v>
      </c>
      <c r="H1405">
        <v>0</v>
      </c>
      <c r="I1405">
        <v>0</v>
      </c>
      <c r="J1405" t="s">
        <v>2496</v>
      </c>
      <c r="K1405" t="s">
        <v>2496</v>
      </c>
      <c r="L1405" s="20"/>
      <c r="M1405" s="20"/>
      <c r="N1405" s="20"/>
      <c r="O1405" s="20"/>
      <c r="P1405" s="20"/>
      <c r="Q1405" s="28">
        <f t="shared" si="23"/>
        <v>17.71</v>
      </c>
      <c r="R1405" s="18"/>
      <c r="S1405" s="18"/>
      <c r="T1405" s="18"/>
      <c r="U1405" s="18"/>
      <c r="V1405" s="18"/>
      <c r="W14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5" s="17">
        <f>SUM(T_MAIN_ROUTGW28[[#This Row],[(Y)
TOTAL Excluding VAT - Y1
((A*J)*Q)+((A*R)*12))]:[(AC)
TOTAL Excluding VAT - Y5
((E*N*Q)+((E*V)*12))]])</f>
        <v>0</v>
      </c>
      <c r="AC1405" s="65"/>
    </row>
    <row r="1406" spans="1:29" x14ac:dyDescent="0.3">
      <c r="A1406" t="s">
        <v>2533</v>
      </c>
      <c r="B1406" s="1" t="s">
        <v>5190</v>
      </c>
      <c r="C1406" s="115" t="s">
        <v>5191</v>
      </c>
      <c r="D1406" s="116" t="s">
        <v>2556</v>
      </c>
      <c r="E1406">
        <v>0</v>
      </c>
      <c r="F1406">
        <v>0</v>
      </c>
      <c r="G1406">
        <v>0</v>
      </c>
      <c r="H1406">
        <v>0</v>
      </c>
      <c r="I1406">
        <v>0</v>
      </c>
      <c r="J1406" t="s">
        <v>2496</v>
      </c>
      <c r="K1406" t="s">
        <v>2496</v>
      </c>
      <c r="L1406" s="20"/>
      <c r="M1406" s="20"/>
      <c r="N1406" s="20"/>
      <c r="O1406" s="20"/>
      <c r="P1406" s="20"/>
      <c r="Q1406" s="28">
        <f t="shared" si="23"/>
        <v>17.71</v>
      </c>
      <c r="R1406" s="18"/>
      <c r="S1406" s="18"/>
      <c r="T1406" s="18"/>
      <c r="U1406" s="18"/>
      <c r="V1406" s="18"/>
      <c r="W14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6" s="17">
        <f>SUM(T_MAIN_ROUTGW28[[#This Row],[(Y)
TOTAL Excluding VAT - Y1
((A*J)*Q)+((A*R)*12))]:[(AC)
TOTAL Excluding VAT - Y5
((E*N*Q)+((E*V)*12))]])</f>
        <v>0</v>
      </c>
      <c r="AC1406" s="65"/>
    </row>
    <row r="1407" spans="1:29" x14ac:dyDescent="0.3">
      <c r="A1407" t="s">
        <v>2533</v>
      </c>
      <c r="B1407" s="1" t="s">
        <v>5192</v>
      </c>
      <c r="C1407" s="115" t="s">
        <v>5193</v>
      </c>
      <c r="D1407" s="116" t="s">
        <v>3438</v>
      </c>
      <c r="E1407">
        <v>0</v>
      </c>
      <c r="F1407">
        <v>0</v>
      </c>
      <c r="G1407">
        <v>0</v>
      </c>
      <c r="H1407">
        <v>0</v>
      </c>
      <c r="I1407">
        <v>0</v>
      </c>
      <c r="J1407" t="s">
        <v>2496</v>
      </c>
      <c r="K1407" t="s">
        <v>2496</v>
      </c>
      <c r="L1407" s="20"/>
      <c r="M1407" s="20"/>
      <c r="N1407" s="20"/>
      <c r="O1407" s="20"/>
      <c r="P1407" s="20"/>
      <c r="Q1407" s="28">
        <f t="shared" si="23"/>
        <v>17.71</v>
      </c>
      <c r="R1407" s="18"/>
      <c r="S1407" s="18"/>
      <c r="T1407" s="18"/>
      <c r="U1407" s="18"/>
      <c r="V1407" s="18"/>
      <c r="W14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7" s="17">
        <f>SUM(T_MAIN_ROUTGW28[[#This Row],[(Y)
TOTAL Excluding VAT - Y1
((A*J)*Q)+((A*R)*12))]:[(AC)
TOTAL Excluding VAT - Y5
((E*N*Q)+((E*V)*12))]])</f>
        <v>0</v>
      </c>
      <c r="AC1407" s="65"/>
    </row>
    <row r="1408" spans="1:29" x14ac:dyDescent="0.3">
      <c r="A1408" t="s">
        <v>2533</v>
      </c>
      <c r="B1408" s="1" t="s">
        <v>5194</v>
      </c>
      <c r="C1408" s="115" t="s">
        <v>5195</v>
      </c>
      <c r="D1408" s="116" t="s">
        <v>2567</v>
      </c>
      <c r="E1408">
        <v>0</v>
      </c>
      <c r="F1408">
        <v>0</v>
      </c>
      <c r="G1408">
        <v>0</v>
      </c>
      <c r="H1408">
        <v>0</v>
      </c>
      <c r="I1408">
        <v>0</v>
      </c>
      <c r="J1408" t="s">
        <v>2496</v>
      </c>
      <c r="K1408" t="s">
        <v>2496</v>
      </c>
      <c r="L1408" s="20"/>
      <c r="M1408" s="20"/>
      <c r="N1408" s="20"/>
      <c r="O1408" s="20"/>
      <c r="P1408" s="20"/>
      <c r="Q1408" s="28">
        <f t="shared" si="23"/>
        <v>17.71</v>
      </c>
      <c r="R1408" s="18"/>
      <c r="S1408" s="18"/>
      <c r="T1408" s="18"/>
      <c r="U1408" s="18"/>
      <c r="V1408" s="18"/>
      <c r="W14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8" s="17">
        <f>SUM(T_MAIN_ROUTGW28[[#This Row],[(Y)
TOTAL Excluding VAT - Y1
((A*J)*Q)+((A*R)*12))]:[(AC)
TOTAL Excluding VAT - Y5
((E*N*Q)+((E*V)*12))]])</f>
        <v>0</v>
      </c>
      <c r="AC1408" s="65"/>
    </row>
    <row r="1409" spans="1:29" x14ac:dyDescent="0.3">
      <c r="A1409" t="s">
        <v>2533</v>
      </c>
      <c r="B1409" s="1" t="s">
        <v>5196</v>
      </c>
      <c r="C1409" s="115" t="s">
        <v>5197</v>
      </c>
      <c r="D1409" s="116" t="s">
        <v>2679</v>
      </c>
      <c r="E1409">
        <v>0</v>
      </c>
      <c r="F1409">
        <v>0</v>
      </c>
      <c r="G1409">
        <v>0</v>
      </c>
      <c r="H1409">
        <v>0</v>
      </c>
      <c r="I1409">
        <v>0</v>
      </c>
      <c r="J1409" t="s">
        <v>2496</v>
      </c>
      <c r="K1409" t="s">
        <v>2496</v>
      </c>
      <c r="L1409" s="20"/>
      <c r="M1409" s="20"/>
      <c r="N1409" s="20"/>
      <c r="O1409" s="20"/>
      <c r="P1409" s="20"/>
      <c r="Q1409" s="28">
        <f t="shared" si="23"/>
        <v>17.71</v>
      </c>
      <c r="R1409" s="18"/>
      <c r="S1409" s="18"/>
      <c r="T1409" s="18"/>
      <c r="U1409" s="18"/>
      <c r="V1409" s="18"/>
      <c r="W14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09" s="17">
        <f>SUM(T_MAIN_ROUTGW28[[#This Row],[(Y)
TOTAL Excluding VAT - Y1
((A*J)*Q)+((A*R)*12))]:[(AC)
TOTAL Excluding VAT - Y5
((E*N*Q)+((E*V)*12))]])</f>
        <v>0</v>
      </c>
      <c r="AC1409" s="65"/>
    </row>
    <row r="1410" spans="1:29" x14ac:dyDescent="0.3">
      <c r="A1410" t="s">
        <v>2533</v>
      </c>
      <c r="B1410" s="1" t="s">
        <v>5198</v>
      </c>
      <c r="C1410" s="115" t="s">
        <v>5199</v>
      </c>
      <c r="D1410" s="116" t="s">
        <v>2556</v>
      </c>
      <c r="E1410">
        <v>0</v>
      </c>
      <c r="F1410">
        <v>0</v>
      </c>
      <c r="G1410">
        <v>0</v>
      </c>
      <c r="H1410">
        <v>0</v>
      </c>
      <c r="I1410">
        <v>0</v>
      </c>
      <c r="J1410" t="s">
        <v>2496</v>
      </c>
      <c r="K1410" t="s">
        <v>2496</v>
      </c>
      <c r="L1410" s="20"/>
      <c r="M1410" s="20"/>
      <c r="N1410" s="20"/>
      <c r="O1410" s="20"/>
      <c r="P1410" s="20"/>
      <c r="Q1410" s="28">
        <f t="shared" si="23"/>
        <v>17.71</v>
      </c>
      <c r="R1410" s="18"/>
      <c r="S1410" s="18"/>
      <c r="T1410" s="18"/>
      <c r="U1410" s="18"/>
      <c r="V1410" s="18"/>
      <c r="W14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0" s="17">
        <f>SUM(T_MAIN_ROUTGW28[[#This Row],[(Y)
TOTAL Excluding VAT - Y1
((A*J)*Q)+((A*R)*12))]:[(AC)
TOTAL Excluding VAT - Y5
((E*N*Q)+((E*V)*12))]])</f>
        <v>0</v>
      </c>
      <c r="AC1410" s="65"/>
    </row>
    <row r="1411" spans="1:29" x14ac:dyDescent="0.3">
      <c r="A1411" t="s">
        <v>2533</v>
      </c>
      <c r="B1411" s="1" t="s">
        <v>5200</v>
      </c>
      <c r="C1411" s="115" t="s">
        <v>5201</v>
      </c>
      <c r="D1411" s="116" t="s">
        <v>2556</v>
      </c>
      <c r="E1411">
        <v>0</v>
      </c>
      <c r="F1411">
        <v>0</v>
      </c>
      <c r="G1411">
        <v>0</v>
      </c>
      <c r="H1411">
        <v>0</v>
      </c>
      <c r="I1411">
        <v>0</v>
      </c>
      <c r="J1411" t="s">
        <v>2496</v>
      </c>
      <c r="K1411" t="s">
        <v>2496</v>
      </c>
      <c r="L1411" s="20"/>
      <c r="M1411" s="20"/>
      <c r="N1411" s="20"/>
      <c r="O1411" s="20"/>
      <c r="P1411" s="20"/>
      <c r="Q1411" s="28">
        <f t="shared" si="23"/>
        <v>17.71</v>
      </c>
      <c r="R1411" s="18"/>
      <c r="S1411" s="18"/>
      <c r="T1411" s="18"/>
      <c r="U1411" s="18"/>
      <c r="V1411" s="18"/>
      <c r="W14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1" s="17">
        <f>SUM(T_MAIN_ROUTGW28[[#This Row],[(Y)
TOTAL Excluding VAT - Y1
((A*J)*Q)+((A*R)*12))]:[(AC)
TOTAL Excluding VAT - Y5
((E*N*Q)+((E*V)*12))]])</f>
        <v>0</v>
      </c>
      <c r="AC1411" s="65"/>
    </row>
    <row r="1412" spans="1:29" x14ac:dyDescent="0.3">
      <c r="A1412" t="s">
        <v>2533</v>
      </c>
      <c r="B1412" s="1" t="s">
        <v>5202</v>
      </c>
      <c r="C1412" s="115" t="s">
        <v>5203</v>
      </c>
      <c r="D1412" s="116" t="s">
        <v>2572</v>
      </c>
      <c r="E1412">
        <v>0</v>
      </c>
      <c r="F1412">
        <v>0</v>
      </c>
      <c r="G1412">
        <v>0</v>
      </c>
      <c r="H1412">
        <v>0</v>
      </c>
      <c r="I1412">
        <v>0</v>
      </c>
      <c r="J1412" t="s">
        <v>2496</v>
      </c>
      <c r="K1412" t="s">
        <v>2496</v>
      </c>
      <c r="L1412" s="20"/>
      <c r="M1412" s="20"/>
      <c r="N1412" s="20"/>
      <c r="O1412" s="20"/>
      <c r="P1412" s="20"/>
      <c r="Q1412" s="28">
        <f t="shared" si="23"/>
        <v>17.71</v>
      </c>
      <c r="R1412" s="18"/>
      <c r="S1412" s="18"/>
      <c r="T1412" s="18"/>
      <c r="U1412" s="18"/>
      <c r="V1412" s="18"/>
      <c r="W14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2" s="17">
        <f>SUM(T_MAIN_ROUTGW28[[#This Row],[(Y)
TOTAL Excluding VAT - Y1
((A*J)*Q)+((A*R)*12))]:[(AC)
TOTAL Excluding VAT - Y5
((E*N*Q)+((E*V)*12))]])</f>
        <v>0</v>
      </c>
      <c r="AC1412" s="65"/>
    </row>
    <row r="1413" spans="1:29" x14ac:dyDescent="0.3">
      <c r="A1413" t="s">
        <v>2533</v>
      </c>
      <c r="B1413" s="1" t="s">
        <v>5204</v>
      </c>
      <c r="C1413" s="115" t="s">
        <v>5205</v>
      </c>
      <c r="D1413" s="116" t="s">
        <v>2556</v>
      </c>
      <c r="E1413">
        <v>0</v>
      </c>
      <c r="F1413">
        <v>0</v>
      </c>
      <c r="G1413">
        <v>0</v>
      </c>
      <c r="H1413">
        <v>0</v>
      </c>
      <c r="I1413">
        <v>0</v>
      </c>
      <c r="J1413" t="s">
        <v>2496</v>
      </c>
      <c r="K1413" t="s">
        <v>2496</v>
      </c>
      <c r="L1413" s="20"/>
      <c r="M1413" s="20"/>
      <c r="N1413" s="20"/>
      <c r="O1413" s="20"/>
      <c r="P1413" s="20"/>
      <c r="Q1413" s="28">
        <f t="shared" si="23"/>
        <v>17.71</v>
      </c>
      <c r="R1413" s="18"/>
      <c r="S1413" s="18"/>
      <c r="T1413" s="18"/>
      <c r="U1413" s="18"/>
      <c r="V1413" s="18"/>
      <c r="W14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3" s="17">
        <f>SUM(T_MAIN_ROUTGW28[[#This Row],[(Y)
TOTAL Excluding VAT - Y1
((A*J)*Q)+((A*R)*12))]:[(AC)
TOTAL Excluding VAT - Y5
((E*N*Q)+((E*V)*12))]])</f>
        <v>0</v>
      </c>
      <c r="AC1413" s="65"/>
    </row>
    <row r="1414" spans="1:29" x14ac:dyDescent="0.3">
      <c r="A1414" t="s">
        <v>2533</v>
      </c>
      <c r="B1414" s="1" t="s">
        <v>5206</v>
      </c>
      <c r="C1414" s="115" t="s">
        <v>5207</v>
      </c>
      <c r="D1414" s="116" t="s">
        <v>2556</v>
      </c>
      <c r="E1414">
        <v>0</v>
      </c>
      <c r="F1414">
        <v>0</v>
      </c>
      <c r="G1414">
        <v>0</v>
      </c>
      <c r="H1414">
        <v>0</v>
      </c>
      <c r="I1414">
        <v>0</v>
      </c>
      <c r="J1414" t="s">
        <v>2496</v>
      </c>
      <c r="K1414" t="s">
        <v>2496</v>
      </c>
      <c r="L1414" s="20"/>
      <c r="M1414" s="20"/>
      <c r="N1414" s="20"/>
      <c r="O1414" s="20"/>
      <c r="P1414" s="20"/>
      <c r="Q1414" s="28">
        <f t="shared" si="23"/>
        <v>17.71</v>
      </c>
      <c r="R1414" s="18"/>
      <c r="S1414" s="18"/>
      <c r="T1414" s="18"/>
      <c r="U1414" s="18"/>
      <c r="V1414" s="18"/>
      <c r="W14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4" s="17">
        <f>SUM(T_MAIN_ROUTGW28[[#This Row],[(Y)
TOTAL Excluding VAT - Y1
((A*J)*Q)+((A*R)*12))]:[(AC)
TOTAL Excluding VAT - Y5
((E*N*Q)+((E*V)*12))]])</f>
        <v>0</v>
      </c>
      <c r="AC1414" s="65"/>
    </row>
    <row r="1415" spans="1:29" x14ac:dyDescent="0.3">
      <c r="A1415" t="s">
        <v>2533</v>
      </c>
      <c r="B1415" s="1" t="s">
        <v>5208</v>
      </c>
      <c r="C1415" s="115" t="s">
        <v>5209</v>
      </c>
      <c r="D1415" s="116" t="s">
        <v>2556</v>
      </c>
      <c r="E1415">
        <v>0</v>
      </c>
      <c r="F1415">
        <v>0</v>
      </c>
      <c r="G1415">
        <v>0</v>
      </c>
      <c r="H1415">
        <v>0</v>
      </c>
      <c r="I1415">
        <v>0</v>
      </c>
      <c r="J1415" t="s">
        <v>2496</v>
      </c>
      <c r="K1415" t="s">
        <v>2496</v>
      </c>
      <c r="L1415" s="20"/>
      <c r="M1415" s="20"/>
      <c r="N1415" s="20"/>
      <c r="O1415" s="20"/>
      <c r="P1415" s="20"/>
      <c r="Q1415" s="28">
        <f t="shared" si="23"/>
        <v>17.71</v>
      </c>
      <c r="R1415" s="18"/>
      <c r="S1415" s="18"/>
      <c r="T1415" s="18"/>
      <c r="U1415" s="18"/>
      <c r="V1415" s="18"/>
      <c r="W14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5" s="17">
        <f>SUM(T_MAIN_ROUTGW28[[#This Row],[(Y)
TOTAL Excluding VAT - Y1
((A*J)*Q)+((A*R)*12))]:[(AC)
TOTAL Excluding VAT - Y5
((E*N*Q)+((E*V)*12))]])</f>
        <v>0</v>
      </c>
      <c r="AC1415" s="65"/>
    </row>
    <row r="1416" spans="1:29" x14ac:dyDescent="0.3">
      <c r="A1416" t="s">
        <v>2533</v>
      </c>
      <c r="B1416" s="1" t="s">
        <v>5210</v>
      </c>
      <c r="C1416" s="115" t="s">
        <v>5211</v>
      </c>
      <c r="D1416" s="116" t="s">
        <v>2556</v>
      </c>
      <c r="E1416">
        <v>0</v>
      </c>
      <c r="F1416">
        <v>0</v>
      </c>
      <c r="G1416">
        <v>0</v>
      </c>
      <c r="H1416">
        <v>0</v>
      </c>
      <c r="I1416">
        <v>0</v>
      </c>
      <c r="J1416" t="s">
        <v>2496</v>
      </c>
      <c r="K1416" t="s">
        <v>2496</v>
      </c>
      <c r="L1416" s="20"/>
      <c r="M1416" s="20"/>
      <c r="N1416" s="20"/>
      <c r="O1416" s="20"/>
      <c r="P1416" s="20"/>
      <c r="Q1416" s="28">
        <f t="shared" si="23"/>
        <v>17.71</v>
      </c>
      <c r="R1416" s="18"/>
      <c r="S1416" s="18"/>
      <c r="T1416" s="18"/>
      <c r="U1416" s="18"/>
      <c r="V1416" s="18"/>
      <c r="W14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6" s="17">
        <f>SUM(T_MAIN_ROUTGW28[[#This Row],[(Y)
TOTAL Excluding VAT - Y1
((A*J)*Q)+((A*R)*12))]:[(AC)
TOTAL Excluding VAT - Y5
((E*N*Q)+((E*V)*12))]])</f>
        <v>0</v>
      </c>
      <c r="AC1416" s="65"/>
    </row>
    <row r="1417" spans="1:29" x14ac:dyDescent="0.3">
      <c r="A1417" t="s">
        <v>2533</v>
      </c>
      <c r="B1417" s="1" t="s">
        <v>5212</v>
      </c>
      <c r="C1417" s="115" t="s">
        <v>5213</v>
      </c>
      <c r="D1417" s="116" t="s">
        <v>2556</v>
      </c>
      <c r="E1417">
        <v>0</v>
      </c>
      <c r="F1417">
        <v>0</v>
      </c>
      <c r="G1417">
        <v>0</v>
      </c>
      <c r="H1417">
        <v>0</v>
      </c>
      <c r="I1417">
        <v>0</v>
      </c>
      <c r="J1417" t="s">
        <v>2496</v>
      </c>
      <c r="K1417" t="s">
        <v>2496</v>
      </c>
      <c r="L1417" s="20"/>
      <c r="M1417" s="20"/>
      <c r="N1417" s="20"/>
      <c r="O1417" s="20"/>
      <c r="P1417" s="20"/>
      <c r="Q1417" s="28">
        <f t="shared" si="23"/>
        <v>17.71</v>
      </c>
      <c r="R1417" s="18"/>
      <c r="S1417" s="18"/>
      <c r="T1417" s="18"/>
      <c r="U1417" s="18"/>
      <c r="V1417" s="18"/>
      <c r="W14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7" s="17">
        <f>SUM(T_MAIN_ROUTGW28[[#This Row],[(Y)
TOTAL Excluding VAT - Y1
((A*J)*Q)+((A*R)*12))]:[(AC)
TOTAL Excluding VAT - Y5
((E*N*Q)+((E*V)*12))]])</f>
        <v>0</v>
      </c>
      <c r="AC1417" s="65"/>
    </row>
    <row r="1418" spans="1:29" x14ac:dyDescent="0.3">
      <c r="A1418" t="s">
        <v>2533</v>
      </c>
      <c r="B1418" s="1" t="s">
        <v>5214</v>
      </c>
      <c r="C1418" s="115" t="s">
        <v>5215</v>
      </c>
      <c r="D1418" s="116" t="s">
        <v>2591</v>
      </c>
      <c r="E1418">
        <v>0</v>
      </c>
      <c r="F1418">
        <v>0</v>
      </c>
      <c r="G1418">
        <v>0</v>
      </c>
      <c r="H1418">
        <v>0</v>
      </c>
      <c r="I1418">
        <v>0</v>
      </c>
      <c r="J1418" t="s">
        <v>2496</v>
      </c>
      <c r="K1418" t="s">
        <v>2496</v>
      </c>
      <c r="L1418" s="20"/>
      <c r="M1418" s="20"/>
      <c r="N1418" s="20"/>
      <c r="O1418" s="20"/>
      <c r="P1418" s="20"/>
      <c r="Q1418" s="28">
        <f t="shared" si="23"/>
        <v>17.71</v>
      </c>
      <c r="R1418" s="18"/>
      <c r="S1418" s="18"/>
      <c r="T1418" s="18"/>
      <c r="U1418" s="18"/>
      <c r="V1418" s="18"/>
      <c r="W14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8" s="17">
        <f>SUM(T_MAIN_ROUTGW28[[#This Row],[(Y)
TOTAL Excluding VAT - Y1
((A*J)*Q)+((A*R)*12))]:[(AC)
TOTAL Excluding VAT - Y5
((E*N*Q)+((E*V)*12))]])</f>
        <v>0</v>
      </c>
      <c r="AC1418" s="65"/>
    </row>
    <row r="1419" spans="1:29" x14ac:dyDescent="0.3">
      <c r="A1419" t="s">
        <v>2533</v>
      </c>
      <c r="B1419" s="1" t="s">
        <v>5216</v>
      </c>
      <c r="C1419" s="115" t="s">
        <v>5217</v>
      </c>
      <c r="D1419" s="116" t="s">
        <v>2556</v>
      </c>
      <c r="E1419">
        <v>0</v>
      </c>
      <c r="F1419">
        <v>0</v>
      </c>
      <c r="G1419">
        <v>0</v>
      </c>
      <c r="H1419">
        <v>0</v>
      </c>
      <c r="I1419">
        <v>0</v>
      </c>
      <c r="J1419" t="s">
        <v>2496</v>
      </c>
      <c r="K1419" t="s">
        <v>2496</v>
      </c>
      <c r="L1419" s="20"/>
      <c r="M1419" s="20"/>
      <c r="N1419" s="20"/>
      <c r="O1419" s="20"/>
      <c r="P1419" s="20"/>
      <c r="Q1419" s="28">
        <f t="shared" si="23"/>
        <v>17.71</v>
      </c>
      <c r="R1419" s="18"/>
      <c r="S1419" s="18"/>
      <c r="T1419" s="18"/>
      <c r="U1419" s="18"/>
      <c r="V1419" s="18"/>
      <c r="W14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19" s="17">
        <f>SUM(T_MAIN_ROUTGW28[[#This Row],[(Y)
TOTAL Excluding VAT - Y1
((A*J)*Q)+((A*R)*12))]:[(AC)
TOTAL Excluding VAT - Y5
((E*N*Q)+((E*V)*12))]])</f>
        <v>0</v>
      </c>
      <c r="AC1419" s="65"/>
    </row>
    <row r="1420" spans="1:29" x14ac:dyDescent="0.3">
      <c r="A1420" t="s">
        <v>2533</v>
      </c>
      <c r="B1420" s="1" t="s">
        <v>5218</v>
      </c>
      <c r="C1420" s="115" t="s">
        <v>5219</v>
      </c>
      <c r="D1420" s="116" t="s">
        <v>2591</v>
      </c>
      <c r="E1420">
        <v>0</v>
      </c>
      <c r="F1420">
        <v>0</v>
      </c>
      <c r="G1420">
        <v>0</v>
      </c>
      <c r="H1420">
        <v>0</v>
      </c>
      <c r="I1420">
        <v>0</v>
      </c>
      <c r="J1420" t="s">
        <v>2496</v>
      </c>
      <c r="K1420" t="s">
        <v>2496</v>
      </c>
      <c r="L1420" s="20"/>
      <c r="M1420" s="20"/>
      <c r="N1420" s="20"/>
      <c r="O1420" s="20"/>
      <c r="P1420" s="20"/>
      <c r="Q1420" s="28">
        <f t="shared" si="23"/>
        <v>17.71</v>
      </c>
      <c r="R1420" s="18"/>
      <c r="S1420" s="18"/>
      <c r="T1420" s="18"/>
      <c r="U1420" s="18"/>
      <c r="V1420" s="18"/>
      <c r="W14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0" s="17">
        <f>SUM(T_MAIN_ROUTGW28[[#This Row],[(Y)
TOTAL Excluding VAT - Y1
((A*J)*Q)+((A*R)*12))]:[(AC)
TOTAL Excluding VAT - Y5
((E*N*Q)+((E*V)*12))]])</f>
        <v>0</v>
      </c>
      <c r="AC1420" s="65"/>
    </row>
    <row r="1421" spans="1:29" x14ac:dyDescent="0.3">
      <c r="A1421" t="s">
        <v>2533</v>
      </c>
      <c r="B1421" s="1" t="s">
        <v>5220</v>
      </c>
      <c r="C1421" s="115" t="s">
        <v>5221</v>
      </c>
      <c r="D1421" s="116" t="s">
        <v>2556</v>
      </c>
      <c r="E1421">
        <v>0</v>
      </c>
      <c r="F1421">
        <v>0</v>
      </c>
      <c r="G1421">
        <v>0</v>
      </c>
      <c r="H1421">
        <v>0</v>
      </c>
      <c r="I1421">
        <v>0</v>
      </c>
      <c r="J1421" t="s">
        <v>2496</v>
      </c>
      <c r="K1421" t="s">
        <v>2496</v>
      </c>
      <c r="L1421" s="20"/>
      <c r="M1421" s="20"/>
      <c r="N1421" s="20"/>
      <c r="O1421" s="20"/>
      <c r="P1421" s="20"/>
      <c r="Q1421" s="28">
        <f t="shared" si="23"/>
        <v>17.71</v>
      </c>
      <c r="R1421" s="18"/>
      <c r="S1421" s="18"/>
      <c r="T1421" s="18"/>
      <c r="U1421" s="18"/>
      <c r="V1421" s="18"/>
      <c r="W14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1" s="17">
        <f>SUM(T_MAIN_ROUTGW28[[#This Row],[(Y)
TOTAL Excluding VAT - Y1
((A*J)*Q)+((A*R)*12))]:[(AC)
TOTAL Excluding VAT - Y5
((E*N*Q)+((E*V)*12))]])</f>
        <v>0</v>
      </c>
      <c r="AC1421" s="65"/>
    </row>
    <row r="1422" spans="1:29" x14ac:dyDescent="0.3">
      <c r="A1422" t="s">
        <v>2533</v>
      </c>
      <c r="B1422" s="1" t="s">
        <v>5222</v>
      </c>
      <c r="C1422" s="115" t="s">
        <v>5223</v>
      </c>
      <c r="D1422" s="116" t="s">
        <v>2556</v>
      </c>
      <c r="E1422">
        <v>0</v>
      </c>
      <c r="F1422">
        <v>0</v>
      </c>
      <c r="G1422">
        <v>0</v>
      </c>
      <c r="H1422">
        <v>0</v>
      </c>
      <c r="I1422">
        <v>0</v>
      </c>
      <c r="J1422" t="s">
        <v>2496</v>
      </c>
      <c r="K1422" t="s">
        <v>2496</v>
      </c>
      <c r="L1422" s="20"/>
      <c r="M1422" s="20"/>
      <c r="N1422" s="20"/>
      <c r="O1422" s="20"/>
      <c r="P1422" s="20"/>
      <c r="Q1422" s="28">
        <f t="shared" si="23"/>
        <v>17.71</v>
      </c>
      <c r="R1422" s="18"/>
      <c r="S1422" s="18"/>
      <c r="T1422" s="18"/>
      <c r="U1422" s="18"/>
      <c r="V1422" s="18"/>
      <c r="W14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2" s="17">
        <f>SUM(T_MAIN_ROUTGW28[[#This Row],[(Y)
TOTAL Excluding VAT - Y1
((A*J)*Q)+((A*R)*12))]:[(AC)
TOTAL Excluding VAT - Y5
((E*N*Q)+((E*V)*12))]])</f>
        <v>0</v>
      </c>
      <c r="AC1422" s="65"/>
    </row>
    <row r="1423" spans="1:29" x14ac:dyDescent="0.3">
      <c r="A1423" t="s">
        <v>3410</v>
      </c>
      <c r="B1423" s="1" t="s">
        <v>5224</v>
      </c>
      <c r="C1423" s="115" t="s">
        <v>5225</v>
      </c>
      <c r="D1423" s="116" t="s">
        <v>2679</v>
      </c>
      <c r="E1423">
        <v>0</v>
      </c>
      <c r="F1423">
        <v>0</v>
      </c>
      <c r="G1423">
        <v>0</v>
      </c>
      <c r="H1423">
        <v>0</v>
      </c>
      <c r="I1423">
        <v>0</v>
      </c>
      <c r="J1423" t="s">
        <v>2496</v>
      </c>
      <c r="K1423" t="s">
        <v>2496</v>
      </c>
      <c r="L1423" s="20"/>
      <c r="M1423" s="20"/>
      <c r="N1423" s="20"/>
      <c r="O1423" s="20"/>
      <c r="P1423" s="20"/>
      <c r="Q1423" s="28">
        <f t="shared" si="23"/>
        <v>17.71</v>
      </c>
      <c r="R1423" s="18"/>
      <c r="S1423" s="18"/>
      <c r="T1423" s="18"/>
      <c r="U1423" s="18"/>
      <c r="V1423" s="18"/>
      <c r="W14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3" s="17">
        <f>SUM(T_MAIN_ROUTGW28[[#This Row],[(Y)
TOTAL Excluding VAT - Y1
((A*J)*Q)+((A*R)*12))]:[(AC)
TOTAL Excluding VAT - Y5
((E*N*Q)+((E*V)*12))]])</f>
        <v>0</v>
      </c>
      <c r="AC1423" s="65"/>
    </row>
    <row r="1424" spans="1:29" x14ac:dyDescent="0.3">
      <c r="A1424" t="s">
        <v>2533</v>
      </c>
      <c r="B1424" s="1" t="s">
        <v>5226</v>
      </c>
      <c r="C1424" s="115" t="s">
        <v>5227</v>
      </c>
      <c r="D1424" s="116" t="s">
        <v>2556</v>
      </c>
      <c r="E1424">
        <v>0</v>
      </c>
      <c r="F1424">
        <v>0</v>
      </c>
      <c r="G1424">
        <v>0</v>
      </c>
      <c r="H1424">
        <v>0</v>
      </c>
      <c r="I1424">
        <v>0</v>
      </c>
      <c r="J1424" t="s">
        <v>2496</v>
      </c>
      <c r="K1424" t="s">
        <v>2496</v>
      </c>
      <c r="L1424" s="20"/>
      <c r="M1424" s="20"/>
      <c r="N1424" s="20"/>
      <c r="O1424" s="20"/>
      <c r="P1424" s="20"/>
      <c r="Q1424" s="28">
        <f t="shared" si="23"/>
        <v>17.71</v>
      </c>
      <c r="R1424" s="18"/>
      <c r="S1424" s="18"/>
      <c r="T1424" s="18"/>
      <c r="U1424" s="18"/>
      <c r="V1424" s="18"/>
      <c r="W14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4" s="17">
        <f>SUM(T_MAIN_ROUTGW28[[#This Row],[(Y)
TOTAL Excluding VAT - Y1
((A*J)*Q)+((A*R)*12))]:[(AC)
TOTAL Excluding VAT - Y5
((E*N*Q)+((E*V)*12))]])</f>
        <v>0</v>
      </c>
      <c r="AC1424" s="65"/>
    </row>
    <row r="1425" spans="1:29" x14ac:dyDescent="0.3">
      <c r="A1425" t="s">
        <v>2533</v>
      </c>
      <c r="B1425" s="1" t="s">
        <v>5228</v>
      </c>
      <c r="C1425" s="115" t="s">
        <v>5229</v>
      </c>
      <c r="D1425" s="116" t="s">
        <v>2556</v>
      </c>
      <c r="E1425">
        <v>0</v>
      </c>
      <c r="F1425">
        <v>0</v>
      </c>
      <c r="G1425">
        <v>0</v>
      </c>
      <c r="H1425">
        <v>0</v>
      </c>
      <c r="I1425">
        <v>0</v>
      </c>
      <c r="J1425" t="s">
        <v>2496</v>
      </c>
      <c r="K1425" t="s">
        <v>2496</v>
      </c>
      <c r="L1425" s="20"/>
      <c r="M1425" s="20"/>
      <c r="N1425" s="20"/>
      <c r="O1425" s="20"/>
      <c r="P1425" s="20"/>
      <c r="Q1425" s="28">
        <f t="shared" si="23"/>
        <v>17.71</v>
      </c>
      <c r="R1425" s="18"/>
      <c r="S1425" s="18"/>
      <c r="T1425" s="18"/>
      <c r="U1425" s="18"/>
      <c r="V1425" s="18"/>
      <c r="W14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5" s="17">
        <f>SUM(T_MAIN_ROUTGW28[[#This Row],[(Y)
TOTAL Excluding VAT - Y1
((A*J)*Q)+((A*R)*12))]:[(AC)
TOTAL Excluding VAT - Y5
((E*N*Q)+((E*V)*12))]])</f>
        <v>0</v>
      </c>
      <c r="AC1425" s="65"/>
    </row>
    <row r="1426" spans="1:29" x14ac:dyDescent="0.3">
      <c r="A1426" t="s">
        <v>2533</v>
      </c>
      <c r="B1426" s="1" t="s">
        <v>5230</v>
      </c>
      <c r="C1426" s="115" t="s">
        <v>5231</v>
      </c>
      <c r="D1426" s="116" t="s">
        <v>2591</v>
      </c>
      <c r="E1426">
        <v>0</v>
      </c>
      <c r="F1426">
        <v>0</v>
      </c>
      <c r="G1426">
        <v>0</v>
      </c>
      <c r="H1426">
        <v>0</v>
      </c>
      <c r="I1426">
        <v>0</v>
      </c>
      <c r="J1426" t="s">
        <v>2496</v>
      </c>
      <c r="K1426" t="s">
        <v>2496</v>
      </c>
      <c r="L1426" s="20"/>
      <c r="M1426" s="20"/>
      <c r="N1426" s="20"/>
      <c r="O1426" s="20"/>
      <c r="P1426" s="20"/>
      <c r="Q1426" s="28">
        <f t="shared" si="23"/>
        <v>17.71</v>
      </c>
      <c r="R1426" s="18"/>
      <c r="S1426" s="18"/>
      <c r="T1426" s="18"/>
      <c r="U1426" s="18"/>
      <c r="V1426" s="18"/>
      <c r="W14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6" s="17">
        <f>SUM(T_MAIN_ROUTGW28[[#This Row],[(Y)
TOTAL Excluding VAT - Y1
((A*J)*Q)+((A*R)*12))]:[(AC)
TOTAL Excluding VAT - Y5
((E*N*Q)+((E*V)*12))]])</f>
        <v>0</v>
      </c>
      <c r="AC1426" s="65"/>
    </row>
    <row r="1427" spans="1:29" x14ac:dyDescent="0.3">
      <c r="A1427" t="s">
        <v>2533</v>
      </c>
      <c r="B1427" s="1" t="s">
        <v>5232</v>
      </c>
      <c r="C1427" s="115" t="s">
        <v>5233</v>
      </c>
      <c r="D1427" s="116" t="s">
        <v>2556</v>
      </c>
      <c r="E1427">
        <v>0</v>
      </c>
      <c r="F1427">
        <v>0</v>
      </c>
      <c r="G1427">
        <v>0</v>
      </c>
      <c r="H1427">
        <v>0</v>
      </c>
      <c r="I1427">
        <v>0</v>
      </c>
      <c r="J1427" t="s">
        <v>2496</v>
      </c>
      <c r="K1427" t="s">
        <v>2496</v>
      </c>
      <c r="L1427" s="20"/>
      <c r="M1427" s="20"/>
      <c r="N1427" s="20"/>
      <c r="O1427" s="20"/>
      <c r="P1427" s="20"/>
      <c r="Q1427" s="28">
        <f t="shared" si="23"/>
        <v>17.71</v>
      </c>
      <c r="R1427" s="18"/>
      <c r="S1427" s="18"/>
      <c r="T1427" s="18"/>
      <c r="U1427" s="18"/>
      <c r="V1427" s="18"/>
      <c r="W14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7" s="17">
        <f>SUM(T_MAIN_ROUTGW28[[#This Row],[(Y)
TOTAL Excluding VAT - Y1
((A*J)*Q)+((A*R)*12))]:[(AC)
TOTAL Excluding VAT - Y5
((E*N*Q)+((E*V)*12))]])</f>
        <v>0</v>
      </c>
      <c r="AC1427" s="65"/>
    </row>
    <row r="1428" spans="1:29" x14ac:dyDescent="0.3">
      <c r="A1428" t="s">
        <v>2533</v>
      </c>
      <c r="B1428" s="1" t="s">
        <v>5234</v>
      </c>
      <c r="C1428" s="115" t="s">
        <v>5235</v>
      </c>
      <c r="D1428" s="116" t="s">
        <v>4131</v>
      </c>
      <c r="E1428">
        <v>0</v>
      </c>
      <c r="F1428">
        <v>0</v>
      </c>
      <c r="G1428">
        <v>0</v>
      </c>
      <c r="H1428">
        <v>0</v>
      </c>
      <c r="I1428">
        <v>0</v>
      </c>
      <c r="J1428" t="s">
        <v>2496</v>
      </c>
      <c r="K1428" t="s">
        <v>2496</v>
      </c>
      <c r="L1428" s="20"/>
      <c r="M1428" s="20"/>
      <c r="N1428" s="20"/>
      <c r="O1428" s="20"/>
      <c r="P1428" s="20"/>
      <c r="Q1428" s="28">
        <f t="shared" si="23"/>
        <v>17.71</v>
      </c>
      <c r="R1428" s="18"/>
      <c r="S1428" s="18"/>
      <c r="T1428" s="18"/>
      <c r="U1428" s="18"/>
      <c r="V1428" s="18"/>
      <c r="W14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8" s="17">
        <f>SUM(T_MAIN_ROUTGW28[[#This Row],[(Y)
TOTAL Excluding VAT - Y1
((A*J)*Q)+((A*R)*12))]:[(AC)
TOTAL Excluding VAT - Y5
((E*N*Q)+((E*V)*12))]])</f>
        <v>0</v>
      </c>
      <c r="AC1428" s="65"/>
    </row>
    <row r="1429" spans="1:29" x14ac:dyDescent="0.3">
      <c r="A1429" t="s">
        <v>2533</v>
      </c>
      <c r="B1429" s="1" t="s">
        <v>5236</v>
      </c>
      <c r="C1429" s="115" t="s">
        <v>5237</v>
      </c>
      <c r="D1429" s="116" t="s">
        <v>4131</v>
      </c>
      <c r="E1429">
        <v>0</v>
      </c>
      <c r="F1429">
        <v>0</v>
      </c>
      <c r="G1429">
        <v>0</v>
      </c>
      <c r="H1429">
        <v>0</v>
      </c>
      <c r="I1429">
        <v>0</v>
      </c>
      <c r="J1429" t="s">
        <v>2496</v>
      </c>
      <c r="K1429" t="s">
        <v>2496</v>
      </c>
      <c r="L1429" s="20"/>
      <c r="M1429" s="20"/>
      <c r="N1429" s="20"/>
      <c r="O1429" s="20"/>
      <c r="P1429" s="20"/>
      <c r="Q1429" s="28">
        <f t="shared" si="23"/>
        <v>17.71</v>
      </c>
      <c r="R1429" s="18"/>
      <c r="S1429" s="18"/>
      <c r="T1429" s="18"/>
      <c r="U1429" s="18"/>
      <c r="V1429" s="18"/>
      <c r="W14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29" s="17">
        <f>SUM(T_MAIN_ROUTGW28[[#This Row],[(Y)
TOTAL Excluding VAT - Y1
((A*J)*Q)+((A*R)*12))]:[(AC)
TOTAL Excluding VAT - Y5
((E*N*Q)+((E*V)*12))]])</f>
        <v>0</v>
      </c>
      <c r="AC1429" s="65"/>
    </row>
    <row r="1430" spans="1:29" x14ac:dyDescent="0.3">
      <c r="A1430" t="s">
        <v>2533</v>
      </c>
      <c r="B1430" s="1" t="s">
        <v>5238</v>
      </c>
      <c r="C1430" s="115" t="s">
        <v>5239</v>
      </c>
      <c r="D1430" s="116" t="s">
        <v>2556</v>
      </c>
      <c r="E1430">
        <v>0</v>
      </c>
      <c r="F1430">
        <v>0</v>
      </c>
      <c r="G1430">
        <v>0</v>
      </c>
      <c r="H1430">
        <v>0</v>
      </c>
      <c r="I1430">
        <v>0</v>
      </c>
      <c r="J1430" t="s">
        <v>2496</v>
      </c>
      <c r="K1430" t="s">
        <v>2496</v>
      </c>
      <c r="L1430" s="20"/>
      <c r="M1430" s="20"/>
      <c r="N1430" s="20"/>
      <c r="O1430" s="20"/>
      <c r="P1430" s="20"/>
      <c r="Q1430" s="28">
        <f t="shared" si="23"/>
        <v>17.71</v>
      </c>
      <c r="R1430" s="18"/>
      <c r="S1430" s="18"/>
      <c r="T1430" s="18"/>
      <c r="U1430" s="18"/>
      <c r="V1430" s="18"/>
      <c r="W14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0" s="17">
        <f>SUM(T_MAIN_ROUTGW28[[#This Row],[(Y)
TOTAL Excluding VAT - Y1
((A*J)*Q)+((A*R)*12))]:[(AC)
TOTAL Excluding VAT - Y5
((E*N*Q)+((E*V)*12))]])</f>
        <v>0</v>
      </c>
      <c r="AC1430" s="65"/>
    </row>
    <row r="1431" spans="1:29" x14ac:dyDescent="0.3">
      <c r="A1431" t="s">
        <v>2533</v>
      </c>
      <c r="B1431" s="1" t="s">
        <v>5240</v>
      </c>
      <c r="C1431" s="115" t="s">
        <v>5241</v>
      </c>
      <c r="D1431" s="116" t="s">
        <v>2556</v>
      </c>
      <c r="E1431">
        <v>0</v>
      </c>
      <c r="F1431">
        <v>0</v>
      </c>
      <c r="G1431">
        <v>0</v>
      </c>
      <c r="H1431">
        <v>0</v>
      </c>
      <c r="I1431">
        <v>0</v>
      </c>
      <c r="J1431" t="s">
        <v>2496</v>
      </c>
      <c r="K1431" t="s">
        <v>2496</v>
      </c>
      <c r="L1431" s="20"/>
      <c r="M1431" s="20"/>
      <c r="N1431" s="20"/>
      <c r="O1431" s="20"/>
      <c r="P1431" s="20"/>
      <c r="Q1431" s="28">
        <f t="shared" ref="Q1431:Q1494" si="24">Exchange_Rate</f>
        <v>17.71</v>
      </c>
      <c r="R1431" s="18"/>
      <c r="S1431" s="18"/>
      <c r="T1431" s="18"/>
      <c r="U1431" s="18"/>
      <c r="V1431" s="18"/>
      <c r="W14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1" s="17">
        <f>SUM(T_MAIN_ROUTGW28[[#This Row],[(Y)
TOTAL Excluding VAT - Y1
((A*J)*Q)+((A*R)*12))]:[(AC)
TOTAL Excluding VAT - Y5
((E*N*Q)+((E*V)*12))]])</f>
        <v>0</v>
      </c>
      <c r="AC1431" s="65"/>
    </row>
    <row r="1432" spans="1:29" x14ac:dyDescent="0.3">
      <c r="A1432" t="s">
        <v>2533</v>
      </c>
      <c r="B1432" s="1" t="s">
        <v>5242</v>
      </c>
      <c r="C1432" s="115" t="s">
        <v>5243</v>
      </c>
      <c r="D1432" s="116" t="s">
        <v>2556</v>
      </c>
      <c r="E1432">
        <v>0</v>
      </c>
      <c r="F1432">
        <v>0</v>
      </c>
      <c r="G1432">
        <v>0</v>
      </c>
      <c r="H1432">
        <v>0</v>
      </c>
      <c r="I1432">
        <v>0</v>
      </c>
      <c r="J1432" t="s">
        <v>2496</v>
      </c>
      <c r="K1432" t="s">
        <v>2496</v>
      </c>
      <c r="L1432" s="20"/>
      <c r="M1432" s="20"/>
      <c r="N1432" s="20"/>
      <c r="O1432" s="20"/>
      <c r="P1432" s="20"/>
      <c r="Q1432" s="28">
        <f t="shared" si="24"/>
        <v>17.71</v>
      </c>
      <c r="R1432" s="18"/>
      <c r="S1432" s="18"/>
      <c r="T1432" s="18"/>
      <c r="U1432" s="18"/>
      <c r="V1432" s="18"/>
      <c r="W14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2" s="17">
        <f>SUM(T_MAIN_ROUTGW28[[#This Row],[(Y)
TOTAL Excluding VAT - Y1
((A*J)*Q)+((A*R)*12))]:[(AC)
TOTAL Excluding VAT - Y5
((E*N*Q)+((E*V)*12))]])</f>
        <v>0</v>
      </c>
      <c r="AC1432" s="65"/>
    </row>
    <row r="1433" spans="1:29" x14ac:dyDescent="0.3">
      <c r="A1433" t="s">
        <v>2533</v>
      </c>
      <c r="B1433" s="1" t="s">
        <v>5244</v>
      </c>
      <c r="C1433" s="115" t="s">
        <v>5245</v>
      </c>
      <c r="D1433" s="116" t="s">
        <v>2556</v>
      </c>
      <c r="E1433">
        <v>0</v>
      </c>
      <c r="F1433">
        <v>0</v>
      </c>
      <c r="G1433">
        <v>0</v>
      </c>
      <c r="H1433">
        <v>0</v>
      </c>
      <c r="I1433">
        <v>0</v>
      </c>
      <c r="J1433" t="s">
        <v>2496</v>
      </c>
      <c r="K1433" t="s">
        <v>2496</v>
      </c>
      <c r="L1433" s="20"/>
      <c r="M1433" s="20"/>
      <c r="N1433" s="20"/>
      <c r="O1433" s="20"/>
      <c r="P1433" s="20"/>
      <c r="Q1433" s="28">
        <f t="shared" si="24"/>
        <v>17.71</v>
      </c>
      <c r="R1433" s="18"/>
      <c r="S1433" s="18"/>
      <c r="T1433" s="18"/>
      <c r="U1433" s="18"/>
      <c r="V1433" s="18"/>
      <c r="W14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3" s="17">
        <f>SUM(T_MAIN_ROUTGW28[[#This Row],[(Y)
TOTAL Excluding VAT - Y1
((A*J)*Q)+((A*R)*12))]:[(AC)
TOTAL Excluding VAT - Y5
((E*N*Q)+((E*V)*12))]])</f>
        <v>0</v>
      </c>
      <c r="AC1433" s="65"/>
    </row>
    <row r="1434" spans="1:29" x14ac:dyDescent="0.3">
      <c r="A1434" t="s">
        <v>2533</v>
      </c>
      <c r="B1434" s="1" t="s">
        <v>5246</v>
      </c>
      <c r="C1434" s="115" t="s">
        <v>5247</v>
      </c>
      <c r="D1434" s="116" t="s">
        <v>2556</v>
      </c>
      <c r="E1434">
        <v>0</v>
      </c>
      <c r="F1434">
        <v>0</v>
      </c>
      <c r="G1434">
        <v>0</v>
      </c>
      <c r="H1434">
        <v>0</v>
      </c>
      <c r="I1434">
        <v>0</v>
      </c>
      <c r="J1434" t="s">
        <v>2496</v>
      </c>
      <c r="K1434" t="s">
        <v>2496</v>
      </c>
      <c r="L1434" s="20"/>
      <c r="M1434" s="20"/>
      <c r="N1434" s="20"/>
      <c r="O1434" s="20"/>
      <c r="P1434" s="20"/>
      <c r="Q1434" s="28">
        <f t="shared" si="24"/>
        <v>17.71</v>
      </c>
      <c r="R1434" s="18"/>
      <c r="S1434" s="18"/>
      <c r="T1434" s="18"/>
      <c r="U1434" s="18"/>
      <c r="V1434" s="18"/>
      <c r="W14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4" s="17">
        <f>SUM(T_MAIN_ROUTGW28[[#This Row],[(Y)
TOTAL Excluding VAT - Y1
((A*J)*Q)+((A*R)*12))]:[(AC)
TOTAL Excluding VAT - Y5
((E*N*Q)+((E*V)*12))]])</f>
        <v>0</v>
      </c>
      <c r="AC1434" s="65"/>
    </row>
    <row r="1435" spans="1:29" x14ac:dyDescent="0.3">
      <c r="A1435" t="s">
        <v>2533</v>
      </c>
      <c r="B1435" s="1" t="s">
        <v>5248</v>
      </c>
      <c r="C1435" s="115" t="s">
        <v>5249</v>
      </c>
      <c r="D1435" s="116" t="s">
        <v>4657</v>
      </c>
      <c r="E1435">
        <v>0</v>
      </c>
      <c r="F1435">
        <v>0</v>
      </c>
      <c r="G1435">
        <v>0</v>
      </c>
      <c r="H1435">
        <v>0</v>
      </c>
      <c r="I1435">
        <v>0</v>
      </c>
      <c r="J1435" t="s">
        <v>2496</v>
      </c>
      <c r="K1435" t="s">
        <v>2496</v>
      </c>
      <c r="L1435" s="20"/>
      <c r="M1435" s="20"/>
      <c r="N1435" s="20"/>
      <c r="O1435" s="20"/>
      <c r="P1435" s="20"/>
      <c r="Q1435" s="28">
        <f t="shared" si="24"/>
        <v>17.71</v>
      </c>
      <c r="R1435" s="18"/>
      <c r="S1435" s="18"/>
      <c r="T1435" s="18"/>
      <c r="U1435" s="18"/>
      <c r="V1435" s="18"/>
      <c r="W14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5" s="17">
        <f>SUM(T_MAIN_ROUTGW28[[#This Row],[(Y)
TOTAL Excluding VAT - Y1
((A*J)*Q)+((A*R)*12))]:[(AC)
TOTAL Excluding VAT - Y5
((E*N*Q)+((E*V)*12))]])</f>
        <v>0</v>
      </c>
      <c r="AC1435" s="65"/>
    </row>
    <row r="1436" spans="1:29" x14ac:dyDescent="0.3">
      <c r="A1436" t="s">
        <v>2533</v>
      </c>
      <c r="B1436" s="1" t="s">
        <v>5250</v>
      </c>
      <c r="C1436" s="115" t="s">
        <v>5251</v>
      </c>
      <c r="D1436" s="116" t="s">
        <v>4657</v>
      </c>
      <c r="E1436">
        <v>0</v>
      </c>
      <c r="F1436">
        <v>0</v>
      </c>
      <c r="G1436">
        <v>0</v>
      </c>
      <c r="H1436">
        <v>0</v>
      </c>
      <c r="I1436">
        <v>0</v>
      </c>
      <c r="J1436" t="s">
        <v>2496</v>
      </c>
      <c r="K1436" t="s">
        <v>2496</v>
      </c>
      <c r="L1436" s="20"/>
      <c r="M1436" s="20"/>
      <c r="N1436" s="20"/>
      <c r="O1436" s="20"/>
      <c r="P1436" s="20"/>
      <c r="Q1436" s="28">
        <f t="shared" si="24"/>
        <v>17.71</v>
      </c>
      <c r="R1436" s="18"/>
      <c r="S1436" s="18"/>
      <c r="T1436" s="18"/>
      <c r="U1436" s="18"/>
      <c r="V1436" s="18"/>
      <c r="W14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6" s="17">
        <f>SUM(T_MAIN_ROUTGW28[[#This Row],[(Y)
TOTAL Excluding VAT - Y1
((A*J)*Q)+((A*R)*12))]:[(AC)
TOTAL Excluding VAT - Y5
((E*N*Q)+((E*V)*12))]])</f>
        <v>0</v>
      </c>
      <c r="AC1436" s="65"/>
    </row>
    <row r="1437" spans="1:29" x14ac:dyDescent="0.3">
      <c r="A1437" t="s">
        <v>2533</v>
      </c>
      <c r="B1437" s="1" t="s">
        <v>5252</v>
      </c>
      <c r="C1437" s="115" t="s">
        <v>5253</v>
      </c>
      <c r="D1437" s="116" t="s">
        <v>4657</v>
      </c>
      <c r="E1437">
        <v>0</v>
      </c>
      <c r="F1437">
        <v>0</v>
      </c>
      <c r="G1437">
        <v>0</v>
      </c>
      <c r="H1437">
        <v>0</v>
      </c>
      <c r="I1437">
        <v>0</v>
      </c>
      <c r="J1437" t="s">
        <v>2496</v>
      </c>
      <c r="K1437" t="s">
        <v>2496</v>
      </c>
      <c r="L1437" s="20"/>
      <c r="M1437" s="20"/>
      <c r="N1437" s="20"/>
      <c r="O1437" s="20"/>
      <c r="P1437" s="20"/>
      <c r="Q1437" s="28">
        <f t="shared" si="24"/>
        <v>17.71</v>
      </c>
      <c r="R1437" s="18"/>
      <c r="S1437" s="18"/>
      <c r="T1437" s="18"/>
      <c r="U1437" s="18"/>
      <c r="V1437" s="18"/>
      <c r="W14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7" s="17">
        <f>SUM(T_MAIN_ROUTGW28[[#This Row],[(Y)
TOTAL Excluding VAT - Y1
((A*J)*Q)+((A*R)*12))]:[(AC)
TOTAL Excluding VAT - Y5
((E*N*Q)+((E*V)*12))]])</f>
        <v>0</v>
      </c>
      <c r="AC1437" s="65"/>
    </row>
    <row r="1438" spans="1:29" x14ac:dyDescent="0.3">
      <c r="A1438" t="s">
        <v>2533</v>
      </c>
      <c r="B1438" s="1" t="s">
        <v>5254</v>
      </c>
      <c r="C1438" s="115" t="s">
        <v>5255</v>
      </c>
      <c r="D1438" s="116" t="s">
        <v>2556</v>
      </c>
      <c r="E1438">
        <v>0</v>
      </c>
      <c r="F1438">
        <v>0</v>
      </c>
      <c r="G1438">
        <v>0</v>
      </c>
      <c r="H1438">
        <v>0</v>
      </c>
      <c r="I1438">
        <v>0</v>
      </c>
      <c r="J1438" t="s">
        <v>2496</v>
      </c>
      <c r="K1438" t="s">
        <v>2496</v>
      </c>
      <c r="L1438" s="20"/>
      <c r="M1438" s="20"/>
      <c r="N1438" s="20"/>
      <c r="O1438" s="20"/>
      <c r="P1438" s="20"/>
      <c r="Q1438" s="28">
        <f t="shared" si="24"/>
        <v>17.71</v>
      </c>
      <c r="R1438" s="18"/>
      <c r="S1438" s="18"/>
      <c r="T1438" s="18"/>
      <c r="U1438" s="18"/>
      <c r="V1438" s="18"/>
      <c r="W14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8" s="17">
        <f>SUM(T_MAIN_ROUTGW28[[#This Row],[(Y)
TOTAL Excluding VAT - Y1
((A*J)*Q)+((A*R)*12))]:[(AC)
TOTAL Excluding VAT - Y5
((E*N*Q)+((E*V)*12))]])</f>
        <v>0</v>
      </c>
      <c r="AC1438" s="65"/>
    </row>
    <row r="1439" spans="1:29" x14ac:dyDescent="0.3">
      <c r="A1439" t="s">
        <v>2533</v>
      </c>
      <c r="B1439" s="1" t="s">
        <v>5256</v>
      </c>
      <c r="C1439" s="115" t="s">
        <v>5257</v>
      </c>
      <c r="D1439" s="116" t="s">
        <v>2556</v>
      </c>
      <c r="E1439">
        <v>0</v>
      </c>
      <c r="F1439">
        <v>0</v>
      </c>
      <c r="G1439">
        <v>0</v>
      </c>
      <c r="H1439">
        <v>0</v>
      </c>
      <c r="I1439">
        <v>0</v>
      </c>
      <c r="J1439" t="s">
        <v>2496</v>
      </c>
      <c r="K1439" t="s">
        <v>2496</v>
      </c>
      <c r="L1439" s="20"/>
      <c r="M1439" s="20"/>
      <c r="N1439" s="20"/>
      <c r="O1439" s="20"/>
      <c r="P1439" s="20"/>
      <c r="Q1439" s="28">
        <f t="shared" si="24"/>
        <v>17.71</v>
      </c>
      <c r="R1439" s="18"/>
      <c r="S1439" s="18"/>
      <c r="T1439" s="18"/>
      <c r="U1439" s="18"/>
      <c r="V1439" s="18"/>
      <c r="W14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39" s="17">
        <f>SUM(T_MAIN_ROUTGW28[[#This Row],[(Y)
TOTAL Excluding VAT - Y1
((A*J)*Q)+((A*R)*12))]:[(AC)
TOTAL Excluding VAT - Y5
((E*N*Q)+((E*V)*12))]])</f>
        <v>0</v>
      </c>
      <c r="AC1439" s="65"/>
    </row>
    <row r="1440" spans="1:29" x14ac:dyDescent="0.3">
      <c r="A1440" t="s">
        <v>2533</v>
      </c>
      <c r="B1440" s="1" t="s">
        <v>5258</v>
      </c>
      <c r="C1440" s="115" t="s">
        <v>5259</v>
      </c>
      <c r="D1440" s="116" t="s">
        <v>2556</v>
      </c>
      <c r="E1440">
        <v>0</v>
      </c>
      <c r="F1440">
        <v>0</v>
      </c>
      <c r="G1440">
        <v>0</v>
      </c>
      <c r="H1440">
        <v>0</v>
      </c>
      <c r="I1440">
        <v>0</v>
      </c>
      <c r="J1440" t="s">
        <v>2496</v>
      </c>
      <c r="K1440" t="s">
        <v>2496</v>
      </c>
      <c r="L1440" s="20"/>
      <c r="M1440" s="20"/>
      <c r="N1440" s="20"/>
      <c r="O1440" s="20"/>
      <c r="P1440" s="20"/>
      <c r="Q1440" s="28">
        <f t="shared" si="24"/>
        <v>17.71</v>
      </c>
      <c r="R1440" s="18"/>
      <c r="S1440" s="18"/>
      <c r="T1440" s="18"/>
      <c r="U1440" s="18"/>
      <c r="V1440" s="18"/>
      <c r="W14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0" s="17">
        <f>SUM(T_MAIN_ROUTGW28[[#This Row],[(Y)
TOTAL Excluding VAT - Y1
((A*J)*Q)+((A*R)*12))]:[(AC)
TOTAL Excluding VAT - Y5
((E*N*Q)+((E*V)*12))]])</f>
        <v>0</v>
      </c>
      <c r="AC1440" s="65"/>
    </row>
    <row r="1441" spans="1:29" x14ac:dyDescent="0.3">
      <c r="A1441" t="s">
        <v>2533</v>
      </c>
      <c r="B1441" s="1" t="s">
        <v>5260</v>
      </c>
      <c r="C1441" s="115" t="s">
        <v>5261</v>
      </c>
      <c r="D1441" s="116" t="s">
        <v>2556</v>
      </c>
      <c r="E1441">
        <v>0</v>
      </c>
      <c r="F1441">
        <v>0</v>
      </c>
      <c r="G1441">
        <v>0</v>
      </c>
      <c r="H1441">
        <v>0</v>
      </c>
      <c r="I1441">
        <v>0</v>
      </c>
      <c r="J1441" t="s">
        <v>2496</v>
      </c>
      <c r="K1441" t="s">
        <v>2496</v>
      </c>
      <c r="L1441" s="20"/>
      <c r="M1441" s="20"/>
      <c r="N1441" s="20"/>
      <c r="O1441" s="20"/>
      <c r="P1441" s="20"/>
      <c r="Q1441" s="28">
        <f t="shared" si="24"/>
        <v>17.71</v>
      </c>
      <c r="R1441" s="18"/>
      <c r="S1441" s="18"/>
      <c r="T1441" s="18"/>
      <c r="U1441" s="18"/>
      <c r="V1441" s="18"/>
      <c r="W14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1" s="17">
        <f>SUM(T_MAIN_ROUTGW28[[#This Row],[(Y)
TOTAL Excluding VAT - Y1
((A*J)*Q)+((A*R)*12))]:[(AC)
TOTAL Excluding VAT - Y5
((E*N*Q)+((E*V)*12))]])</f>
        <v>0</v>
      </c>
      <c r="AC1441" s="65"/>
    </row>
    <row r="1442" spans="1:29" x14ac:dyDescent="0.3">
      <c r="A1442" t="s">
        <v>2533</v>
      </c>
      <c r="B1442" s="1" t="s">
        <v>5262</v>
      </c>
      <c r="C1442" s="115" t="s">
        <v>5263</v>
      </c>
      <c r="D1442" s="116" t="s">
        <v>2556</v>
      </c>
      <c r="E1442">
        <v>0</v>
      </c>
      <c r="F1442">
        <v>0</v>
      </c>
      <c r="G1442">
        <v>0</v>
      </c>
      <c r="H1442">
        <v>0</v>
      </c>
      <c r="I1442">
        <v>0</v>
      </c>
      <c r="J1442" t="s">
        <v>2496</v>
      </c>
      <c r="K1442" t="s">
        <v>2496</v>
      </c>
      <c r="L1442" s="20"/>
      <c r="M1442" s="20"/>
      <c r="N1442" s="20"/>
      <c r="O1442" s="20"/>
      <c r="P1442" s="20"/>
      <c r="Q1442" s="28">
        <f t="shared" si="24"/>
        <v>17.71</v>
      </c>
      <c r="R1442" s="18"/>
      <c r="S1442" s="18"/>
      <c r="T1442" s="18"/>
      <c r="U1442" s="18"/>
      <c r="V1442" s="18"/>
      <c r="W14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2" s="17">
        <f>SUM(T_MAIN_ROUTGW28[[#This Row],[(Y)
TOTAL Excluding VAT - Y1
((A*J)*Q)+((A*R)*12))]:[(AC)
TOTAL Excluding VAT - Y5
((E*N*Q)+((E*V)*12))]])</f>
        <v>0</v>
      </c>
      <c r="AC1442" s="65"/>
    </row>
    <row r="1443" spans="1:29" x14ac:dyDescent="0.3">
      <c r="A1443" t="s">
        <v>2533</v>
      </c>
      <c r="B1443" s="1" t="s">
        <v>5264</v>
      </c>
      <c r="C1443" s="115" t="s">
        <v>5265</v>
      </c>
      <c r="D1443" s="116" t="s">
        <v>2567</v>
      </c>
      <c r="E1443">
        <v>0</v>
      </c>
      <c r="F1443">
        <v>0</v>
      </c>
      <c r="G1443">
        <v>0</v>
      </c>
      <c r="H1443">
        <v>0</v>
      </c>
      <c r="I1443">
        <v>0</v>
      </c>
      <c r="J1443" t="s">
        <v>2496</v>
      </c>
      <c r="K1443" t="s">
        <v>2496</v>
      </c>
      <c r="L1443" s="20"/>
      <c r="M1443" s="20"/>
      <c r="N1443" s="20"/>
      <c r="O1443" s="20"/>
      <c r="P1443" s="20"/>
      <c r="Q1443" s="28">
        <f t="shared" si="24"/>
        <v>17.71</v>
      </c>
      <c r="R1443" s="18"/>
      <c r="S1443" s="18"/>
      <c r="T1443" s="18"/>
      <c r="U1443" s="18"/>
      <c r="V1443" s="18"/>
      <c r="W14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3" s="17">
        <f>SUM(T_MAIN_ROUTGW28[[#This Row],[(Y)
TOTAL Excluding VAT - Y1
((A*J)*Q)+((A*R)*12))]:[(AC)
TOTAL Excluding VAT - Y5
((E*N*Q)+((E*V)*12))]])</f>
        <v>0</v>
      </c>
      <c r="AC1443" s="65"/>
    </row>
    <row r="1444" spans="1:29" x14ac:dyDescent="0.3">
      <c r="A1444" t="s">
        <v>2533</v>
      </c>
      <c r="B1444" s="1" t="s">
        <v>5266</v>
      </c>
      <c r="C1444" s="115" t="s">
        <v>5267</v>
      </c>
      <c r="D1444" s="116" t="s">
        <v>2567</v>
      </c>
      <c r="E1444">
        <v>0</v>
      </c>
      <c r="F1444">
        <v>0</v>
      </c>
      <c r="G1444">
        <v>0</v>
      </c>
      <c r="H1444">
        <v>0</v>
      </c>
      <c r="I1444">
        <v>0</v>
      </c>
      <c r="J1444" t="s">
        <v>2496</v>
      </c>
      <c r="K1444" t="s">
        <v>2496</v>
      </c>
      <c r="L1444" s="20"/>
      <c r="M1444" s="20"/>
      <c r="N1444" s="20"/>
      <c r="O1444" s="20"/>
      <c r="P1444" s="20"/>
      <c r="Q1444" s="28">
        <f t="shared" si="24"/>
        <v>17.71</v>
      </c>
      <c r="R1444" s="18"/>
      <c r="S1444" s="18"/>
      <c r="T1444" s="18"/>
      <c r="U1444" s="18"/>
      <c r="V1444" s="18"/>
      <c r="W14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4" s="17">
        <f>SUM(T_MAIN_ROUTGW28[[#This Row],[(Y)
TOTAL Excluding VAT - Y1
((A*J)*Q)+((A*R)*12))]:[(AC)
TOTAL Excluding VAT - Y5
((E*N*Q)+((E*V)*12))]])</f>
        <v>0</v>
      </c>
      <c r="AC1444" s="65"/>
    </row>
    <row r="1445" spans="1:29" x14ac:dyDescent="0.3">
      <c r="A1445" t="s">
        <v>2533</v>
      </c>
      <c r="B1445" s="1" t="s">
        <v>5268</v>
      </c>
      <c r="C1445" s="115" t="s">
        <v>5269</v>
      </c>
      <c r="D1445" s="116" t="s">
        <v>4640</v>
      </c>
      <c r="E1445">
        <v>0</v>
      </c>
      <c r="F1445">
        <v>0</v>
      </c>
      <c r="G1445">
        <v>0</v>
      </c>
      <c r="H1445">
        <v>0</v>
      </c>
      <c r="I1445">
        <v>0</v>
      </c>
      <c r="J1445" t="s">
        <v>2496</v>
      </c>
      <c r="K1445" t="s">
        <v>2496</v>
      </c>
      <c r="L1445" s="20"/>
      <c r="M1445" s="20"/>
      <c r="N1445" s="20"/>
      <c r="O1445" s="20"/>
      <c r="P1445" s="20"/>
      <c r="Q1445" s="28">
        <f t="shared" si="24"/>
        <v>17.71</v>
      </c>
      <c r="R1445" s="18"/>
      <c r="S1445" s="18"/>
      <c r="T1445" s="18"/>
      <c r="U1445" s="18"/>
      <c r="V1445" s="18"/>
      <c r="W14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5" s="17">
        <f>SUM(T_MAIN_ROUTGW28[[#This Row],[(Y)
TOTAL Excluding VAT - Y1
((A*J)*Q)+((A*R)*12))]:[(AC)
TOTAL Excluding VAT - Y5
((E*N*Q)+((E*V)*12))]])</f>
        <v>0</v>
      </c>
      <c r="AC1445" s="65"/>
    </row>
    <row r="1446" spans="1:29" x14ac:dyDescent="0.3">
      <c r="A1446" t="s">
        <v>2533</v>
      </c>
      <c r="B1446" s="1" t="s">
        <v>5270</v>
      </c>
      <c r="C1446" s="115" t="s">
        <v>5271</v>
      </c>
      <c r="D1446" s="116" t="s">
        <v>4657</v>
      </c>
      <c r="E1446">
        <v>0</v>
      </c>
      <c r="F1446">
        <v>0</v>
      </c>
      <c r="G1446">
        <v>0</v>
      </c>
      <c r="H1446">
        <v>0</v>
      </c>
      <c r="I1446">
        <v>0</v>
      </c>
      <c r="J1446" t="s">
        <v>2496</v>
      </c>
      <c r="K1446" t="s">
        <v>2496</v>
      </c>
      <c r="L1446" s="20"/>
      <c r="M1446" s="20"/>
      <c r="N1446" s="20"/>
      <c r="O1446" s="20"/>
      <c r="P1446" s="20"/>
      <c r="Q1446" s="28">
        <f t="shared" si="24"/>
        <v>17.71</v>
      </c>
      <c r="R1446" s="18"/>
      <c r="S1446" s="18"/>
      <c r="T1446" s="18"/>
      <c r="U1446" s="18"/>
      <c r="V1446" s="18"/>
      <c r="W14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6" s="17">
        <f>SUM(T_MAIN_ROUTGW28[[#This Row],[(Y)
TOTAL Excluding VAT - Y1
((A*J)*Q)+((A*R)*12))]:[(AC)
TOTAL Excluding VAT - Y5
((E*N*Q)+((E*V)*12))]])</f>
        <v>0</v>
      </c>
      <c r="AC1446" s="65"/>
    </row>
    <row r="1447" spans="1:29" x14ac:dyDescent="0.3">
      <c r="A1447" t="s">
        <v>2533</v>
      </c>
      <c r="B1447" s="1" t="s">
        <v>5272</v>
      </c>
      <c r="C1447" s="115" t="s">
        <v>5273</v>
      </c>
      <c r="D1447" s="116" t="s">
        <v>4657</v>
      </c>
      <c r="E1447">
        <v>0</v>
      </c>
      <c r="F1447">
        <v>0</v>
      </c>
      <c r="G1447">
        <v>0</v>
      </c>
      <c r="H1447">
        <v>0</v>
      </c>
      <c r="I1447">
        <v>0</v>
      </c>
      <c r="J1447" t="s">
        <v>2496</v>
      </c>
      <c r="K1447" t="s">
        <v>2496</v>
      </c>
      <c r="L1447" s="20"/>
      <c r="M1447" s="20"/>
      <c r="N1447" s="20"/>
      <c r="O1447" s="20"/>
      <c r="P1447" s="20"/>
      <c r="Q1447" s="28">
        <f t="shared" si="24"/>
        <v>17.71</v>
      </c>
      <c r="R1447" s="18"/>
      <c r="S1447" s="18"/>
      <c r="T1447" s="18"/>
      <c r="U1447" s="18"/>
      <c r="V1447" s="18"/>
      <c r="W14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7" s="17">
        <f>SUM(T_MAIN_ROUTGW28[[#This Row],[(Y)
TOTAL Excluding VAT - Y1
((A*J)*Q)+((A*R)*12))]:[(AC)
TOTAL Excluding VAT - Y5
((E*N*Q)+((E*V)*12))]])</f>
        <v>0</v>
      </c>
      <c r="AC1447" s="65"/>
    </row>
    <row r="1448" spans="1:29" x14ac:dyDescent="0.3">
      <c r="A1448" t="s">
        <v>2533</v>
      </c>
      <c r="B1448" s="1" t="s">
        <v>5274</v>
      </c>
      <c r="C1448" s="115" t="s">
        <v>5275</v>
      </c>
      <c r="D1448" s="116" t="s">
        <v>4657</v>
      </c>
      <c r="E1448">
        <v>0</v>
      </c>
      <c r="F1448">
        <v>0</v>
      </c>
      <c r="G1448">
        <v>0</v>
      </c>
      <c r="H1448">
        <v>0</v>
      </c>
      <c r="I1448">
        <v>0</v>
      </c>
      <c r="J1448" t="s">
        <v>2496</v>
      </c>
      <c r="K1448" t="s">
        <v>2496</v>
      </c>
      <c r="L1448" s="20"/>
      <c r="M1448" s="20"/>
      <c r="N1448" s="20"/>
      <c r="O1448" s="20"/>
      <c r="P1448" s="20"/>
      <c r="Q1448" s="28">
        <f t="shared" si="24"/>
        <v>17.71</v>
      </c>
      <c r="R1448" s="18"/>
      <c r="S1448" s="18"/>
      <c r="T1448" s="18"/>
      <c r="U1448" s="18"/>
      <c r="V1448" s="18"/>
      <c r="W14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8" s="17">
        <f>SUM(T_MAIN_ROUTGW28[[#This Row],[(Y)
TOTAL Excluding VAT - Y1
((A*J)*Q)+((A*R)*12))]:[(AC)
TOTAL Excluding VAT - Y5
((E*N*Q)+((E*V)*12))]])</f>
        <v>0</v>
      </c>
      <c r="AC1448" s="65"/>
    </row>
    <row r="1449" spans="1:29" x14ac:dyDescent="0.3">
      <c r="A1449" t="s">
        <v>2533</v>
      </c>
      <c r="B1449" s="1" t="s">
        <v>5276</v>
      </c>
      <c r="C1449" s="115" t="s">
        <v>5277</v>
      </c>
      <c r="D1449" s="116" t="s">
        <v>4657</v>
      </c>
      <c r="E1449">
        <v>0</v>
      </c>
      <c r="F1449">
        <v>0</v>
      </c>
      <c r="G1449">
        <v>0</v>
      </c>
      <c r="H1449">
        <v>0</v>
      </c>
      <c r="I1449">
        <v>0</v>
      </c>
      <c r="J1449" t="s">
        <v>2496</v>
      </c>
      <c r="K1449" t="s">
        <v>2496</v>
      </c>
      <c r="L1449" s="20"/>
      <c r="M1449" s="20"/>
      <c r="N1449" s="20"/>
      <c r="O1449" s="20"/>
      <c r="P1449" s="20"/>
      <c r="Q1449" s="28">
        <f t="shared" si="24"/>
        <v>17.71</v>
      </c>
      <c r="R1449" s="18"/>
      <c r="S1449" s="18"/>
      <c r="T1449" s="18"/>
      <c r="U1449" s="18"/>
      <c r="V1449" s="18"/>
      <c r="W14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49" s="17">
        <f>SUM(T_MAIN_ROUTGW28[[#This Row],[(Y)
TOTAL Excluding VAT - Y1
((A*J)*Q)+((A*R)*12))]:[(AC)
TOTAL Excluding VAT - Y5
((E*N*Q)+((E*V)*12))]])</f>
        <v>0</v>
      </c>
      <c r="AC1449" s="65"/>
    </row>
    <row r="1450" spans="1:29" x14ac:dyDescent="0.3">
      <c r="A1450" t="s">
        <v>2533</v>
      </c>
      <c r="B1450" s="1" t="s">
        <v>5278</v>
      </c>
      <c r="C1450" s="115" t="s">
        <v>5279</v>
      </c>
      <c r="D1450" s="116" t="s">
        <v>2556</v>
      </c>
      <c r="E1450">
        <v>0</v>
      </c>
      <c r="F1450">
        <v>0</v>
      </c>
      <c r="G1450">
        <v>0</v>
      </c>
      <c r="H1450">
        <v>0</v>
      </c>
      <c r="I1450">
        <v>0</v>
      </c>
      <c r="J1450" t="s">
        <v>2496</v>
      </c>
      <c r="K1450" t="s">
        <v>2496</v>
      </c>
      <c r="L1450" s="20"/>
      <c r="M1450" s="20"/>
      <c r="N1450" s="20"/>
      <c r="O1450" s="20"/>
      <c r="P1450" s="20"/>
      <c r="Q1450" s="28">
        <f t="shared" si="24"/>
        <v>17.71</v>
      </c>
      <c r="R1450" s="18"/>
      <c r="S1450" s="18"/>
      <c r="T1450" s="18"/>
      <c r="U1450" s="18"/>
      <c r="V1450" s="18"/>
      <c r="W14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0" s="17">
        <f>SUM(T_MAIN_ROUTGW28[[#This Row],[(Y)
TOTAL Excluding VAT - Y1
((A*J)*Q)+((A*R)*12))]:[(AC)
TOTAL Excluding VAT - Y5
((E*N*Q)+((E*V)*12))]])</f>
        <v>0</v>
      </c>
      <c r="AC1450" s="65"/>
    </row>
    <row r="1451" spans="1:29" x14ac:dyDescent="0.3">
      <c r="A1451" t="s">
        <v>2533</v>
      </c>
      <c r="B1451" s="1" t="s">
        <v>5280</v>
      </c>
      <c r="C1451" s="115" t="s">
        <v>5281</v>
      </c>
      <c r="D1451" s="116" t="s">
        <v>3419</v>
      </c>
      <c r="E1451">
        <v>0</v>
      </c>
      <c r="F1451">
        <v>0</v>
      </c>
      <c r="G1451">
        <v>0</v>
      </c>
      <c r="H1451">
        <v>0</v>
      </c>
      <c r="I1451">
        <v>0</v>
      </c>
      <c r="J1451" t="s">
        <v>2496</v>
      </c>
      <c r="K1451" t="s">
        <v>2496</v>
      </c>
      <c r="L1451" s="20"/>
      <c r="M1451" s="20"/>
      <c r="N1451" s="20"/>
      <c r="O1451" s="20"/>
      <c r="P1451" s="20"/>
      <c r="Q1451" s="28">
        <f t="shared" si="24"/>
        <v>17.71</v>
      </c>
      <c r="R1451" s="18"/>
      <c r="S1451" s="18"/>
      <c r="T1451" s="18"/>
      <c r="U1451" s="18"/>
      <c r="V1451" s="18"/>
      <c r="W14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1" s="17">
        <f>SUM(T_MAIN_ROUTGW28[[#This Row],[(Y)
TOTAL Excluding VAT - Y1
((A*J)*Q)+((A*R)*12))]:[(AC)
TOTAL Excluding VAT - Y5
((E*N*Q)+((E*V)*12))]])</f>
        <v>0</v>
      </c>
      <c r="AC1451" s="65"/>
    </row>
    <row r="1452" spans="1:29" x14ac:dyDescent="0.3">
      <c r="A1452" t="s">
        <v>2533</v>
      </c>
      <c r="B1452" s="1" t="s">
        <v>5282</v>
      </c>
      <c r="C1452" s="115" t="s">
        <v>5283</v>
      </c>
      <c r="D1452" s="116" t="s">
        <v>2556</v>
      </c>
      <c r="E1452">
        <v>0</v>
      </c>
      <c r="F1452">
        <v>0</v>
      </c>
      <c r="G1452">
        <v>0</v>
      </c>
      <c r="H1452">
        <v>0</v>
      </c>
      <c r="I1452">
        <v>0</v>
      </c>
      <c r="J1452" t="s">
        <v>2496</v>
      </c>
      <c r="K1452" t="s">
        <v>2496</v>
      </c>
      <c r="L1452" s="20"/>
      <c r="M1452" s="20"/>
      <c r="N1452" s="20"/>
      <c r="O1452" s="20"/>
      <c r="P1452" s="20"/>
      <c r="Q1452" s="28">
        <f t="shared" si="24"/>
        <v>17.71</v>
      </c>
      <c r="R1452" s="18"/>
      <c r="S1452" s="18"/>
      <c r="T1452" s="18"/>
      <c r="U1452" s="18"/>
      <c r="V1452" s="18"/>
      <c r="W14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2" s="17">
        <f>SUM(T_MAIN_ROUTGW28[[#This Row],[(Y)
TOTAL Excluding VAT - Y1
((A*J)*Q)+((A*R)*12))]:[(AC)
TOTAL Excluding VAT - Y5
((E*N*Q)+((E*V)*12))]])</f>
        <v>0</v>
      </c>
      <c r="AC1452" s="65"/>
    </row>
    <row r="1453" spans="1:29" x14ac:dyDescent="0.3">
      <c r="A1453" t="s">
        <v>2533</v>
      </c>
      <c r="B1453" s="1" t="s">
        <v>5284</v>
      </c>
      <c r="C1453" s="115" t="s">
        <v>5285</v>
      </c>
      <c r="D1453" s="116" t="s">
        <v>2556</v>
      </c>
      <c r="E1453">
        <v>0</v>
      </c>
      <c r="F1453">
        <v>0</v>
      </c>
      <c r="G1453">
        <v>0</v>
      </c>
      <c r="H1453">
        <v>0</v>
      </c>
      <c r="I1453">
        <v>0</v>
      </c>
      <c r="J1453" t="s">
        <v>2496</v>
      </c>
      <c r="K1453" t="s">
        <v>2496</v>
      </c>
      <c r="L1453" s="20"/>
      <c r="M1453" s="20"/>
      <c r="N1453" s="20"/>
      <c r="O1453" s="20"/>
      <c r="P1453" s="20"/>
      <c r="Q1453" s="28">
        <f t="shared" si="24"/>
        <v>17.71</v>
      </c>
      <c r="R1453" s="18"/>
      <c r="S1453" s="18"/>
      <c r="T1453" s="18"/>
      <c r="U1453" s="18"/>
      <c r="V1453" s="18"/>
      <c r="W14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3" s="17">
        <f>SUM(T_MAIN_ROUTGW28[[#This Row],[(Y)
TOTAL Excluding VAT - Y1
((A*J)*Q)+((A*R)*12))]:[(AC)
TOTAL Excluding VAT - Y5
((E*N*Q)+((E*V)*12))]])</f>
        <v>0</v>
      </c>
      <c r="AC1453" s="65"/>
    </row>
    <row r="1454" spans="1:29" x14ac:dyDescent="0.3">
      <c r="A1454" t="s">
        <v>2533</v>
      </c>
      <c r="B1454" s="1" t="s">
        <v>5286</v>
      </c>
      <c r="C1454" s="115" t="s">
        <v>5287</v>
      </c>
      <c r="D1454" s="116" t="s">
        <v>4657</v>
      </c>
      <c r="E1454">
        <v>0</v>
      </c>
      <c r="F1454">
        <v>0</v>
      </c>
      <c r="G1454">
        <v>0</v>
      </c>
      <c r="H1454">
        <v>0</v>
      </c>
      <c r="I1454">
        <v>0</v>
      </c>
      <c r="J1454" t="s">
        <v>2496</v>
      </c>
      <c r="K1454" t="s">
        <v>2496</v>
      </c>
      <c r="L1454" s="20"/>
      <c r="M1454" s="20"/>
      <c r="N1454" s="20"/>
      <c r="O1454" s="20"/>
      <c r="P1454" s="20"/>
      <c r="Q1454" s="28">
        <f t="shared" si="24"/>
        <v>17.71</v>
      </c>
      <c r="R1454" s="18"/>
      <c r="S1454" s="18"/>
      <c r="T1454" s="18"/>
      <c r="U1454" s="18"/>
      <c r="V1454" s="18"/>
      <c r="W14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4" s="17">
        <f>SUM(T_MAIN_ROUTGW28[[#This Row],[(Y)
TOTAL Excluding VAT - Y1
((A*J)*Q)+((A*R)*12))]:[(AC)
TOTAL Excluding VAT - Y5
((E*N*Q)+((E*V)*12))]])</f>
        <v>0</v>
      </c>
      <c r="AC1454" s="65"/>
    </row>
    <row r="1455" spans="1:29" x14ac:dyDescent="0.3">
      <c r="A1455" t="s">
        <v>2533</v>
      </c>
      <c r="B1455" s="1" t="s">
        <v>5288</v>
      </c>
      <c r="C1455" s="115" t="s">
        <v>5289</v>
      </c>
      <c r="D1455" s="116" t="s">
        <v>4131</v>
      </c>
      <c r="E1455">
        <v>0</v>
      </c>
      <c r="F1455">
        <v>0</v>
      </c>
      <c r="G1455">
        <v>0</v>
      </c>
      <c r="H1455">
        <v>0</v>
      </c>
      <c r="I1455">
        <v>0</v>
      </c>
      <c r="J1455" t="s">
        <v>2496</v>
      </c>
      <c r="K1455" t="s">
        <v>2496</v>
      </c>
      <c r="L1455" s="20"/>
      <c r="M1455" s="20"/>
      <c r="N1455" s="20"/>
      <c r="O1455" s="20"/>
      <c r="P1455" s="20"/>
      <c r="Q1455" s="28">
        <f t="shared" si="24"/>
        <v>17.71</v>
      </c>
      <c r="R1455" s="18"/>
      <c r="S1455" s="18"/>
      <c r="T1455" s="18"/>
      <c r="U1455" s="18"/>
      <c r="V1455" s="18"/>
      <c r="W14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5" s="17">
        <f>SUM(T_MAIN_ROUTGW28[[#This Row],[(Y)
TOTAL Excluding VAT - Y1
((A*J)*Q)+((A*R)*12))]:[(AC)
TOTAL Excluding VAT - Y5
((E*N*Q)+((E*V)*12))]])</f>
        <v>0</v>
      </c>
      <c r="AC1455" s="65"/>
    </row>
    <row r="1456" spans="1:29" x14ac:dyDescent="0.3">
      <c r="A1456" t="s">
        <v>2533</v>
      </c>
      <c r="B1456" s="1" t="s">
        <v>5290</v>
      </c>
      <c r="C1456" s="115" t="s">
        <v>5291</v>
      </c>
      <c r="D1456" s="116" t="s">
        <v>2556</v>
      </c>
      <c r="E1456">
        <v>0</v>
      </c>
      <c r="F1456">
        <v>0</v>
      </c>
      <c r="G1456">
        <v>0</v>
      </c>
      <c r="H1456">
        <v>0</v>
      </c>
      <c r="I1456">
        <v>0</v>
      </c>
      <c r="J1456" t="s">
        <v>2496</v>
      </c>
      <c r="K1456" t="s">
        <v>2496</v>
      </c>
      <c r="L1456" s="20"/>
      <c r="M1456" s="20"/>
      <c r="N1456" s="20"/>
      <c r="O1456" s="20"/>
      <c r="P1456" s="20"/>
      <c r="Q1456" s="28">
        <f t="shared" si="24"/>
        <v>17.71</v>
      </c>
      <c r="R1456" s="18"/>
      <c r="S1456" s="18"/>
      <c r="T1456" s="18"/>
      <c r="U1456" s="18"/>
      <c r="V1456" s="18"/>
      <c r="W14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6" s="17">
        <f>SUM(T_MAIN_ROUTGW28[[#This Row],[(Y)
TOTAL Excluding VAT - Y1
((A*J)*Q)+((A*R)*12))]:[(AC)
TOTAL Excluding VAT - Y5
((E*N*Q)+((E*V)*12))]])</f>
        <v>0</v>
      </c>
      <c r="AC1456" s="65"/>
    </row>
    <row r="1457" spans="1:29" x14ac:dyDescent="0.3">
      <c r="A1457" t="s">
        <v>2533</v>
      </c>
      <c r="B1457" s="1" t="s">
        <v>5292</v>
      </c>
      <c r="C1457" s="115" t="s">
        <v>5293</v>
      </c>
      <c r="D1457" s="116" t="s">
        <v>2556</v>
      </c>
      <c r="E1457">
        <v>0</v>
      </c>
      <c r="F1457">
        <v>0</v>
      </c>
      <c r="G1457">
        <v>0</v>
      </c>
      <c r="H1457">
        <v>0</v>
      </c>
      <c r="I1457">
        <v>0</v>
      </c>
      <c r="J1457" t="s">
        <v>2496</v>
      </c>
      <c r="K1457" t="s">
        <v>2496</v>
      </c>
      <c r="L1457" s="20"/>
      <c r="M1457" s="20"/>
      <c r="N1457" s="20"/>
      <c r="O1457" s="20"/>
      <c r="P1457" s="20"/>
      <c r="Q1457" s="28">
        <f t="shared" si="24"/>
        <v>17.71</v>
      </c>
      <c r="R1457" s="18"/>
      <c r="S1457" s="18"/>
      <c r="T1457" s="18"/>
      <c r="U1457" s="18"/>
      <c r="V1457" s="18"/>
      <c r="W14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7" s="17">
        <f>SUM(T_MAIN_ROUTGW28[[#This Row],[(Y)
TOTAL Excluding VAT - Y1
((A*J)*Q)+((A*R)*12))]:[(AC)
TOTAL Excluding VAT - Y5
((E*N*Q)+((E*V)*12))]])</f>
        <v>0</v>
      </c>
      <c r="AC1457" s="65"/>
    </row>
    <row r="1458" spans="1:29" x14ac:dyDescent="0.3">
      <c r="A1458" t="s">
        <v>2533</v>
      </c>
      <c r="B1458" s="1" t="s">
        <v>5294</v>
      </c>
      <c r="C1458" s="115" t="s">
        <v>5295</v>
      </c>
      <c r="D1458" s="116" t="s">
        <v>2556</v>
      </c>
      <c r="E1458">
        <v>0</v>
      </c>
      <c r="F1458">
        <v>0</v>
      </c>
      <c r="G1458">
        <v>0</v>
      </c>
      <c r="H1458">
        <v>0</v>
      </c>
      <c r="I1458">
        <v>0</v>
      </c>
      <c r="J1458" t="s">
        <v>2496</v>
      </c>
      <c r="K1458" t="s">
        <v>2496</v>
      </c>
      <c r="L1458" s="20"/>
      <c r="M1458" s="20"/>
      <c r="N1458" s="20"/>
      <c r="O1458" s="20"/>
      <c r="P1458" s="20"/>
      <c r="Q1458" s="28">
        <f t="shared" si="24"/>
        <v>17.71</v>
      </c>
      <c r="R1458" s="18"/>
      <c r="S1458" s="18"/>
      <c r="T1458" s="18"/>
      <c r="U1458" s="18"/>
      <c r="V1458" s="18"/>
      <c r="W14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8" s="17">
        <f>SUM(T_MAIN_ROUTGW28[[#This Row],[(Y)
TOTAL Excluding VAT - Y1
((A*J)*Q)+((A*R)*12))]:[(AC)
TOTAL Excluding VAT - Y5
((E*N*Q)+((E*V)*12))]])</f>
        <v>0</v>
      </c>
      <c r="AC1458" s="65"/>
    </row>
    <row r="1459" spans="1:29" x14ac:dyDescent="0.3">
      <c r="A1459" t="s">
        <v>2533</v>
      </c>
      <c r="B1459" s="1" t="s">
        <v>5296</v>
      </c>
      <c r="C1459" s="115" t="s">
        <v>5297</v>
      </c>
      <c r="D1459" s="116" t="s">
        <v>2556</v>
      </c>
      <c r="E1459">
        <v>0</v>
      </c>
      <c r="F1459">
        <v>0</v>
      </c>
      <c r="G1459">
        <v>0</v>
      </c>
      <c r="H1459">
        <v>0</v>
      </c>
      <c r="I1459">
        <v>0</v>
      </c>
      <c r="J1459" t="s">
        <v>2496</v>
      </c>
      <c r="K1459" t="s">
        <v>2496</v>
      </c>
      <c r="L1459" s="20"/>
      <c r="M1459" s="20"/>
      <c r="N1459" s="20"/>
      <c r="O1459" s="20"/>
      <c r="P1459" s="20"/>
      <c r="Q1459" s="28">
        <f t="shared" si="24"/>
        <v>17.71</v>
      </c>
      <c r="R1459" s="18"/>
      <c r="S1459" s="18"/>
      <c r="T1459" s="18"/>
      <c r="U1459" s="18"/>
      <c r="V1459" s="18"/>
      <c r="W14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59" s="17">
        <f>SUM(T_MAIN_ROUTGW28[[#This Row],[(Y)
TOTAL Excluding VAT - Y1
((A*J)*Q)+((A*R)*12))]:[(AC)
TOTAL Excluding VAT - Y5
((E*N*Q)+((E*V)*12))]])</f>
        <v>0</v>
      </c>
      <c r="AC1459" s="65"/>
    </row>
    <row r="1460" spans="1:29" x14ac:dyDescent="0.3">
      <c r="A1460" t="s">
        <v>2533</v>
      </c>
      <c r="B1460" s="1" t="s">
        <v>5298</v>
      </c>
      <c r="C1460" s="115" t="s">
        <v>5299</v>
      </c>
      <c r="D1460" s="116" t="s">
        <v>2556</v>
      </c>
      <c r="E1460">
        <v>0</v>
      </c>
      <c r="F1460">
        <v>0</v>
      </c>
      <c r="G1460">
        <v>0</v>
      </c>
      <c r="H1460">
        <v>0</v>
      </c>
      <c r="I1460">
        <v>0</v>
      </c>
      <c r="J1460" t="s">
        <v>2496</v>
      </c>
      <c r="K1460" t="s">
        <v>2496</v>
      </c>
      <c r="L1460" s="20"/>
      <c r="M1460" s="20"/>
      <c r="N1460" s="20"/>
      <c r="O1460" s="20"/>
      <c r="P1460" s="20"/>
      <c r="Q1460" s="28">
        <f t="shared" si="24"/>
        <v>17.71</v>
      </c>
      <c r="R1460" s="18"/>
      <c r="S1460" s="18"/>
      <c r="T1460" s="18"/>
      <c r="U1460" s="18"/>
      <c r="V1460" s="18"/>
      <c r="W14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0" s="17">
        <f>SUM(T_MAIN_ROUTGW28[[#This Row],[(Y)
TOTAL Excluding VAT - Y1
((A*J)*Q)+((A*R)*12))]:[(AC)
TOTAL Excluding VAT - Y5
((E*N*Q)+((E*V)*12))]])</f>
        <v>0</v>
      </c>
      <c r="AC1460" s="65"/>
    </row>
    <row r="1461" spans="1:29" x14ac:dyDescent="0.3">
      <c r="A1461" t="s">
        <v>2533</v>
      </c>
      <c r="B1461" s="1" t="s">
        <v>5300</v>
      </c>
      <c r="C1461" s="115" t="s">
        <v>5301</v>
      </c>
      <c r="D1461" s="116" t="s">
        <v>2556</v>
      </c>
      <c r="E1461">
        <v>0</v>
      </c>
      <c r="F1461">
        <v>0</v>
      </c>
      <c r="G1461">
        <v>0</v>
      </c>
      <c r="H1461">
        <v>0</v>
      </c>
      <c r="I1461">
        <v>0</v>
      </c>
      <c r="J1461" t="s">
        <v>2496</v>
      </c>
      <c r="K1461" t="s">
        <v>2496</v>
      </c>
      <c r="L1461" s="20"/>
      <c r="M1461" s="20"/>
      <c r="N1461" s="20"/>
      <c r="O1461" s="20"/>
      <c r="P1461" s="20"/>
      <c r="Q1461" s="28">
        <f t="shared" si="24"/>
        <v>17.71</v>
      </c>
      <c r="R1461" s="18"/>
      <c r="S1461" s="18"/>
      <c r="T1461" s="18"/>
      <c r="U1461" s="18"/>
      <c r="V1461" s="18"/>
      <c r="W14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1" s="17">
        <f>SUM(T_MAIN_ROUTGW28[[#This Row],[(Y)
TOTAL Excluding VAT - Y1
((A*J)*Q)+((A*R)*12))]:[(AC)
TOTAL Excluding VAT - Y5
((E*N*Q)+((E*V)*12))]])</f>
        <v>0</v>
      </c>
      <c r="AC1461" s="65"/>
    </row>
    <row r="1462" spans="1:29" x14ac:dyDescent="0.3">
      <c r="A1462" t="s">
        <v>2533</v>
      </c>
      <c r="B1462" s="1" t="s">
        <v>5302</v>
      </c>
      <c r="C1462" s="115" t="s">
        <v>5303</v>
      </c>
      <c r="D1462" s="116" t="s">
        <v>2556</v>
      </c>
      <c r="E1462">
        <v>0</v>
      </c>
      <c r="F1462">
        <v>0</v>
      </c>
      <c r="G1462">
        <v>0</v>
      </c>
      <c r="H1462">
        <v>0</v>
      </c>
      <c r="I1462">
        <v>0</v>
      </c>
      <c r="J1462" t="s">
        <v>2496</v>
      </c>
      <c r="K1462" t="s">
        <v>2496</v>
      </c>
      <c r="L1462" s="20"/>
      <c r="M1462" s="20"/>
      <c r="N1462" s="20"/>
      <c r="O1462" s="20"/>
      <c r="P1462" s="20"/>
      <c r="Q1462" s="28">
        <f t="shared" si="24"/>
        <v>17.71</v>
      </c>
      <c r="R1462" s="18"/>
      <c r="S1462" s="18"/>
      <c r="T1462" s="18"/>
      <c r="U1462" s="18"/>
      <c r="V1462" s="18"/>
      <c r="W14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2" s="17">
        <f>SUM(T_MAIN_ROUTGW28[[#This Row],[(Y)
TOTAL Excluding VAT - Y1
((A*J)*Q)+((A*R)*12))]:[(AC)
TOTAL Excluding VAT - Y5
((E*N*Q)+((E*V)*12))]])</f>
        <v>0</v>
      </c>
      <c r="AC1462" s="65"/>
    </row>
    <row r="1463" spans="1:29" x14ac:dyDescent="0.3">
      <c r="A1463" t="s">
        <v>2533</v>
      </c>
      <c r="B1463" s="1" t="s">
        <v>5304</v>
      </c>
      <c r="C1463" s="115" t="s">
        <v>5305</v>
      </c>
      <c r="D1463" s="116" t="s">
        <v>2556</v>
      </c>
      <c r="E1463">
        <v>0</v>
      </c>
      <c r="F1463">
        <v>0</v>
      </c>
      <c r="G1463">
        <v>0</v>
      </c>
      <c r="H1463">
        <v>0</v>
      </c>
      <c r="I1463">
        <v>0</v>
      </c>
      <c r="J1463" t="s">
        <v>2496</v>
      </c>
      <c r="K1463" t="s">
        <v>2496</v>
      </c>
      <c r="L1463" s="20"/>
      <c r="M1463" s="20"/>
      <c r="N1463" s="20"/>
      <c r="O1463" s="20"/>
      <c r="P1463" s="20"/>
      <c r="Q1463" s="28">
        <f t="shared" si="24"/>
        <v>17.71</v>
      </c>
      <c r="R1463" s="18"/>
      <c r="S1463" s="18"/>
      <c r="T1463" s="18"/>
      <c r="U1463" s="18"/>
      <c r="V1463" s="18"/>
      <c r="W14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3" s="17">
        <f>SUM(T_MAIN_ROUTGW28[[#This Row],[(Y)
TOTAL Excluding VAT - Y1
((A*J)*Q)+((A*R)*12))]:[(AC)
TOTAL Excluding VAT - Y5
((E*N*Q)+((E*V)*12))]])</f>
        <v>0</v>
      </c>
      <c r="AC1463" s="65"/>
    </row>
    <row r="1464" spans="1:29" x14ac:dyDescent="0.3">
      <c r="A1464" t="s">
        <v>2533</v>
      </c>
      <c r="B1464" s="1" t="s">
        <v>5306</v>
      </c>
      <c r="C1464" s="115" t="s">
        <v>5307</v>
      </c>
      <c r="D1464" s="116" t="s">
        <v>2556</v>
      </c>
      <c r="E1464">
        <v>0</v>
      </c>
      <c r="F1464">
        <v>0</v>
      </c>
      <c r="G1464">
        <v>0</v>
      </c>
      <c r="H1464">
        <v>0</v>
      </c>
      <c r="I1464">
        <v>0</v>
      </c>
      <c r="J1464" t="s">
        <v>2496</v>
      </c>
      <c r="K1464" t="s">
        <v>2496</v>
      </c>
      <c r="L1464" s="20"/>
      <c r="M1464" s="20"/>
      <c r="N1464" s="20"/>
      <c r="O1464" s="20"/>
      <c r="P1464" s="20"/>
      <c r="Q1464" s="28">
        <f t="shared" si="24"/>
        <v>17.71</v>
      </c>
      <c r="R1464" s="18"/>
      <c r="S1464" s="18"/>
      <c r="T1464" s="18"/>
      <c r="U1464" s="18"/>
      <c r="V1464" s="18"/>
      <c r="W14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4" s="17">
        <f>SUM(T_MAIN_ROUTGW28[[#This Row],[(Y)
TOTAL Excluding VAT - Y1
((A*J)*Q)+((A*R)*12))]:[(AC)
TOTAL Excluding VAT - Y5
((E*N*Q)+((E*V)*12))]])</f>
        <v>0</v>
      </c>
      <c r="AC1464" s="65"/>
    </row>
    <row r="1465" spans="1:29" x14ac:dyDescent="0.3">
      <c r="A1465" t="s">
        <v>2533</v>
      </c>
      <c r="B1465" s="1" t="s">
        <v>5308</v>
      </c>
      <c r="C1465" s="115" t="s">
        <v>5309</v>
      </c>
      <c r="D1465" s="116" t="s">
        <v>2556</v>
      </c>
      <c r="E1465">
        <v>0</v>
      </c>
      <c r="F1465">
        <v>0</v>
      </c>
      <c r="G1465">
        <v>0</v>
      </c>
      <c r="H1465">
        <v>0</v>
      </c>
      <c r="I1465">
        <v>0</v>
      </c>
      <c r="J1465" t="s">
        <v>2496</v>
      </c>
      <c r="K1465" t="s">
        <v>2496</v>
      </c>
      <c r="L1465" s="20"/>
      <c r="M1465" s="20"/>
      <c r="N1465" s="20"/>
      <c r="O1465" s="20"/>
      <c r="P1465" s="20"/>
      <c r="Q1465" s="28">
        <f t="shared" si="24"/>
        <v>17.71</v>
      </c>
      <c r="R1465" s="18"/>
      <c r="S1465" s="18"/>
      <c r="T1465" s="18"/>
      <c r="U1465" s="18"/>
      <c r="V1465" s="18"/>
      <c r="W14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5" s="17">
        <f>SUM(T_MAIN_ROUTGW28[[#This Row],[(Y)
TOTAL Excluding VAT - Y1
((A*J)*Q)+((A*R)*12))]:[(AC)
TOTAL Excluding VAT - Y5
((E*N*Q)+((E*V)*12))]])</f>
        <v>0</v>
      </c>
      <c r="AC1465" s="65"/>
    </row>
    <row r="1466" spans="1:29" x14ac:dyDescent="0.3">
      <c r="A1466" t="s">
        <v>2533</v>
      </c>
      <c r="B1466" s="1" t="s">
        <v>5310</v>
      </c>
      <c r="C1466" s="115" t="s">
        <v>5311</v>
      </c>
      <c r="D1466" s="116" t="s">
        <v>4131</v>
      </c>
      <c r="E1466">
        <v>0</v>
      </c>
      <c r="F1466">
        <v>0</v>
      </c>
      <c r="G1466">
        <v>0</v>
      </c>
      <c r="H1466">
        <v>0</v>
      </c>
      <c r="I1466">
        <v>0</v>
      </c>
      <c r="J1466" t="s">
        <v>2496</v>
      </c>
      <c r="K1466" t="s">
        <v>2496</v>
      </c>
      <c r="L1466" s="20"/>
      <c r="M1466" s="20"/>
      <c r="N1466" s="20"/>
      <c r="O1466" s="20"/>
      <c r="P1466" s="20"/>
      <c r="Q1466" s="28">
        <f t="shared" si="24"/>
        <v>17.71</v>
      </c>
      <c r="R1466" s="18"/>
      <c r="S1466" s="18"/>
      <c r="T1466" s="18"/>
      <c r="U1466" s="18"/>
      <c r="V1466" s="18"/>
      <c r="W14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6" s="17">
        <f>SUM(T_MAIN_ROUTGW28[[#This Row],[(Y)
TOTAL Excluding VAT - Y1
((A*J)*Q)+((A*R)*12))]:[(AC)
TOTAL Excluding VAT - Y5
((E*N*Q)+((E*V)*12))]])</f>
        <v>0</v>
      </c>
      <c r="AC1466" s="65"/>
    </row>
    <row r="1467" spans="1:29" x14ac:dyDescent="0.3">
      <c r="A1467" t="s">
        <v>2533</v>
      </c>
      <c r="B1467" s="1" t="s">
        <v>5312</v>
      </c>
      <c r="C1467" s="115" t="s">
        <v>5313</v>
      </c>
      <c r="D1467" s="116" t="s">
        <v>4131</v>
      </c>
      <c r="E1467">
        <v>0</v>
      </c>
      <c r="F1467">
        <v>0</v>
      </c>
      <c r="G1467">
        <v>0</v>
      </c>
      <c r="H1467">
        <v>0</v>
      </c>
      <c r="I1467">
        <v>0</v>
      </c>
      <c r="J1467" t="s">
        <v>2496</v>
      </c>
      <c r="K1467" t="s">
        <v>2496</v>
      </c>
      <c r="L1467" s="20"/>
      <c r="M1467" s="20"/>
      <c r="N1467" s="20"/>
      <c r="O1467" s="20"/>
      <c r="P1467" s="20"/>
      <c r="Q1467" s="28">
        <f t="shared" si="24"/>
        <v>17.71</v>
      </c>
      <c r="R1467" s="18"/>
      <c r="S1467" s="18"/>
      <c r="T1467" s="18"/>
      <c r="U1467" s="18"/>
      <c r="V1467" s="18"/>
      <c r="W14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7" s="17">
        <f>SUM(T_MAIN_ROUTGW28[[#This Row],[(Y)
TOTAL Excluding VAT - Y1
((A*J)*Q)+((A*R)*12))]:[(AC)
TOTAL Excluding VAT - Y5
((E*N*Q)+((E*V)*12))]])</f>
        <v>0</v>
      </c>
      <c r="AC1467" s="65"/>
    </row>
    <row r="1468" spans="1:29" x14ac:dyDescent="0.3">
      <c r="A1468" t="s">
        <v>2533</v>
      </c>
      <c r="B1468" s="1" t="s">
        <v>5314</v>
      </c>
      <c r="C1468" s="115" t="s">
        <v>5315</v>
      </c>
      <c r="D1468" s="116" t="s">
        <v>2567</v>
      </c>
      <c r="E1468">
        <v>0</v>
      </c>
      <c r="F1468">
        <v>0</v>
      </c>
      <c r="G1468">
        <v>0</v>
      </c>
      <c r="H1468">
        <v>0</v>
      </c>
      <c r="I1468">
        <v>0</v>
      </c>
      <c r="J1468" t="s">
        <v>2496</v>
      </c>
      <c r="K1468" t="s">
        <v>2496</v>
      </c>
      <c r="L1468" s="20"/>
      <c r="M1468" s="20"/>
      <c r="N1468" s="20"/>
      <c r="O1468" s="20"/>
      <c r="P1468" s="20"/>
      <c r="Q1468" s="28">
        <f t="shared" si="24"/>
        <v>17.71</v>
      </c>
      <c r="R1468" s="18"/>
      <c r="S1468" s="18"/>
      <c r="T1468" s="18"/>
      <c r="U1468" s="18"/>
      <c r="V1468" s="18"/>
      <c r="W14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8" s="17">
        <f>SUM(T_MAIN_ROUTGW28[[#This Row],[(Y)
TOTAL Excluding VAT - Y1
((A*J)*Q)+((A*R)*12))]:[(AC)
TOTAL Excluding VAT - Y5
((E*N*Q)+((E*V)*12))]])</f>
        <v>0</v>
      </c>
      <c r="AC1468" s="65"/>
    </row>
    <row r="1469" spans="1:29" x14ac:dyDescent="0.3">
      <c r="A1469" t="s">
        <v>2533</v>
      </c>
      <c r="B1469" s="1" t="s">
        <v>5316</v>
      </c>
      <c r="C1469" s="115" t="s">
        <v>5317</v>
      </c>
      <c r="D1469" s="116" t="s">
        <v>2556</v>
      </c>
      <c r="E1469">
        <v>0</v>
      </c>
      <c r="F1469">
        <v>0</v>
      </c>
      <c r="G1469">
        <v>0</v>
      </c>
      <c r="H1469">
        <v>0</v>
      </c>
      <c r="I1469">
        <v>0</v>
      </c>
      <c r="J1469" t="s">
        <v>2496</v>
      </c>
      <c r="K1469" t="s">
        <v>2496</v>
      </c>
      <c r="L1469" s="20"/>
      <c r="M1469" s="20"/>
      <c r="N1469" s="20"/>
      <c r="O1469" s="20"/>
      <c r="P1469" s="20"/>
      <c r="Q1469" s="28">
        <f t="shared" si="24"/>
        <v>17.71</v>
      </c>
      <c r="R1469" s="18"/>
      <c r="S1469" s="18"/>
      <c r="T1469" s="18"/>
      <c r="U1469" s="18"/>
      <c r="V1469" s="18"/>
      <c r="W14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69" s="17">
        <f>SUM(T_MAIN_ROUTGW28[[#This Row],[(Y)
TOTAL Excluding VAT - Y1
((A*J)*Q)+((A*R)*12))]:[(AC)
TOTAL Excluding VAT - Y5
((E*N*Q)+((E*V)*12))]])</f>
        <v>0</v>
      </c>
      <c r="AC1469" s="65"/>
    </row>
    <row r="1470" spans="1:29" x14ac:dyDescent="0.3">
      <c r="A1470" t="s">
        <v>2533</v>
      </c>
      <c r="B1470" s="1" t="s">
        <v>5318</v>
      </c>
      <c r="C1470" s="115" t="s">
        <v>5319</v>
      </c>
      <c r="D1470" s="116" t="s">
        <v>2556</v>
      </c>
      <c r="E1470">
        <v>0</v>
      </c>
      <c r="F1470">
        <v>0</v>
      </c>
      <c r="G1470">
        <v>0</v>
      </c>
      <c r="H1470">
        <v>0</v>
      </c>
      <c r="I1470">
        <v>0</v>
      </c>
      <c r="J1470" t="s">
        <v>2496</v>
      </c>
      <c r="K1470" t="s">
        <v>2496</v>
      </c>
      <c r="L1470" s="20"/>
      <c r="M1470" s="20"/>
      <c r="N1470" s="20"/>
      <c r="O1470" s="20"/>
      <c r="P1470" s="20"/>
      <c r="Q1470" s="28">
        <f t="shared" si="24"/>
        <v>17.71</v>
      </c>
      <c r="R1470" s="18"/>
      <c r="S1470" s="18"/>
      <c r="T1470" s="18"/>
      <c r="U1470" s="18"/>
      <c r="V1470" s="18"/>
      <c r="W14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0" s="17">
        <f>SUM(T_MAIN_ROUTGW28[[#This Row],[(Y)
TOTAL Excluding VAT - Y1
((A*J)*Q)+((A*R)*12))]:[(AC)
TOTAL Excluding VAT - Y5
((E*N*Q)+((E*V)*12))]])</f>
        <v>0</v>
      </c>
      <c r="AC1470" s="65"/>
    </row>
    <row r="1471" spans="1:29" x14ac:dyDescent="0.3">
      <c r="A1471" t="s">
        <v>2533</v>
      </c>
      <c r="B1471" s="1" t="s">
        <v>5320</v>
      </c>
      <c r="C1471" s="115" t="s">
        <v>5321</v>
      </c>
      <c r="D1471" s="116" t="s">
        <v>2556</v>
      </c>
      <c r="E1471">
        <v>0</v>
      </c>
      <c r="F1471">
        <v>0</v>
      </c>
      <c r="G1471">
        <v>0</v>
      </c>
      <c r="H1471">
        <v>0</v>
      </c>
      <c r="I1471">
        <v>0</v>
      </c>
      <c r="J1471" t="s">
        <v>2496</v>
      </c>
      <c r="K1471" t="s">
        <v>2496</v>
      </c>
      <c r="L1471" s="20"/>
      <c r="M1471" s="20"/>
      <c r="N1471" s="20"/>
      <c r="O1471" s="20"/>
      <c r="P1471" s="20"/>
      <c r="Q1471" s="28">
        <f t="shared" si="24"/>
        <v>17.71</v>
      </c>
      <c r="R1471" s="18"/>
      <c r="S1471" s="18"/>
      <c r="T1471" s="18"/>
      <c r="U1471" s="18"/>
      <c r="V1471" s="18"/>
      <c r="W14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1" s="17">
        <f>SUM(T_MAIN_ROUTGW28[[#This Row],[(Y)
TOTAL Excluding VAT - Y1
((A*J)*Q)+((A*R)*12))]:[(AC)
TOTAL Excluding VAT - Y5
((E*N*Q)+((E*V)*12))]])</f>
        <v>0</v>
      </c>
      <c r="AC1471" s="65"/>
    </row>
    <row r="1472" spans="1:29" x14ac:dyDescent="0.3">
      <c r="A1472" t="s">
        <v>2533</v>
      </c>
      <c r="B1472" s="1" t="s">
        <v>5322</v>
      </c>
      <c r="C1472" s="115" t="s">
        <v>5323</v>
      </c>
      <c r="D1472" s="116" t="s">
        <v>4131</v>
      </c>
      <c r="E1472">
        <v>0</v>
      </c>
      <c r="F1472">
        <v>0</v>
      </c>
      <c r="G1472">
        <v>0</v>
      </c>
      <c r="H1472">
        <v>0</v>
      </c>
      <c r="I1472">
        <v>0</v>
      </c>
      <c r="J1472" t="s">
        <v>2496</v>
      </c>
      <c r="K1472" t="s">
        <v>2496</v>
      </c>
      <c r="L1472" s="20"/>
      <c r="M1472" s="20"/>
      <c r="N1472" s="20"/>
      <c r="O1472" s="20"/>
      <c r="P1472" s="20"/>
      <c r="Q1472" s="28">
        <f t="shared" si="24"/>
        <v>17.71</v>
      </c>
      <c r="R1472" s="18"/>
      <c r="S1472" s="18"/>
      <c r="T1472" s="18"/>
      <c r="U1472" s="18"/>
      <c r="V1472" s="18"/>
      <c r="W14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2" s="17">
        <f>SUM(T_MAIN_ROUTGW28[[#This Row],[(Y)
TOTAL Excluding VAT - Y1
((A*J)*Q)+((A*R)*12))]:[(AC)
TOTAL Excluding VAT - Y5
((E*N*Q)+((E*V)*12))]])</f>
        <v>0</v>
      </c>
      <c r="AC1472" s="65"/>
    </row>
    <row r="1473" spans="1:29" x14ac:dyDescent="0.3">
      <c r="A1473" t="s">
        <v>2533</v>
      </c>
      <c r="B1473" s="1" t="s">
        <v>5324</v>
      </c>
      <c r="C1473" s="115" t="s">
        <v>5325</v>
      </c>
      <c r="D1473" s="116" t="s">
        <v>2556</v>
      </c>
      <c r="E1473">
        <v>0</v>
      </c>
      <c r="F1473">
        <v>0</v>
      </c>
      <c r="G1473">
        <v>0</v>
      </c>
      <c r="H1473">
        <v>0</v>
      </c>
      <c r="I1473">
        <v>0</v>
      </c>
      <c r="J1473" t="s">
        <v>2496</v>
      </c>
      <c r="K1473" t="s">
        <v>2496</v>
      </c>
      <c r="L1473" s="20"/>
      <c r="M1473" s="20"/>
      <c r="N1473" s="20"/>
      <c r="O1473" s="20"/>
      <c r="P1473" s="20"/>
      <c r="Q1473" s="28">
        <f t="shared" si="24"/>
        <v>17.71</v>
      </c>
      <c r="R1473" s="18"/>
      <c r="S1473" s="18"/>
      <c r="T1473" s="18"/>
      <c r="U1473" s="18"/>
      <c r="V1473" s="18"/>
      <c r="W14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3" s="17">
        <f>SUM(T_MAIN_ROUTGW28[[#This Row],[(Y)
TOTAL Excluding VAT - Y1
((A*J)*Q)+((A*R)*12))]:[(AC)
TOTAL Excluding VAT - Y5
((E*N*Q)+((E*V)*12))]])</f>
        <v>0</v>
      </c>
      <c r="AC1473" s="65"/>
    </row>
    <row r="1474" spans="1:29" x14ac:dyDescent="0.3">
      <c r="A1474" t="s">
        <v>2533</v>
      </c>
      <c r="B1474" s="1" t="s">
        <v>5326</v>
      </c>
      <c r="C1474" s="115" t="s">
        <v>5327</v>
      </c>
      <c r="D1474" s="116" t="s">
        <v>2556</v>
      </c>
      <c r="E1474">
        <v>0</v>
      </c>
      <c r="F1474">
        <v>0</v>
      </c>
      <c r="G1474">
        <v>0</v>
      </c>
      <c r="H1474">
        <v>0</v>
      </c>
      <c r="I1474">
        <v>0</v>
      </c>
      <c r="J1474" t="s">
        <v>2496</v>
      </c>
      <c r="K1474" t="s">
        <v>2496</v>
      </c>
      <c r="L1474" s="20"/>
      <c r="M1474" s="20"/>
      <c r="N1474" s="20"/>
      <c r="O1474" s="20"/>
      <c r="P1474" s="20"/>
      <c r="Q1474" s="28">
        <f t="shared" si="24"/>
        <v>17.71</v>
      </c>
      <c r="R1474" s="18"/>
      <c r="S1474" s="18"/>
      <c r="T1474" s="18"/>
      <c r="U1474" s="18"/>
      <c r="V1474" s="18"/>
      <c r="W14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4" s="17">
        <f>SUM(T_MAIN_ROUTGW28[[#This Row],[(Y)
TOTAL Excluding VAT - Y1
((A*J)*Q)+((A*R)*12))]:[(AC)
TOTAL Excluding VAT - Y5
((E*N*Q)+((E*V)*12))]])</f>
        <v>0</v>
      </c>
      <c r="AC1474" s="65"/>
    </row>
    <row r="1475" spans="1:29" x14ac:dyDescent="0.3">
      <c r="A1475" t="s">
        <v>2533</v>
      </c>
      <c r="B1475" s="1" t="s">
        <v>5328</v>
      </c>
      <c r="C1475" s="115" t="s">
        <v>5329</v>
      </c>
      <c r="D1475" s="116" t="s">
        <v>2556</v>
      </c>
      <c r="E1475">
        <v>0</v>
      </c>
      <c r="F1475">
        <v>0</v>
      </c>
      <c r="G1475">
        <v>0</v>
      </c>
      <c r="H1475">
        <v>0</v>
      </c>
      <c r="I1475">
        <v>0</v>
      </c>
      <c r="J1475" t="s">
        <v>2496</v>
      </c>
      <c r="K1475" t="s">
        <v>2496</v>
      </c>
      <c r="L1475" s="20"/>
      <c r="M1475" s="20"/>
      <c r="N1475" s="20"/>
      <c r="O1475" s="20"/>
      <c r="P1475" s="20"/>
      <c r="Q1475" s="28">
        <f t="shared" si="24"/>
        <v>17.71</v>
      </c>
      <c r="R1475" s="18"/>
      <c r="S1475" s="18"/>
      <c r="T1475" s="18"/>
      <c r="U1475" s="18"/>
      <c r="V1475" s="18"/>
      <c r="W14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5" s="17">
        <f>SUM(T_MAIN_ROUTGW28[[#This Row],[(Y)
TOTAL Excluding VAT - Y1
((A*J)*Q)+((A*R)*12))]:[(AC)
TOTAL Excluding VAT - Y5
((E*N*Q)+((E*V)*12))]])</f>
        <v>0</v>
      </c>
      <c r="AC1475" s="65"/>
    </row>
    <row r="1476" spans="1:29" x14ac:dyDescent="0.3">
      <c r="A1476" t="s">
        <v>2533</v>
      </c>
      <c r="B1476" s="1" t="s">
        <v>5330</v>
      </c>
      <c r="C1476" s="115" t="s">
        <v>5331</v>
      </c>
      <c r="D1476" s="116" t="s">
        <v>2556</v>
      </c>
      <c r="E1476">
        <v>0</v>
      </c>
      <c r="F1476">
        <v>0</v>
      </c>
      <c r="G1476">
        <v>0</v>
      </c>
      <c r="H1476">
        <v>0</v>
      </c>
      <c r="I1476">
        <v>0</v>
      </c>
      <c r="J1476" t="s">
        <v>2496</v>
      </c>
      <c r="K1476" t="s">
        <v>2496</v>
      </c>
      <c r="L1476" s="20"/>
      <c r="M1476" s="20"/>
      <c r="N1476" s="20"/>
      <c r="O1476" s="20"/>
      <c r="P1476" s="20"/>
      <c r="Q1476" s="28">
        <f t="shared" si="24"/>
        <v>17.71</v>
      </c>
      <c r="R1476" s="18"/>
      <c r="S1476" s="18"/>
      <c r="T1476" s="18"/>
      <c r="U1476" s="18"/>
      <c r="V1476" s="18"/>
      <c r="W14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6" s="17">
        <f>SUM(T_MAIN_ROUTGW28[[#This Row],[(Y)
TOTAL Excluding VAT - Y1
((A*J)*Q)+((A*R)*12))]:[(AC)
TOTAL Excluding VAT - Y5
((E*N*Q)+((E*V)*12))]])</f>
        <v>0</v>
      </c>
      <c r="AC1476" s="65"/>
    </row>
    <row r="1477" spans="1:29" x14ac:dyDescent="0.3">
      <c r="A1477" t="s">
        <v>2533</v>
      </c>
      <c r="B1477" s="1" t="s">
        <v>5332</v>
      </c>
      <c r="C1477" s="115" t="s">
        <v>5333</v>
      </c>
      <c r="D1477" s="116" t="s">
        <v>2556</v>
      </c>
      <c r="E1477">
        <v>0</v>
      </c>
      <c r="F1477">
        <v>0</v>
      </c>
      <c r="G1477">
        <v>0</v>
      </c>
      <c r="H1477">
        <v>0</v>
      </c>
      <c r="I1477">
        <v>0</v>
      </c>
      <c r="J1477" t="s">
        <v>2496</v>
      </c>
      <c r="K1477" t="s">
        <v>2496</v>
      </c>
      <c r="L1477" s="20"/>
      <c r="M1477" s="20"/>
      <c r="N1477" s="20"/>
      <c r="O1477" s="20"/>
      <c r="P1477" s="20"/>
      <c r="Q1477" s="28">
        <f t="shared" si="24"/>
        <v>17.71</v>
      </c>
      <c r="R1477" s="18"/>
      <c r="S1477" s="18"/>
      <c r="T1477" s="18"/>
      <c r="U1477" s="18"/>
      <c r="V1477" s="18"/>
      <c r="W14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7" s="17">
        <f>SUM(T_MAIN_ROUTGW28[[#This Row],[(Y)
TOTAL Excluding VAT - Y1
((A*J)*Q)+((A*R)*12))]:[(AC)
TOTAL Excluding VAT - Y5
((E*N*Q)+((E*V)*12))]])</f>
        <v>0</v>
      </c>
      <c r="AC1477" s="65"/>
    </row>
    <row r="1478" spans="1:29" x14ac:dyDescent="0.3">
      <c r="A1478" t="s">
        <v>2533</v>
      </c>
      <c r="B1478" s="1" t="s">
        <v>5334</v>
      </c>
      <c r="C1478" s="115" t="s">
        <v>5335</v>
      </c>
      <c r="D1478" s="116" t="s">
        <v>2556</v>
      </c>
      <c r="E1478">
        <v>0</v>
      </c>
      <c r="F1478">
        <v>0</v>
      </c>
      <c r="G1478">
        <v>0</v>
      </c>
      <c r="H1478">
        <v>0</v>
      </c>
      <c r="I1478">
        <v>0</v>
      </c>
      <c r="J1478" t="s">
        <v>2496</v>
      </c>
      <c r="K1478" t="s">
        <v>2496</v>
      </c>
      <c r="L1478" s="20"/>
      <c r="M1478" s="20"/>
      <c r="N1478" s="20"/>
      <c r="O1478" s="20"/>
      <c r="P1478" s="20"/>
      <c r="Q1478" s="28">
        <f t="shared" si="24"/>
        <v>17.71</v>
      </c>
      <c r="R1478" s="18"/>
      <c r="S1478" s="18"/>
      <c r="T1478" s="18"/>
      <c r="U1478" s="18"/>
      <c r="V1478" s="18"/>
      <c r="W14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8" s="17">
        <f>SUM(T_MAIN_ROUTGW28[[#This Row],[(Y)
TOTAL Excluding VAT - Y1
((A*J)*Q)+((A*R)*12))]:[(AC)
TOTAL Excluding VAT - Y5
((E*N*Q)+((E*V)*12))]])</f>
        <v>0</v>
      </c>
      <c r="AC1478" s="65"/>
    </row>
    <row r="1479" spans="1:29" x14ac:dyDescent="0.3">
      <c r="A1479" t="s">
        <v>2533</v>
      </c>
      <c r="B1479" s="1" t="s">
        <v>5336</v>
      </c>
      <c r="C1479" s="115" t="s">
        <v>5337</v>
      </c>
      <c r="D1479" s="116" t="s">
        <v>2556</v>
      </c>
      <c r="E1479">
        <v>0</v>
      </c>
      <c r="F1479">
        <v>0</v>
      </c>
      <c r="G1479">
        <v>0</v>
      </c>
      <c r="H1479">
        <v>0</v>
      </c>
      <c r="I1479">
        <v>0</v>
      </c>
      <c r="J1479" t="s">
        <v>2496</v>
      </c>
      <c r="K1479" t="s">
        <v>2496</v>
      </c>
      <c r="L1479" s="20"/>
      <c r="M1479" s="20"/>
      <c r="N1479" s="20"/>
      <c r="O1479" s="20"/>
      <c r="P1479" s="20"/>
      <c r="Q1479" s="28">
        <f t="shared" si="24"/>
        <v>17.71</v>
      </c>
      <c r="R1479" s="18"/>
      <c r="S1479" s="18"/>
      <c r="T1479" s="18"/>
      <c r="U1479" s="18"/>
      <c r="V1479" s="18"/>
      <c r="W14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79" s="17">
        <f>SUM(T_MAIN_ROUTGW28[[#This Row],[(Y)
TOTAL Excluding VAT - Y1
((A*J)*Q)+((A*R)*12))]:[(AC)
TOTAL Excluding VAT - Y5
((E*N*Q)+((E*V)*12))]])</f>
        <v>0</v>
      </c>
      <c r="AC1479" s="65"/>
    </row>
    <row r="1480" spans="1:29" x14ac:dyDescent="0.3">
      <c r="A1480" t="s">
        <v>2533</v>
      </c>
      <c r="B1480" s="1" t="s">
        <v>5338</v>
      </c>
      <c r="C1480" s="115" t="s">
        <v>5339</v>
      </c>
      <c r="D1480" s="116" t="s">
        <v>2591</v>
      </c>
      <c r="E1480">
        <v>0</v>
      </c>
      <c r="F1480">
        <v>0</v>
      </c>
      <c r="G1480">
        <v>0</v>
      </c>
      <c r="H1480">
        <v>0</v>
      </c>
      <c r="I1480">
        <v>0</v>
      </c>
      <c r="J1480" t="s">
        <v>2496</v>
      </c>
      <c r="K1480" t="s">
        <v>2496</v>
      </c>
      <c r="L1480" s="20"/>
      <c r="M1480" s="20"/>
      <c r="N1480" s="20"/>
      <c r="O1480" s="20"/>
      <c r="P1480" s="20"/>
      <c r="Q1480" s="28">
        <f t="shared" si="24"/>
        <v>17.71</v>
      </c>
      <c r="R1480" s="18"/>
      <c r="S1480" s="18"/>
      <c r="T1480" s="18"/>
      <c r="U1480" s="18"/>
      <c r="V1480" s="18"/>
      <c r="W14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0" s="17">
        <f>SUM(T_MAIN_ROUTGW28[[#This Row],[(Y)
TOTAL Excluding VAT - Y1
((A*J)*Q)+((A*R)*12))]:[(AC)
TOTAL Excluding VAT - Y5
((E*N*Q)+((E*V)*12))]])</f>
        <v>0</v>
      </c>
      <c r="AC1480" s="65"/>
    </row>
    <row r="1481" spans="1:29" x14ac:dyDescent="0.3">
      <c r="A1481" t="s">
        <v>2533</v>
      </c>
      <c r="B1481" s="1" t="s">
        <v>5340</v>
      </c>
      <c r="C1481" s="115" t="s">
        <v>5341</v>
      </c>
      <c r="D1481" s="116" t="s">
        <v>2556</v>
      </c>
      <c r="E1481">
        <v>0</v>
      </c>
      <c r="F1481">
        <v>0</v>
      </c>
      <c r="G1481">
        <v>0</v>
      </c>
      <c r="H1481">
        <v>0</v>
      </c>
      <c r="I1481">
        <v>0</v>
      </c>
      <c r="J1481" t="s">
        <v>2496</v>
      </c>
      <c r="K1481" t="s">
        <v>2496</v>
      </c>
      <c r="L1481" s="20"/>
      <c r="M1481" s="20"/>
      <c r="N1481" s="20"/>
      <c r="O1481" s="20"/>
      <c r="P1481" s="20"/>
      <c r="Q1481" s="28">
        <f t="shared" si="24"/>
        <v>17.71</v>
      </c>
      <c r="R1481" s="18"/>
      <c r="S1481" s="18"/>
      <c r="T1481" s="18"/>
      <c r="U1481" s="18"/>
      <c r="V1481" s="18"/>
      <c r="W14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1" s="17">
        <f>SUM(T_MAIN_ROUTGW28[[#This Row],[(Y)
TOTAL Excluding VAT - Y1
((A*J)*Q)+((A*R)*12))]:[(AC)
TOTAL Excluding VAT - Y5
((E*N*Q)+((E*V)*12))]])</f>
        <v>0</v>
      </c>
      <c r="AC1481" s="65"/>
    </row>
    <row r="1482" spans="1:29" x14ac:dyDescent="0.3">
      <c r="A1482" t="s">
        <v>2533</v>
      </c>
      <c r="B1482" s="1" t="s">
        <v>5342</v>
      </c>
      <c r="C1482" s="115" t="s">
        <v>5343</v>
      </c>
      <c r="D1482" s="116" t="s">
        <v>2556</v>
      </c>
      <c r="E1482">
        <v>0</v>
      </c>
      <c r="F1482">
        <v>0</v>
      </c>
      <c r="G1482">
        <v>0</v>
      </c>
      <c r="H1482">
        <v>0</v>
      </c>
      <c r="I1482">
        <v>0</v>
      </c>
      <c r="J1482" t="s">
        <v>2496</v>
      </c>
      <c r="K1482" t="s">
        <v>2496</v>
      </c>
      <c r="L1482" s="20"/>
      <c r="M1482" s="20"/>
      <c r="N1482" s="20"/>
      <c r="O1482" s="20"/>
      <c r="P1482" s="20"/>
      <c r="Q1482" s="28">
        <f t="shared" si="24"/>
        <v>17.71</v>
      </c>
      <c r="R1482" s="18"/>
      <c r="S1482" s="18"/>
      <c r="T1482" s="18"/>
      <c r="U1482" s="18"/>
      <c r="V1482" s="18"/>
      <c r="W14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2" s="17">
        <f>SUM(T_MAIN_ROUTGW28[[#This Row],[(Y)
TOTAL Excluding VAT - Y1
((A*J)*Q)+((A*R)*12))]:[(AC)
TOTAL Excluding VAT - Y5
((E*N*Q)+((E*V)*12))]])</f>
        <v>0</v>
      </c>
      <c r="AC1482" s="65"/>
    </row>
    <row r="1483" spans="1:29" x14ac:dyDescent="0.3">
      <c r="A1483" t="s">
        <v>2533</v>
      </c>
      <c r="B1483" s="1" t="s">
        <v>5344</v>
      </c>
      <c r="C1483" s="115" t="s">
        <v>5345</v>
      </c>
      <c r="D1483" s="116" t="s">
        <v>2556</v>
      </c>
      <c r="E1483">
        <v>0</v>
      </c>
      <c r="F1483">
        <v>0</v>
      </c>
      <c r="G1483">
        <v>0</v>
      </c>
      <c r="H1483">
        <v>0</v>
      </c>
      <c r="I1483">
        <v>0</v>
      </c>
      <c r="J1483" t="s">
        <v>2496</v>
      </c>
      <c r="K1483" t="s">
        <v>2496</v>
      </c>
      <c r="L1483" s="20"/>
      <c r="M1483" s="20"/>
      <c r="N1483" s="20"/>
      <c r="O1483" s="20"/>
      <c r="P1483" s="20"/>
      <c r="Q1483" s="28">
        <f t="shared" si="24"/>
        <v>17.71</v>
      </c>
      <c r="R1483" s="18"/>
      <c r="S1483" s="18"/>
      <c r="T1483" s="18"/>
      <c r="U1483" s="18"/>
      <c r="V1483" s="18"/>
      <c r="W14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3" s="17">
        <f>SUM(T_MAIN_ROUTGW28[[#This Row],[(Y)
TOTAL Excluding VAT - Y1
((A*J)*Q)+((A*R)*12))]:[(AC)
TOTAL Excluding VAT - Y5
((E*N*Q)+((E*V)*12))]])</f>
        <v>0</v>
      </c>
      <c r="AC1483" s="65"/>
    </row>
    <row r="1484" spans="1:29" x14ac:dyDescent="0.3">
      <c r="A1484" t="s">
        <v>2533</v>
      </c>
      <c r="B1484" s="1" t="s">
        <v>5346</v>
      </c>
      <c r="C1484" s="115" t="s">
        <v>5347</v>
      </c>
      <c r="D1484" s="116" t="s">
        <v>2556</v>
      </c>
      <c r="E1484">
        <v>0</v>
      </c>
      <c r="F1484">
        <v>0</v>
      </c>
      <c r="G1484">
        <v>0</v>
      </c>
      <c r="H1484">
        <v>0</v>
      </c>
      <c r="I1484">
        <v>0</v>
      </c>
      <c r="J1484" t="s">
        <v>2496</v>
      </c>
      <c r="K1484" t="s">
        <v>2496</v>
      </c>
      <c r="L1484" s="20"/>
      <c r="M1484" s="20"/>
      <c r="N1484" s="20"/>
      <c r="O1484" s="20"/>
      <c r="P1484" s="20"/>
      <c r="Q1484" s="28">
        <f t="shared" si="24"/>
        <v>17.71</v>
      </c>
      <c r="R1484" s="18"/>
      <c r="S1484" s="18"/>
      <c r="T1484" s="18"/>
      <c r="U1484" s="18"/>
      <c r="V1484" s="18"/>
      <c r="W14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4" s="17">
        <f>SUM(T_MAIN_ROUTGW28[[#This Row],[(Y)
TOTAL Excluding VAT - Y1
((A*J)*Q)+((A*R)*12))]:[(AC)
TOTAL Excluding VAT - Y5
((E*N*Q)+((E*V)*12))]])</f>
        <v>0</v>
      </c>
      <c r="AC1484" s="65"/>
    </row>
    <row r="1485" spans="1:29" x14ac:dyDescent="0.3">
      <c r="A1485" t="s">
        <v>2533</v>
      </c>
      <c r="B1485" s="1" t="s">
        <v>5348</v>
      </c>
      <c r="C1485" s="115" t="s">
        <v>5349</v>
      </c>
      <c r="D1485" s="116" t="s">
        <v>2556</v>
      </c>
      <c r="E1485">
        <v>0</v>
      </c>
      <c r="F1485">
        <v>0</v>
      </c>
      <c r="G1485">
        <v>0</v>
      </c>
      <c r="H1485">
        <v>0</v>
      </c>
      <c r="I1485">
        <v>0</v>
      </c>
      <c r="J1485" t="s">
        <v>2496</v>
      </c>
      <c r="K1485" t="s">
        <v>2496</v>
      </c>
      <c r="L1485" s="20"/>
      <c r="M1485" s="20"/>
      <c r="N1485" s="20"/>
      <c r="O1485" s="20"/>
      <c r="P1485" s="20"/>
      <c r="Q1485" s="28">
        <f t="shared" si="24"/>
        <v>17.71</v>
      </c>
      <c r="R1485" s="18"/>
      <c r="S1485" s="18"/>
      <c r="T1485" s="18"/>
      <c r="U1485" s="18"/>
      <c r="V1485" s="18"/>
      <c r="W14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5" s="17">
        <f>SUM(T_MAIN_ROUTGW28[[#This Row],[(Y)
TOTAL Excluding VAT - Y1
((A*J)*Q)+((A*R)*12))]:[(AC)
TOTAL Excluding VAT - Y5
((E*N*Q)+((E*V)*12))]])</f>
        <v>0</v>
      </c>
      <c r="AC1485" s="65"/>
    </row>
    <row r="1486" spans="1:29" x14ac:dyDescent="0.3">
      <c r="A1486" t="s">
        <v>2533</v>
      </c>
      <c r="B1486" s="1" t="s">
        <v>5350</v>
      </c>
      <c r="C1486" s="115" t="s">
        <v>5351</v>
      </c>
      <c r="D1486" s="116" t="s">
        <v>2556</v>
      </c>
      <c r="E1486">
        <v>0</v>
      </c>
      <c r="F1486">
        <v>0</v>
      </c>
      <c r="G1486">
        <v>0</v>
      </c>
      <c r="H1486">
        <v>0</v>
      </c>
      <c r="I1486">
        <v>0</v>
      </c>
      <c r="J1486" t="s">
        <v>2496</v>
      </c>
      <c r="K1486" t="s">
        <v>2496</v>
      </c>
      <c r="L1486" s="20"/>
      <c r="M1486" s="20"/>
      <c r="N1486" s="20"/>
      <c r="O1486" s="20"/>
      <c r="P1486" s="20"/>
      <c r="Q1486" s="28">
        <f t="shared" si="24"/>
        <v>17.71</v>
      </c>
      <c r="R1486" s="18"/>
      <c r="S1486" s="18"/>
      <c r="T1486" s="18"/>
      <c r="U1486" s="18"/>
      <c r="V1486" s="18"/>
      <c r="W14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6" s="17">
        <f>SUM(T_MAIN_ROUTGW28[[#This Row],[(Y)
TOTAL Excluding VAT - Y1
((A*J)*Q)+((A*R)*12))]:[(AC)
TOTAL Excluding VAT - Y5
((E*N*Q)+((E*V)*12))]])</f>
        <v>0</v>
      </c>
      <c r="AC1486" s="65"/>
    </row>
    <row r="1487" spans="1:29" x14ac:dyDescent="0.3">
      <c r="A1487" t="s">
        <v>2533</v>
      </c>
      <c r="B1487" s="1" t="s">
        <v>5352</v>
      </c>
      <c r="C1487" s="115" t="s">
        <v>5353</v>
      </c>
      <c r="D1487" s="116" t="s">
        <v>2556</v>
      </c>
      <c r="E1487">
        <v>0</v>
      </c>
      <c r="F1487">
        <v>0</v>
      </c>
      <c r="G1487">
        <v>0</v>
      </c>
      <c r="H1487">
        <v>0</v>
      </c>
      <c r="I1487">
        <v>0</v>
      </c>
      <c r="J1487" t="s">
        <v>2496</v>
      </c>
      <c r="K1487" t="s">
        <v>2496</v>
      </c>
      <c r="L1487" s="20"/>
      <c r="M1487" s="20"/>
      <c r="N1487" s="20"/>
      <c r="O1487" s="20"/>
      <c r="P1487" s="20"/>
      <c r="Q1487" s="28">
        <f t="shared" si="24"/>
        <v>17.71</v>
      </c>
      <c r="R1487" s="18"/>
      <c r="S1487" s="18"/>
      <c r="T1487" s="18"/>
      <c r="U1487" s="18"/>
      <c r="V1487" s="18"/>
      <c r="W14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7" s="17">
        <f>SUM(T_MAIN_ROUTGW28[[#This Row],[(Y)
TOTAL Excluding VAT - Y1
((A*J)*Q)+((A*R)*12))]:[(AC)
TOTAL Excluding VAT - Y5
((E*N*Q)+((E*V)*12))]])</f>
        <v>0</v>
      </c>
      <c r="AC1487" s="65"/>
    </row>
    <row r="1488" spans="1:29" x14ac:dyDescent="0.3">
      <c r="A1488" t="s">
        <v>2533</v>
      </c>
      <c r="B1488" s="1" t="s">
        <v>5354</v>
      </c>
      <c r="C1488" s="115" t="s">
        <v>5355</v>
      </c>
      <c r="D1488" s="116" t="s">
        <v>2556</v>
      </c>
      <c r="E1488">
        <v>0</v>
      </c>
      <c r="F1488">
        <v>0</v>
      </c>
      <c r="G1488">
        <v>0</v>
      </c>
      <c r="H1488">
        <v>0</v>
      </c>
      <c r="I1488">
        <v>0</v>
      </c>
      <c r="J1488" t="s">
        <v>2496</v>
      </c>
      <c r="K1488" t="s">
        <v>2496</v>
      </c>
      <c r="L1488" s="20"/>
      <c r="M1488" s="20"/>
      <c r="N1488" s="20"/>
      <c r="O1488" s="20"/>
      <c r="P1488" s="20"/>
      <c r="Q1488" s="28">
        <f t="shared" si="24"/>
        <v>17.71</v>
      </c>
      <c r="R1488" s="18"/>
      <c r="S1488" s="18"/>
      <c r="T1488" s="18"/>
      <c r="U1488" s="18"/>
      <c r="V1488" s="18"/>
      <c r="W14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8" s="17">
        <f>SUM(T_MAIN_ROUTGW28[[#This Row],[(Y)
TOTAL Excluding VAT - Y1
((A*J)*Q)+((A*R)*12))]:[(AC)
TOTAL Excluding VAT - Y5
((E*N*Q)+((E*V)*12))]])</f>
        <v>0</v>
      </c>
      <c r="AC1488" s="65"/>
    </row>
    <row r="1489" spans="1:29" x14ac:dyDescent="0.3">
      <c r="A1489" t="s">
        <v>2533</v>
      </c>
      <c r="B1489" s="1" t="s">
        <v>5356</v>
      </c>
      <c r="C1489" s="115" t="s">
        <v>5357</v>
      </c>
      <c r="D1489" s="116" t="s">
        <v>2556</v>
      </c>
      <c r="E1489">
        <v>0</v>
      </c>
      <c r="F1489">
        <v>0</v>
      </c>
      <c r="G1489">
        <v>0</v>
      </c>
      <c r="H1489">
        <v>0</v>
      </c>
      <c r="I1489">
        <v>0</v>
      </c>
      <c r="J1489" t="s">
        <v>2496</v>
      </c>
      <c r="K1489" t="s">
        <v>2496</v>
      </c>
      <c r="L1489" s="20"/>
      <c r="M1489" s="20"/>
      <c r="N1489" s="20"/>
      <c r="O1489" s="20"/>
      <c r="P1489" s="20"/>
      <c r="Q1489" s="28">
        <f t="shared" si="24"/>
        <v>17.71</v>
      </c>
      <c r="R1489" s="18"/>
      <c r="S1489" s="18"/>
      <c r="T1489" s="18"/>
      <c r="U1489" s="18"/>
      <c r="V1489" s="18"/>
      <c r="W14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89" s="17">
        <f>SUM(T_MAIN_ROUTGW28[[#This Row],[(Y)
TOTAL Excluding VAT - Y1
((A*J)*Q)+((A*R)*12))]:[(AC)
TOTAL Excluding VAT - Y5
((E*N*Q)+((E*V)*12))]])</f>
        <v>0</v>
      </c>
      <c r="AC1489" s="65"/>
    </row>
    <row r="1490" spans="1:29" x14ac:dyDescent="0.3">
      <c r="A1490" t="s">
        <v>2533</v>
      </c>
      <c r="B1490" s="1" t="s">
        <v>5358</v>
      </c>
      <c r="C1490" s="115" t="s">
        <v>5359</v>
      </c>
      <c r="D1490" s="116" t="s">
        <v>4131</v>
      </c>
      <c r="E1490">
        <v>0</v>
      </c>
      <c r="F1490">
        <v>0</v>
      </c>
      <c r="G1490">
        <v>0</v>
      </c>
      <c r="H1490">
        <v>0</v>
      </c>
      <c r="I1490">
        <v>0</v>
      </c>
      <c r="J1490" t="s">
        <v>2496</v>
      </c>
      <c r="K1490" t="s">
        <v>2496</v>
      </c>
      <c r="L1490" s="20"/>
      <c r="M1490" s="20"/>
      <c r="N1490" s="20"/>
      <c r="O1490" s="20"/>
      <c r="P1490" s="20"/>
      <c r="Q1490" s="28">
        <f t="shared" si="24"/>
        <v>17.71</v>
      </c>
      <c r="R1490" s="18"/>
      <c r="S1490" s="18"/>
      <c r="T1490" s="18"/>
      <c r="U1490" s="18"/>
      <c r="V1490" s="18"/>
      <c r="W14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0" s="17">
        <f>SUM(T_MAIN_ROUTGW28[[#This Row],[(Y)
TOTAL Excluding VAT - Y1
((A*J)*Q)+((A*R)*12))]:[(AC)
TOTAL Excluding VAT - Y5
((E*N*Q)+((E*V)*12))]])</f>
        <v>0</v>
      </c>
      <c r="AC1490" s="65"/>
    </row>
    <row r="1491" spans="1:29" x14ac:dyDescent="0.3">
      <c r="A1491" t="s">
        <v>2533</v>
      </c>
      <c r="B1491" s="1" t="s">
        <v>5360</v>
      </c>
      <c r="C1491" s="115" t="s">
        <v>5361</v>
      </c>
      <c r="D1491" s="116" t="s">
        <v>4131</v>
      </c>
      <c r="E1491">
        <v>0</v>
      </c>
      <c r="F1491">
        <v>0</v>
      </c>
      <c r="G1491">
        <v>0</v>
      </c>
      <c r="H1491">
        <v>0</v>
      </c>
      <c r="I1491">
        <v>0</v>
      </c>
      <c r="J1491" t="s">
        <v>2496</v>
      </c>
      <c r="K1491" t="s">
        <v>2496</v>
      </c>
      <c r="L1491" s="20"/>
      <c r="M1491" s="20"/>
      <c r="N1491" s="20"/>
      <c r="O1491" s="20"/>
      <c r="P1491" s="20"/>
      <c r="Q1491" s="28">
        <f t="shared" si="24"/>
        <v>17.71</v>
      </c>
      <c r="R1491" s="18"/>
      <c r="S1491" s="18"/>
      <c r="T1491" s="18"/>
      <c r="U1491" s="18"/>
      <c r="V1491" s="18"/>
      <c r="W14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1" s="17">
        <f>SUM(T_MAIN_ROUTGW28[[#This Row],[(Y)
TOTAL Excluding VAT - Y1
((A*J)*Q)+((A*R)*12))]:[(AC)
TOTAL Excluding VAT - Y5
((E*N*Q)+((E*V)*12))]])</f>
        <v>0</v>
      </c>
      <c r="AC1491" s="65"/>
    </row>
    <row r="1492" spans="1:29" x14ac:dyDescent="0.3">
      <c r="A1492" t="s">
        <v>2533</v>
      </c>
      <c r="B1492" s="1" t="s">
        <v>5362</v>
      </c>
      <c r="C1492" s="115" t="s">
        <v>5363</v>
      </c>
      <c r="D1492" s="116" t="s">
        <v>2556</v>
      </c>
      <c r="E1492">
        <v>0</v>
      </c>
      <c r="F1492">
        <v>0</v>
      </c>
      <c r="G1492">
        <v>0</v>
      </c>
      <c r="H1492">
        <v>0</v>
      </c>
      <c r="I1492">
        <v>0</v>
      </c>
      <c r="J1492" t="s">
        <v>2496</v>
      </c>
      <c r="K1492" t="s">
        <v>2496</v>
      </c>
      <c r="L1492" s="20"/>
      <c r="M1492" s="20"/>
      <c r="N1492" s="20"/>
      <c r="O1492" s="20"/>
      <c r="P1492" s="20"/>
      <c r="Q1492" s="28">
        <f t="shared" si="24"/>
        <v>17.71</v>
      </c>
      <c r="R1492" s="18"/>
      <c r="S1492" s="18"/>
      <c r="T1492" s="18"/>
      <c r="U1492" s="18"/>
      <c r="V1492" s="18"/>
      <c r="W14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2" s="17">
        <f>SUM(T_MAIN_ROUTGW28[[#This Row],[(Y)
TOTAL Excluding VAT - Y1
((A*J)*Q)+((A*R)*12))]:[(AC)
TOTAL Excluding VAT - Y5
((E*N*Q)+((E*V)*12))]])</f>
        <v>0</v>
      </c>
      <c r="AC1492" s="65"/>
    </row>
    <row r="1493" spans="1:29" x14ac:dyDescent="0.3">
      <c r="A1493" t="s">
        <v>2533</v>
      </c>
      <c r="B1493" s="1" t="s">
        <v>5364</v>
      </c>
      <c r="C1493" s="115" t="s">
        <v>5365</v>
      </c>
      <c r="D1493" s="116" t="s">
        <v>2556</v>
      </c>
      <c r="E1493">
        <v>0</v>
      </c>
      <c r="F1493">
        <v>0</v>
      </c>
      <c r="G1493">
        <v>0</v>
      </c>
      <c r="H1493">
        <v>0</v>
      </c>
      <c r="I1493">
        <v>0</v>
      </c>
      <c r="J1493" t="s">
        <v>2496</v>
      </c>
      <c r="K1493" t="s">
        <v>2496</v>
      </c>
      <c r="L1493" s="20"/>
      <c r="M1493" s="20"/>
      <c r="N1493" s="20"/>
      <c r="O1493" s="20"/>
      <c r="P1493" s="20"/>
      <c r="Q1493" s="28">
        <f t="shared" si="24"/>
        <v>17.71</v>
      </c>
      <c r="R1493" s="18"/>
      <c r="S1493" s="18"/>
      <c r="T1493" s="18"/>
      <c r="U1493" s="18"/>
      <c r="V1493" s="18"/>
      <c r="W14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3" s="17">
        <f>SUM(T_MAIN_ROUTGW28[[#This Row],[(Y)
TOTAL Excluding VAT - Y1
((A*J)*Q)+((A*R)*12))]:[(AC)
TOTAL Excluding VAT - Y5
((E*N*Q)+((E*V)*12))]])</f>
        <v>0</v>
      </c>
      <c r="AC1493" s="65"/>
    </row>
    <row r="1494" spans="1:29" x14ac:dyDescent="0.3">
      <c r="A1494" t="s">
        <v>2533</v>
      </c>
      <c r="B1494" s="1" t="s">
        <v>5366</v>
      </c>
      <c r="C1494" s="115" t="s">
        <v>5367</v>
      </c>
      <c r="D1494" s="116" t="s">
        <v>2556</v>
      </c>
      <c r="E1494">
        <v>0</v>
      </c>
      <c r="F1494">
        <v>0</v>
      </c>
      <c r="G1494">
        <v>0</v>
      </c>
      <c r="H1494">
        <v>0</v>
      </c>
      <c r="I1494">
        <v>0</v>
      </c>
      <c r="J1494" t="s">
        <v>2496</v>
      </c>
      <c r="K1494" t="s">
        <v>2496</v>
      </c>
      <c r="L1494" s="20"/>
      <c r="M1494" s="20"/>
      <c r="N1494" s="20"/>
      <c r="O1494" s="20"/>
      <c r="P1494" s="20"/>
      <c r="Q1494" s="28">
        <f t="shared" si="24"/>
        <v>17.71</v>
      </c>
      <c r="R1494" s="18"/>
      <c r="S1494" s="18"/>
      <c r="T1494" s="18"/>
      <c r="U1494" s="18"/>
      <c r="V1494" s="18"/>
      <c r="W14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4" s="17">
        <f>SUM(T_MAIN_ROUTGW28[[#This Row],[(Y)
TOTAL Excluding VAT - Y1
((A*J)*Q)+((A*R)*12))]:[(AC)
TOTAL Excluding VAT - Y5
((E*N*Q)+((E*V)*12))]])</f>
        <v>0</v>
      </c>
      <c r="AC1494" s="65"/>
    </row>
    <row r="1495" spans="1:29" x14ac:dyDescent="0.3">
      <c r="A1495" t="s">
        <v>2533</v>
      </c>
      <c r="B1495" s="1" t="s">
        <v>5368</v>
      </c>
      <c r="C1495" s="115" t="s">
        <v>5369</v>
      </c>
      <c r="D1495" s="116" t="s">
        <v>2556</v>
      </c>
      <c r="E1495">
        <v>0</v>
      </c>
      <c r="F1495">
        <v>0</v>
      </c>
      <c r="G1495">
        <v>0</v>
      </c>
      <c r="H1495">
        <v>0</v>
      </c>
      <c r="I1495">
        <v>0</v>
      </c>
      <c r="J1495" t="s">
        <v>2496</v>
      </c>
      <c r="K1495" t="s">
        <v>2496</v>
      </c>
      <c r="L1495" s="20"/>
      <c r="M1495" s="20"/>
      <c r="N1495" s="20"/>
      <c r="O1495" s="20"/>
      <c r="P1495" s="20"/>
      <c r="Q1495" s="28">
        <f t="shared" ref="Q1495:Q1558" si="25">Exchange_Rate</f>
        <v>17.71</v>
      </c>
      <c r="R1495" s="18"/>
      <c r="S1495" s="18"/>
      <c r="T1495" s="18"/>
      <c r="U1495" s="18"/>
      <c r="V1495" s="18"/>
      <c r="W14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5" s="17">
        <f>SUM(T_MAIN_ROUTGW28[[#This Row],[(Y)
TOTAL Excluding VAT - Y1
((A*J)*Q)+((A*R)*12))]:[(AC)
TOTAL Excluding VAT - Y5
((E*N*Q)+((E*V)*12))]])</f>
        <v>0</v>
      </c>
      <c r="AC1495" s="65"/>
    </row>
    <row r="1496" spans="1:29" x14ac:dyDescent="0.3">
      <c r="A1496" t="s">
        <v>2533</v>
      </c>
      <c r="B1496" s="1" t="s">
        <v>5370</v>
      </c>
      <c r="C1496" s="115" t="s">
        <v>5371</v>
      </c>
      <c r="D1496" s="116" t="s">
        <v>2556</v>
      </c>
      <c r="E1496">
        <v>0</v>
      </c>
      <c r="F1496">
        <v>0</v>
      </c>
      <c r="G1496">
        <v>0</v>
      </c>
      <c r="H1496">
        <v>0</v>
      </c>
      <c r="I1496">
        <v>0</v>
      </c>
      <c r="J1496" t="s">
        <v>2496</v>
      </c>
      <c r="K1496" t="s">
        <v>2496</v>
      </c>
      <c r="L1496" s="20"/>
      <c r="M1496" s="20"/>
      <c r="N1496" s="20"/>
      <c r="O1496" s="20"/>
      <c r="P1496" s="20"/>
      <c r="Q1496" s="28">
        <f t="shared" si="25"/>
        <v>17.71</v>
      </c>
      <c r="R1496" s="18"/>
      <c r="S1496" s="18"/>
      <c r="T1496" s="18"/>
      <c r="U1496" s="18"/>
      <c r="V1496" s="18"/>
      <c r="W14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6" s="17">
        <f>SUM(T_MAIN_ROUTGW28[[#This Row],[(Y)
TOTAL Excluding VAT - Y1
((A*J)*Q)+((A*R)*12))]:[(AC)
TOTAL Excluding VAT - Y5
((E*N*Q)+((E*V)*12))]])</f>
        <v>0</v>
      </c>
      <c r="AC1496" s="65"/>
    </row>
    <row r="1497" spans="1:29" x14ac:dyDescent="0.3">
      <c r="A1497" t="s">
        <v>2533</v>
      </c>
      <c r="B1497" s="1" t="s">
        <v>5372</v>
      </c>
      <c r="C1497" s="115" t="s">
        <v>5373</v>
      </c>
      <c r="D1497" s="116" t="s">
        <v>2556</v>
      </c>
      <c r="E1497">
        <v>0</v>
      </c>
      <c r="F1497">
        <v>0</v>
      </c>
      <c r="G1497">
        <v>0</v>
      </c>
      <c r="H1497">
        <v>0</v>
      </c>
      <c r="I1497">
        <v>0</v>
      </c>
      <c r="J1497" t="s">
        <v>2496</v>
      </c>
      <c r="K1497" t="s">
        <v>2496</v>
      </c>
      <c r="L1497" s="20"/>
      <c r="M1497" s="20"/>
      <c r="N1497" s="20"/>
      <c r="O1497" s="20"/>
      <c r="P1497" s="20"/>
      <c r="Q1497" s="28">
        <f t="shared" si="25"/>
        <v>17.71</v>
      </c>
      <c r="R1497" s="18"/>
      <c r="S1497" s="18"/>
      <c r="T1497" s="18"/>
      <c r="U1497" s="18"/>
      <c r="V1497" s="18"/>
      <c r="W14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7" s="17">
        <f>SUM(T_MAIN_ROUTGW28[[#This Row],[(Y)
TOTAL Excluding VAT - Y1
((A*J)*Q)+((A*R)*12))]:[(AC)
TOTAL Excluding VAT - Y5
((E*N*Q)+((E*V)*12))]])</f>
        <v>0</v>
      </c>
      <c r="AC1497" s="65"/>
    </row>
    <row r="1498" spans="1:29" x14ac:dyDescent="0.3">
      <c r="A1498" t="s">
        <v>2533</v>
      </c>
      <c r="B1498" s="1" t="s">
        <v>5374</v>
      </c>
      <c r="C1498" s="115" t="s">
        <v>5375</v>
      </c>
      <c r="D1498" s="116" t="s">
        <v>2556</v>
      </c>
      <c r="E1498">
        <v>0</v>
      </c>
      <c r="F1498">
        <v>0</v>
      </c>
      <c r="G1498">
        <v>0</v>
      </c>
      <c r="H1498">
        <v>0</v>
      </c>
      <c r="I1498">
        <v>0</v>
      </c>
      <c r="J1498" t="s">
        <v>2496</v>
      </c>
      <c r="K1498" t="s">
        <v>2496</v>
      </c>
      <c r="L1498" s="20"/>
      <c r="M1498" s="20"/>
      <c r="N1498" s="20"/>
      <c r="O1498" s="20"/>
      <c r="P1498" s="20"/>
      <c r="Q1498" s="28">
        <f t="shared" si="25"/>
        <v>17.71</v>
      </c>
      <c r="R1498" s="18"/>
      <c r="S1498" s="18"/>
      <c r="T1498" s="18"/>
      <c r="U1498" s="18"/>
      <c r="V1498" s="18"/>
      <c r="W14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8" s="17">
        <f>SUM(T_MAIN_ROUTGW28[[#This Row],[(Y)
TOTAL Excluding VAT - Y1
((A*J)*Q)+((A*R)*12))]:[(AC)
TOTAL Excluding VAT - Y5
((E*N*Q)+((E*V)*12))]])</f>
        <v>0</v>
      </c>
      <c r="AC1498" s="65"/>
    </row>
    <row r="1499" spans="1:29" x14ac:dyDescent="0.3">
      <c r="A1499" t="s">
        <v>2533</v>
      </c>
      <c r="B1499" s="1" t="s">
        <v>5376</v>
      </c>
      <c r="C1499" s="115" t="s">
        <v>5377</v>
      </c>
      <c r="D1499" s="116" t="s">
        <v>2556</v>
      </c>
      <c r="E1499">
        <v>0</v>
      </c>
      <c r="F1499">
        <v>0</v>
      </c>
      <c r="G1499">
        <v>0</v>
      </c>
      <c r="H1499">
        <v>0</v>
      </c>
      <c r="I1499">
        <v>0</v>
      </c>
      <c r="J1499" t="s">
        <v>2496</v>
      </c>
      <c r="K1499" t="s">
        <v>2496</v>
      </c>
      <c r="L1499" s="20"/>
      <c r="M1499" s="20"/>
      <c r="N1499" s="20"/>
      <c r="O1499" s="20"/>
      <c r="P1499" s="20"/>
      <c r="Q1499" s="28">
        <f t="shared" si="25"/>
        <v>17.71</v>
      </c>
      <c r="R1499" s="18"/>
      <c r="S1499" s="18"/>
      <c r="T1499" s="18"/>
      <c r="U1499" s="18"/>
      <c r="V1499" s="18"/>
      <c r="W14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4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4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4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4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499" s="17">
        <f>SUM(T_MAIN_ROUTGW28[[#This Row],[(Y)
TOTAL Excluding VAT - Y1
((A*J)*Q)+((A*R)*12))]:[(AC)
TOTAL Excluding VAT - Y5
((E*N*Q)+((E*V)*12))]])</f>
        <v>0</v>
      </c>
      <c r="AC1499" s="65"/>
    </row>
    <row r="1500" spans="1:29" x14ac:dyDescent="0.3">
      <c r="A1500" t="s">
        <v>2533</v>
      </c>
      <c r="B1500" s="1" t="s">
        <v>5378</v>
      </c>
      <c r="C1500" s="115" t="s">
        <v>5379</v>
      </c>
      <c r="D1500" s="116" t="s">
        <v>2556</v>
      </c>
      <c r="E1500">
        <v>0</v>
      </c>
      <c r="F1500">
        <v>0</v>
      </c>
      <c r="G1500">
        <v>0</v>
      </c>
      <c r="H1500">
        <v>0</v>
      </c>
      <c r="I1500">
        <v>0</v>
      </c>
      <c r="J1500" t="s">
        <v>2496</v>
      </c>
      <c r="K1500" t="s">
        <v>2496</v>
      </c>
      <c r="L1500" s="20"/>
      <c r="M1500" s="20"/>
      <c r="N1500" s="20"/>
      <c r="O1500" s="20"/>
      <c r="P1500" s="20"/>
      <c r="Q1500" s="28">
        <f t="shared" si="25"/>
        <v>17.71</v>
      </c>
      <c r="R1500" s="18"/>
      <c r="S1500" s="18"/>
      <c r="T1500" s="18"/>
      <c r="U1500" s="18"/>
      <c r="V1500" s="18"/>
      <c r="W15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0" s="17">
        <f>SUM(T_MAIN_ROUTGW28[[#This Row],[(Y)
TOTAL Excluding VAT - Y1
((A*J)*Q)+((A*R)*12))]:[(AC)
TOTAL Excluding VAT - Y5
((E*N*Q)+((E*V)*12))]])</f>
        <v>0</v>
      </c>
      <c r="AC1500" s="65"/>
    </row>
    <row r="1501" spans="1:29" x14ac:dyDescent="0.3">
      <c r="A1501" t="s">
        <v>2533</v>
      </c>
      <c r="B1501" s="1" t="s">
        <v>5380</v>
      </c>
      <c r="C1501" s="115" t="s">
        <v>5381</v>
      </c>
      <c r="D1501" s="116" t="s">
        <v>2556</v>
      </c>
      <c r="E1501">
        <v>0</v>
      </c>
      <c r="F1501">
        <v>0</v>
      </c>
      <c r="G1501">
        <v>0</v>
      </c>
      <c r="H1501">
        <v>0</v>
      </c>
      <c r="I1501">
        <v>0</v>
      </c>
      <c r="J1501" t="s">
        <v>2496</v>
      </c>
      <c r="K1501" t="s">
        <v>2496</v>
      </c>
      <c r="L1501" s="20"/>
      <c r="M1501" s="20"/>
      <c r="N1501" s="20"/>
      <c r="O1501" s="20"/>
      <c r="P1501" s="20"/>
      <c r="Q1501" s="28">
        <f t="shared" si="25"/>
        <v>17.71</v>
      </c>
      <c r="R1501" s="18"/>
      <c r="S1501" s="18"/>
      <c r="T1501" s="18"/>
      <c r="U1501" s="18"/>
      <c r="V1501" s="18"/>
      <c r="W15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1" s="17">
        <f>SUM(T_MAIN_ROUTGW28[[#This Row],[(Y)
TOTAL Excluding VAT - Y1
((A*J)*Q)+((A*R)*12))]:[(AC)
TOTAL Excluding VAT - Y5
((E*N*Q)+((E*V)*12))]])</f>
        <v>0</v>
      </c>
      <c r="AC1501" s="65"/>
    </row>
    <row r="1502" spans="1:29" x14ac:dyDescent="0.3">
      <c r="A1502" t="s">
        <v>2533</v>
      </c>
      <c r="B1502" s="1" t="s">
        <v>5382</v>
      </c>
      <c r="C1502" s="115" t="s">
        <v>5383</v>
      </c>
      <c r="D1502" s="116" t="s">
        <v>2556</v>
      </c>
      <c r="E1502">
        <v>0</v>
      </c>
      <c r="F1502">
        <v>0</v>
      </c>
      <c r="G1502">
        <v>0</v>
      </c>
      <c r="H1502">
        <v>0</v>
      </c>
      <c r="I1502">
        <v>0</v>
      </c>
      <c r="J1502" t="s">
        <v>2496</v>
      </c>
      <c r="K1502" t="s">
        <v>2496</v>
      </c>
      <c r="L1502" s="20"/>
      <c r="M1502" s="20"/>
      <c r="N1502" s="20"/>
      <c r="O1502" s="20"/>
      <c r="P1502" s="20"/>
      <c r="Q1502" s="28">
        <f t="shared" si="25"/>
        <v>17.71</v>
      </c>
      <c r="R1502" s="18"/>
      <c r="S1502" s="18"/>
      <c r="T1502" s="18"/>
      <c r="U1502" s="18"/>
      <c r="V1502" s="18"/>
      <c r="W15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2" s="17">
        <f>SUM(T_MAIN_ROUTGW28[[#This Row],[(Y)
TOTAL Excluding VAT - Y1
((A*J)*Q)+((A*R)*12))]:[(AC)
TOTAL Excluding VAT - Y5
((E*N*Q)+((E*V)*12))]])</f>
        <v>0</v>
      </c>
      <c r="AC1502" s="65"/>
    </row>
    <row r="1503" spans="1:29" x14ac:dyDescent="0.3">
      <c r="A1503" t="s">
        <v>2533</v>
      </c>
      <c r="B1503" s="1" t="s">
        <v>5384</v>
      </c>
      <c r="C1503" s="115" t="s">
        <v>5385</v>
      </c>
      <c r="D1503" s="116" t="s">
        <v>2556</v>
      </c>
      <c r="E1503">
        <v>0</v>
      </c>
      <c r="F1503">
        <v>0</v>
      </c>
      <c r="G1503">
        <v>0</v>
      </c>
      <c r="H1503">
        <v>0</v>
      </c>
      <c r="I1503">
        <v>0</v>
      </c>
      <c r="J1503" t="s">
        <v>2496</v>
      </c>
      <c r="K1503" t="s">
        <v>2496</v>
      </c>
      <c r="L1503" s="20"/>
      <c r="M1503" s="20"/>
      <c r="N1503" s="20"/>
      <c r="O1503" s="20"/>
      <c r="P1503" s="20"/>
      <c r="Q1503" s="28">
        <f t="shared" si="25"/>
        <v>17.71</v>
      </c>
      <c r="R1503" s="18"/>
      <c r="S1503" s="18"/>
      <c r="T1503" s="18"/>
      <c r="U1503" s="18"/>
      <c r="V1503" s="18"/>
      <c r="W15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3" s="17">
        <f>SUM(T_MAIN_ROUTGW28[[#This Row],[(Y)
TOTAL Excluding VAT - Y1
((A*J)*Q)+((A*R)*12))]:[(AC)
TOTAL Excluding VAT - Y5
((E*N*Q)+((E*V)*12))]])</f>
        <v>0</v>
      </c>
      <c r="AC1503" s="65"/>
    </row>
    <row r="1504" spans="1:29" x14ac:dyDescent="0.3">
      <c r="A1504" t="s">
        <v>2533</v>
      </c>
      <c r="B1504" s="1" t="s">
        <v>5386</v>
      </c>
      <c r="C1504" s="115" t="s">
        <v>5387</v>
      </c>
      <c r="D1504" s="116" t="s">
        <v>2556</v>
      </c>
      <c r="E1504">
        <v>0</v>
      </c>
      <c r="F1504">
        <v>0</v>
      </c>
      <c r="G1504">
        <v>0</v>
      </c>
      <c r="H1504">
        <v>0</v>
      </c>
      <c r="I1504">
        <v>0</v>
      </c>
      <c r="J1504" t="s">
        <v>2496</v>
      </c>
      <c r="K1504" t="s">
        <v>2496</v>
      </c>
      <c r="L1504" s="20"/>
      <c r="M1504" s="20"/>
      <c r="N1504" s="20"/>
      <c r="O1504" s="20"/>
      <c r="P1504" s="20"/>
      <c r="Q1504" s="28">
        <f t="shared" si="25"/>
        <v>17.71</v>
      </c>
      <c r="R1504" s="18"/>
      <c r="S1504" s="18"/>
      <c r="T1504" s="18"/>
      <c r="U1504" s="18"/>
      <c r="V1504" s="18"/>
      <c r="W15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4" s="17">
        <f>SUM(T_MAIN_ROUTGW28[[#This Row],[(Y)
TOTAL Excluding VAT - Y1
((A*J)*Q)+((A*R)*12))]:[(AC)
TOTAL Excluding VAT - Y5
((E*N*Q)+((E*V)*12))]])</f>
        <v>0</v>
      </c>
      <c r="AC1504" s="65"/>
    </row>
    <row r="1505" spans="1:29" x14ac:dyDescent="0.3">
      <c r="A1505" t="s">
        <v>2533</v>
      </c>
      <c r="B1505" s="1" t="s">
        <v>5388</v>
      </c>
      <c r="C1505" s="115" t="s">
        <v>5389</v>
      </c>
      <c r="D1505" s="116" t="s">
        <v>4131</v>
      </c>
      <c r="E1505">
        <v>0</v>
      </c>
      <c r="F1505">
        <v>0</v>
      </c>
      <c r="G1505">
        <v>0</v>
      </c>
      <c r="H1505">
        <v>0</v>
      </c>
      <c r="I1505">
        <v>0</v>
      </c>
      <c r="J1505" t="s">
        <v>2496</v>
      </c>
      <c r="K1505" t="s">
        <v>2496</v>
      </c>
      <c r="L1505" s="20"/>
      <c r="M1505" s="20"/>
      <c r="N1505" s="20"/>
      <c r="O1505" s="20"/>
      <c r="P1505" s="20"/>
      <c r="Q1505" s="28">
        <f t="shared" si="25"/>
        <v>17.71</v>
      </c>
      <c r="R1505" s="18"/>
      <c r="S1505" s="18"/>
      <c r="T1505" s="18"/>
      <c r="U1505" s="18"/>
      <c r="V1505" s="18"/>
      <c r="W15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5" s="17">
        <f>SUM(T_MAIN_ROUTGW28[[#This Row],[(Y)
TOTAL Excluding VAT - Y1
((A*J)*Q)+((A*R)*12))]:[(AC)
TOTAL Excluding VAT - Y5
((E*N*Q)+((E*V)*12))]])</f>
        <v>0</v>
      </c>
      <c r="AC1505" s="65"/>
    </row>
    <row r="1506" spans="1:29" x14ac:dyDescent="0.3">
      <c r="A1506" t="s">
        <v>2533</v>
      </c>
      <c r="B1506" s="1" t="s">
        <v>5390</v>
      </c>
      <c r="C1506" s="115" t="s">
        <v>5391</v>
      </c>
      <c r="D1506" s="116" t="s">
        <v>2556</v>
      </c>
      <c r="E1506">
        <v>0</v>
      </c>
      <c r="F1506">
        <v>0</v>
      </c>
      <c r="G1506">
        <v>0</v>
      </c>
      <c r="H1506">
        <v>0</v>
      </c>
      <c r="I1506">
        <v>0</v>
      </c>
      <c r="J1506" t="s">
        <v>2496</v>
      </c>
      <c r="K1506" t="s">
        <v>2496</v>
      </c>
      <c r="L1506" s="20"/>
      <c r="M1506" s="20"/>
      <c r="N1506" s="20"/>
      <c r="O1506" s="20"/>
      <c r="P1506" s="20"/>
      <c r="Q1506" s="28">
        <f t="shared" si="25"/>
        <v>17.71</v>
      </c>
      <c r="R1506" s="18"/>
      <c r="S1506" s="18"/>
      <c r="T1506" s="18"/>
      <c r="U1506" s="18"/>
      <c r="V1506" s="18"/>
      <c r="W15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6" s="17">
        <f>SUM(T_MAIN_ROUTGW28[[#This Row],[(Y)
TOTAL Excluding VAT - Y1
((A*J)*Q)+((A*R)*12))]:[(AC)
TOTAL Excluding VAT - Y5
((E*N*Q)+((E*V)*12))]])</f>
        <v>0</v>
      </c>
      <c r="AC1506" s="65"/>
    </row>
    <row r="1507" spans="1:29" x14ac:dyDescent="0.3">
      <c r="A1507" t="s">
        <v>2533</v>
      </c>
      <c r="B1507" s="1" t="s">
        <v>5392</v>
      </c>
      <c r="C1507" s="115" t="s">
        <v>5393</v>
      </c>
      <c r="D1507" s="116" t="s">
        <v>2556</v>
      </c>
      <c r="E1507">
        <v>0</v>
      </c>
      <c r="F1507">
        <v>0</v>
      </c>
      <c r="G1507">
        <v>0</v>
      </c>
      <c r="H1507">
        <v>0</v>
      </c>
      <c r="I1507">
        <v>0</v>
      </c>
      <c r="J1507" t="s">
        <v>2496</v>
      </c>
      <c r="K1507" t="s">
        <v>2496</v>
      </c>
      <c r="L1507" s="20"/>
      <c r="M1507" s="20"/>
      <c r="N1507" s="20"/>
      <c r="O1507" s="20"/>
      <c r="P1507" s="20"/>
      <c r="Q1507" s="28">
        <f t="shared" si="25"/>
        <v>17.71</v>
      </c>
      <c r="R1507" s="18"/>
      <c r="S1507" s="18"/>
      <c r="T1507" s="18"/>
      <c r="U1507" s="18"/>
      <c r="V1507" s="18"/>
      <c r="W15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7" s="17">
        <f>SUM(T_MAIN_ROUTGW28[[#This Row],[(Y)
TOTAL Excluding VAT - Y1
((A*J)*Q)+((A*R)*12))]:[(AC)
TOTAL Excluding VAT - Y5
((E*N*Q)+((E*V)*12))]])</f>
        <v>0</v>
      </c>
      <c r="AC1507" s="65"/>
    </row>
    <row r="1508" spans="1:29" x14ac:dyDescent="0.3">
      <c r="A1508" t="s">
        <v>2533</v>
      </c>
      <c r="B1508" s="1" t="s">
        <v>5394</v>
      </c>
      <c r="C1508" s="115" t="s">
        <v>5395</v>
      </c>
      <c r="D1508" s="116" t="s">
        <v>2556</v>
      </c>
      <c r="E1508">
        <v>0</v>
      </c>
      <c r="F1508">
        <v>0</v>
      </c>
      <c r="G1508">
        <v>0</v>
      </c>
      <c r="H1508">
        <v>0</v>
      </c>
      <c r="I1508">
        <v>0</v>
      </c>
      <c r="J1508" t="s">
        <v>2496</v>
      </c>
      <c r="K1508" t="s">
        <v>2496</v>
      </c>
      <c r="L1508" s="20"/>
      <c r="M1508" s="20"/>
      <c r="N1508" s="20"/>
      <c r="O1508" s="20"/>
      <c r="P1508" s="20"/>
      <c r="Q1508" s="28">
        <f t="shared" si="25"/>
        <v>17.71</v>
      </c>
      <c r="R1508" s="18"/>
      <c r="S1508" s="18"/>
      <c r="T1508" s="18"/>
      <c r="U1508" s="18"/>
      <c r="V1508" s="18"/>
      <c r="W15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8" s="17">
        <f>SUM(T_MAIN_ROUTGW28[[#This Row],[(Y)
TOTAL Excluding VAT - Y1
((A*J)*Q)+((A*R)*12))]:[(AC)
TOTAL Excluding VAT - Y5
((E*N*Q)+((E*V)*12))]])</f>
        <v>0</v>
      </c>
      <c r="AC1508" s="65"/>
    </row>
    <row r="1509" spans="1:29" x14ac:dyDescent="0.3">
      <c r="A1509" t="s">
        <v>2533</v>
      </c>
      <c r="B1509" s="1" t="s">
        <v>5396</v>
      </c>
      <c r="C1509" s="115" t="s">
        <v>5397</v>
      </c>
      <c r="D1509" s="116" t="s">
        <v>2556</v>
      </c>
      <c r="E1509">
        <v>0</v>
      </c>
      <c r="F1509">
        <v>0</v>
      </c>
      <c r="G1509">
        <v>0</v>
      </c>
      <c r="H1509">
        <v>0</v>
      </c>
      <c r="I1509">
        <v>0</v>
      </c>
      <c r="J1509" t="s">
        <v>2496</v>
      </c>
      <c r="K1509" t="s">
        <v>2496</v>
      </c>
      <c r="L1509" s="20"/>
      <c r="M1509" s="20"/>
      <c r="N1509" s="20"/>
      <c r="O1509" s="20"/>
      <c r="P1509" s="20"/>
      <c r="Q1509" s="28">
        <f t="shared" si="25"/>
        <v>17.71</v>
      </c>
      <c r="R1509" s="18"/>
      <c r="S1509" s="18"/>
      <c r="T1509" s="18"/>
      <c r="U1509" s="18"/>
      <c r="V1509" s="18"/>
      <c r="W15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09" s="17">
        <f>SUM(T_MAIN_ROUTGW28[[#This Row],[(Y)
TOTAL Excluding VAT - Y1
((A*J)*Q)+((A*R)*12))]:[(AC)
TOTAL Excluding VAT - Y5
((E*N*Q)+((E*V)*12))]])</f>
        <v>0</v>
      </c>
      <c r="AC1509" s="65"/>
    </row>
    <row r="1510" spans="1:29" x14ac:dyDescent="0.3">
      <c r="A1510" t="s">
        <v>2533</v>
      </c>
      <c r="B1510" s="1" t="s">
        <v>5398</v>
      </c>
      <c r="C1510" s="115" t="s">
        <v>5399</v>
      </c>
      <c r="D1510" s="116" t="s">
        <v>2556</v>
      </c>
      <c r="E1510">
        <v>0</v>
      </c>
      <c r="F1510">
        <v>0</v>
      </c>
      <c r="G1510">
        <v>0</v>
      </c>
      <c r="H1510">
        <v>0</v>
      </c>
      <c r="I1510">
        <v>0</v>
      </c>
      <c r="J1510" t="s">
        <v>2496</v>
      </c>
      <c r="K1510" t="s">
        <v>2496</v>
      </c>
      <c r="L1510" s="20"/>
      <c r="M1510" s="20"/>
      <c r="N1510" s="20"/>
      <c r="O1510" s="20"/>
      <c r="P1510" s="20"/>
      <c r="Q1510" s="28">
        <f t="shared" si="25"/>
        <v>17.71</v>
      </c>
      <c r="R1510" s="18"/>
      <c r="S1510" s="18"/>
      <c r="T1510" s="18"/>
      <c r="U1510" s="18"/>
      <c r="V1510" s="18"/>
      <c r="W15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0" s="17">
        <f>SUM(T_MAIN_ROUTGW28[[#This Row],[(Y)
TOTAL Excluding VAT - Y1
((A*J)*Q)+((A*R)*12))]:[(AC)
TOTAL Excluding VAT - Y5
((E*N*Q)+((E*V)*12))]])</f>
        <v>0</v>
      </c>
      <c r="AC1510" s="65"/>
    </row>
    <row r="1511" spans="1:29" x14ac:dyDescent="0.3">
      <c r="A1511" t="s">
        <v>2533</v>
      </c>
      <c r="B1511" s="1" t="s">
        <v>5400</v>
      </c>
      <c r="C1511" s="115" t="s">
        <v>5401</v>
      </c>
      <c r="D1511" s="116" t="s">
        <v>2556</v>
      </c>
      <c r="E1511">
        <v>0</v>
      </c>
      <c r="F1511">
        <v>0</v>
      </c>
      <c r="G1511">
        <v>0</v>
      </c>
      <c r="H1511">
        <v>0</v>
      </c>
      <c r="I1511">
        <v>0</v>
      </c>
      <c r="J1511" t="s">
        <v>2496</v>
      </c>
      <c r="K1511" t="s">
        <v>2496</v>
      </c>
      <c r="L1511" s="20"/>
      <c r="M1511" s="20"/>
      <c r="N1511" s="20"/>
      <c r="O1511" s="20"/>
      <c r="P1511" s="20"/>
      <c r="Q1511" s="28">
        <f t="shared" si="25"/>
        <v>17.71</v>
      </c>
      <c r="R1511" s="18"/>
      <c r="S1511" s="18"/>
      <c r="T1511" s="18"/>
      <c r="U1511" s="18"/>
      <c r="V1511" s="18"/>
      <c r="W15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1" s="17">
        <f>SUM(T_MAIN_ROUTGW28[[#This Row],[(Y)
TOTAL Excluding VAT - Y1
((A*J)*Q)+((A*R)*12))]:[(AC)
TOTAL Excluding VAT - Y5
((E*N*Q)+((E*V)*12))]])</f>
        <v>0</v>
      </c>
      <c r="AC1511" s="65"/>
    </row>
    <row r="1512" spans="1:29" x14ac:dyDescent="0.3">
      <c r="A1512" t="s">
        <v>2533</v>
      </c>
      <c r="B1512" s="1" t="s">
        <v>5402</v>
      </c>
      <c r="C1512" s="115" t="s">
        <v>5403</v>
      </c>
      <c r="D1512" s="116" t="s">
        <v>2556</v>
      </c>
      <c r="E1512">
        <v>0</v>
      </c>
      <c r="F1512">
        <v>0</v>
      </c>
      <c r="G1512">
        <v>0</v>
      </c>
      <c r="H1512">
        <v>0</v>
      </c>
      <c r="I1512">
        <v>0</v>
      </c>
      <c r="J1512" t="s">
        <v>2496</v>
      </c>
      <c r="K1512" t="s">
        <v>2496</v>
      </c>
      <c r="L1512" s="20"/>
      <c r="M1512" s="20"/>
      <c r="N1512" s="20"/>
      <c r="O1512" s="20"/>
      <c r="P1512" s="20"/>
      <c r="Q1512" s="28">
        <f t="shared" si="25"/>
        <v>17.71</v>
      </c>
      <c r="R1512" s="18"/>
      <c r="S1512" s="18"/>
      <c r="T1512" s="18"/>
      <c r="U1512" s="18"/>
      <c r="V1512" s="18"/>
      <c r="W15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2" s="17">
        <f>SUM(T_MAIN_ROUTGW28[[#This Row],[(Y)
TOTAL Excluding VAT - Y1
((A*J)*Q)+((A*R)*12))]:[(AC)
TOTAL Excluding VAT - Y5
((E*N*Q)+((E*V)*12))]])</f>
        <v>0</v>
      </c>
      <c r="AC1512" s="65"/>
    </row>
    <row r="1513" spans="1:29" x14ac:dyDescent="0.3">
      <c r="A1513" t="s">
        <v>2533</v>
      </c>
      <c r="B1513" s="1" t="s">
        <v>5404</v>
      </c>
      <c r="C1513" s="115" t="s">
        <v>5405</v>
      </c>
      <c r="D1513" s="116" t="s">
        <v>2556</v>
      </c>
      <c r="E1513">
        <v>0</v>
      </c>
      <c r="F1513">
        <v>0</v>
      </c>
      <c r="G1513">
        <v>0</v>
      </c>
      <c r="H1513">
        <v>0</v>
      </c>
      <c r="I1513">
        <v>0</v>
      </c>
      <c r="J1513" t="s">
        <v>2496</v>
      </c>
      <c r="K1513" t="s">
        <v>2496</v>
      </c>
      <c r="L1513" s="20"/>
      <c r="M1513" s="20"/>
      <c r="N1513" s="20"/>
      <c r="O1513" s="20"/>
      <c r="P1513" s="20"/>
      <c r="Q1513" s="28">
        <f t="shared" si="25"/>
        <v>17.71</v>
      </c>
      <c r="R1513" s="18"/>
      <c r="S1513" s="18"/>
      <c r="T1513" s="18"/>
      <c r="U1513" s="18"/>
      <c r="V1513" s="18"/>
      <c r="W15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3" s="17">
        <f>SUM(T_MAIN_ROUTGW28[[#This Row],[(Y)
TOTAL Excluding VAT - Y1
((A*J)*Q)+((A*R)*12))]:[(AC)
TOTAL Excluding VAT - Y5
((E*N*Q)+((E*V)*12))]])</f>
        <v>0</v>
      </c>
      <c r="AC1513" s="65"/>
    </row>
    <row r="1514" spans="1:29" x14ac:dyDescent="0.3">
      <c r="A1514" t="s">
        <v>2533</v>
      </c>
      <c r="B1514" s="1" t="s">
        <v>5406</v>
      </c>
      <c r="C1514" s="115" t="s">
        <v>5407</v>
      </c>
      <c r="D1514" s="116" t="s">
        <v>2556</v>
      </c>
      <c r="E1514">
        <v>0</v>
      </c>
      <c r="F1514">
        <v>0</v>
      </c>
      <c r="G1514">
        <v>0</v>
      </c>
      <c r="H1514">
        <v>0</v>
      </c>
      <c r="I1514">
        <v>0</v>
      </c>
      <c r="J1514" t="s">
        <v>2496</v>
      </c>
      <c r="K1514" t="s">
        <v>2496</v>
      </c>
      <c r="L1514" s="20"/>
      <c r="M1514" s="20"/>
      <c r="N1514" s="20"/>
      <c r="O1514" s="20"/>
      <c r="P1514" s="20"/>
      <c r="Q1514" s="28">
        <f t="shared" si="25"/>
        <v>17.71</v>
      </c>
      <c r="R1514" s="18"/>
      <c r="S1514" s="18"/>
      <c r="T1514" s="18"/>
      <c r="U1514" s="18"/>
      <c r="V1514" s="18"/>
      <c r="W15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4" s="17">
        <f>SUM(T_MAIN_ROUTGW28[[#This Row],[(Y)
TOTAL Excluding VAT - Y1
((A*J)*Q)+((A*R)*12))]:[(AC)
TOTAL Excluding VAT - Y5
((E*N*Q)+((E*V)*12))]])</f>
        <v>0</v>
      </c>
      <c r="AC1514" s="65"/>
    </row>
    <row r="1515" spans="1:29" x14ac:dyDescent="0.3">
      <c r="A1515" t="s">
        <v>2533</v>
      </c>
      <c r="B1515" s="1" t="s">
        <v>5408</v>
      </c>
      <c r="C1515" s="115" t="s">
        <v>5409</v>
      </c>
      <c r="D1515" s="116" t="s">
        <v>2556</v>
      </c>
      <c r="E1515">
        <v>0</v>
      </c>
      <c r="F1515">
        <v>0</v>
      </c>
      <c r="G1515">
        <v>0</v>
      </c>
      <c r="H1515">
        <v>0</v>
      </c>
      <c r="I1515">
        <v>0</v>
      </c>
      <c r="J1515" t="s">
        <v>2496</v>
      </c>
      <c r="K1515" t="s">
        <v>2496</v>
      </c>
      <c r="L1515" s="20"/>
      <c r="M1515" s="20"/>
      <c r="N1515" s="20"/>
      <c r="O1515" s="20"/>
      <c r="P1515" s="20"/>
      <c r="Q1515" s="28">
        <f t="shared" si="25"/>
        <v>17.71</v>
      </c>
      <c r="R1515" s="18"/>
      <c r="S1515" s="18"/>
      <c r="T1515" s="18"/>
      <c r="U1515" s="18"/>
      <c r="V1515" s="18"/>
      <c r="W15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5" s="17">
        <f>SUM(T_MAIN_ROUTGW28[[#This Row],[(Y)
TOTAL Excluding VAT - Y1
((A*J)*Q)+((A*R)*12))]:[(AC)
TOTAL Excluding VAT - Y5
((E*N*Q)+((E*V)*12))]])</f>
        <v>0</v>
      </c>
      <c r="AC1515" s="65"/>
    </row>
    <row r="1516" spans="1:29" x14ac:dyDescent="0.3">
      <c r="A1516" t="s">
        <v>2533</v>
      </c>
      <c r="B1516" s="1" t="s">
        <v>5410</v>
      </c>
      <c r="C1516" s="115" t="s">
        <v>5411</v>
      </c>
      <c r="D1516" s="116" t="s">
        <v>2556</v>
      </c>
      <c r="E1516">
        <v>0</v>
      </c>
      <c r="F1516">
        <v>0</v>
      </c>
      <c r="G1516">
        <v>0</v>
      </c>
      <c r="H1516">
        <v>0</v>
      </c>
      <c r="I1516">
        <v>0</v>
      </c>
      <c r="J1516" t="s">
        <v>2496</v>
      </c>
      <c r="K1516" t="s">
        <v>2496</v>
      </c>
      <c r="L1516" s="20"/>
      <c r="M1516" s="20"/>
      <c r="N1516" s="20"/>
      <c r="O1516" s="20"/>
      <c r="P1516" s="20"/>
      <c r="Q1516" s="28">
        <f t="shared" si="25"/>
        <v>17.71</v>
      </c>
      <c r="R1516" s="18"/>
      <c r="S1516" s="18"/>
      <c r="T1516" s="18"/>
      <c r="U1516" s="18"/>
      <c r="V1516" s="18"/>
      <c r="W15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6" s="17">
        <f>SUM(T_MAIN_ROUTGW28[[#This Row],[(Y)
TOTAL Excluding VAT - Y1
((A*J)*Q)+((A*R)*12))]:[(AC)
TOTAL Excluding VAT - Y5
((E*N*Q)+((E*V)*12))]])</f>
        <v>0</v>
      </c>
      <c r="AC1516" s="65"/>
    </row>
    <row r="1517" spans="1:29" x14ac:dyDescent="0.3">
      <c r="A1517" t="s">
        <v>2533</v>
      </c>
      <c r="B1517" s="1" t="s">
        <v>5412</v>
      </c>
      <c r="C1517" s="115" t="s">
        <v>5413</v>
      </c>
      <c r="D1517" s="116" t="s">
        <v>2556</v>
      </c>
      <c r="E1517">
        <v>0</v>
      </c>
      <c r="F1517">
        <v>0</v>
      </c>
      <c r="G1517">
        <v>0</v>
      </c>
      <c r="H1517">
        <v>0</v>
      </c>
      <c r="I1517">
        <v>0</v>
      </c>
      <c r="J1517" t="s">
        <v>2496</v>
      </c>
      <c r="K1517" t="s">
        <v>2496</v>
      </c>
      <c r="L1517" s="20"/>
      <c r="M1517" s="20"/>
      <c r="N1517" s="20"/>
      <c r="O1517" s="20"/>
      <c r="P1517" s="20"/>
      <c r="Q1517" s="28">
        <f t="shared" si="25"/>
        <v>17.71</v>
      </c>
      <c r="R1517" s="18"/>
      <c r="S1517" s="18"/>
      <c r="T1517" s="18"/>
      <c r="U1517" s="18"/>
      <c r="V1517" s="18"/>
      <c r="W15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7" s="17">
        <f>SUM(T_MAIN_ROUTGW28[[#This Row],[(Y)
TOTAL Excluding VAT - Y1
((A*J)*Q)+((A*R)*12))]:[(AC)
TOTAL Excluding VAT - Y5
((E*N*Q)+((E*V)*12))]])</f>
        <v>0</v>
      </c>
      <c r="AC1517" s="65"/>
    </row>
    <row r="1518" spans="1:29" x14ac:dyDescent="0.3">
      <c r="A1518" t="s">
        <v>2533</v>
      </c>
      <c r="B1518" s="1" t="s">
        <v>5414</v>
      </c>
      <c r="C1518" s="115" t="s">
        <v>5415</v>
      </c>
      <c r="D1518" s="116" t="s">
        <v>2556</v>
      </c>
      <c r="E1518">
        <v>0</v>
      </c>
      <c r="F1518">
        <v>0</v>
      </c>
      <c r="G1518">
        <v>0</v>
      </c>
      <c r="H1518">
        <v>0</v>
      </c>
      <c r="I1518">
        <v>0</v>
      </c>
      <c r="J1518" t="s">
        <v>2496</v>
      </c>
      <c r="K1518" t="s">
        <v>2496</v>
      </c>
      <c r="L1518" s="20"/>
      <c r="M1518" s="20"/>
      <c r="N1518" s="20"/>
      <c r="O1518" s="20"/>
      <c r="P1518" s="20"/>
      <c r="Q1518" s="28">
        <f t="shared" si="25"/>
        <v>17.71</v>
      </c>
      <c r="R1518" s="18"/>
      <c r="S1518" s="18"/>
      <c r="T1518" s="18"/>
      <c r="U1518" s="18"/>
      <c r="V1518" s="18"/>
      <c r="W15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8" s="17">
        <f>SUM(T_MAIN_ROUTGW28[[#This Row],[(Y)
TOTAL Excluding VAT - Y1
((A*J)*Q)+((A*R)*12))]:[(AC)
TOTAL Excluding VAT - Y5
((E*N*Q)+((E*V)*12))]])</f>
        <v>0</v>
      </c>
      <c r="AC1518" s="65"/>
    </row>
    <row r="1519" spans="1:29" x14ac:dyDescent="0.3">
      <c r="A1519" t="s">
        <v>2533</v>
      </c>
      <c r="B1519" s="1" t="s">
        <v>5416</v>
      </c>
      <c r="C1519" s="115" t="s">
        <v>5417</v>
      </c>
      <c r="D1519" s="116" t="s">
        <v>2556</v>
      </c>
      <c r="E1519">
        <v>0</v>
      </c>
      <c r="F1519">
        <v>0</v>
      </c>
      <c r="G1519">
        <v>0</v>
      </c>
      <c r="H1519">
        <v>0</v>
      </c>
      <c r="I1519">
        <v>0</v>
      </c>
      <c r="J1519" t="s">
        <v>2496</v>
      </c>
      <c r="K1519" t="s">
        <v>2496</v>
      </c>
      <c r="L1519" s="20"/>
      <c r="M1519" s="20"/>
      <c r="N1519" s="20"/>
      <c r="O1519" s="20"/>
      <c r="P1519" s="20"/>
      <c r="Q1519" s="28">
        <f t="shared" si="25"/>
        <v>17.71</v>
      </c>
      <c r="R1519" s="18"/>
      <c r="S1519" s="18"/>
      <c r="T1519" s="18"/>
      <c r="U1519" s="18"/>
      <c r="V1519" s="18"/>
      <c r="W15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19" s="17">
        <f>SUM(T_MAIN_ROUTGW28[[#This Row],[(Y)
TOTAL Excluding VAT - Y1
((A*J)*Q)+((A*R)*12))]:[(AC)
TOTAL Excluding VAT - Y5
((E*N*Q)+((E*V)*12))]])</f>
        <v>0</v>
      </c>
      <c r="AC1519" s="65"/>
    </row>
    <row r="1520" spans="1:29" x14ac:dyDescent="0.3">
      <c r="A1520" t="s">
        <v>2533</v>
      </c>
      <c r="B1520" s="1" t="s">
        <v>5418</v>
      </c>
      <c r="C1520" s="115" t="s">
        <v>5419</v>
      </c>
      <c r="D1520" s="116" t="s">
        <v>2556</v>
      </c>
      <c r="E1520">
        <v>0</v>
      </c>
      <c r="F1520">
        <v>0</v>
      </c>
      <c r="G1520">
        <v>0</v>
      </c>
      <c r="H1520">
        <v>0</v>
      </c>
      <c r="I1520">
        <v>0</v>
      </c>
      <c r="J1520" t="s">
        <v>2496</v>
      </c>
      <c r="K1520" t="s">
        <v>2496</v>
      </c>
      <c r="L1520" s="20"/>
      <c r="M1520" s="20"/>
      <c r="N1520" s="20"/>
      <c r="O1520" s="20"/>
      <c r="P1520" s="20"/>
      <c r="Q1520" s="28">
        <f t="shared" si="25"/>
        <v>17.71</v>
      </c>
      <c r="R1520" s="18"/>
      <c r="S1520" s="18"/>
      <c r="T1520" s="18"/>
      <c r="U1520" s="18"/>
      <c r="V1520" s="18"/>
      <c r="W15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0" s="17">
        <f>SUM(T_MAIN_ROUTGW28[[#This Row],[(Y)
TOTAL Excluding VAT - Y1
((A*J)*Q)+((A*R)*12))]:[(AC)
TOTAL Excluding VAT - Y5
((E*N*Q)+((E*V)*12))]])</f>
        <v>0</v>
      </c>
      <c r="AC1520" s="65"/>
    </row>
    <row r="1521" spans="1:29" x14ac:dyDescent="0.3">
      <c r="A1521" t="s">
        <v>2533</v>
      </c>
      <c r="B1521" s="1" t="s">
        <v>5420</v>
      </c>
      <c r="C1521" s="115" t="s">
        <v>5421</v>
      </c>
      <c r="D1521" s="116" t="s">
        <v>2556</v>
      </c>
      <c r="E1521">
        <v>0</v>
      </c>
      <c r="F1521">
        <v>0</v>
      </c>
      <c r="G1521">
        <v>0</v>
      </c>
      <c r="H1521">
        <v>0</v>
      </c>
      <c r="I1521">
        <v>0</v>
      </c>
      <c r="J1521" t="s">
        <v>2496</v>
      </c>
      <c r="K1521" t="s">
        <v>2496</v>
      </c>
      <c r="L1521" s="20"/>
      <c r="M1521" s="20"/>
      <c r="N1521" s="20"/>
      <c r="O1521" s="20"/>
      <c r="P1521" s="20"/>
      <c r="Q1521" s="28">
        <f t="shared" si="25"/>
        <v>17.71</v>
      </c>
      <c r="R1521" s="18"/>
      <c r="S1521" s="18"/>
      <c r="T1521" s="18"/>
      <c r="U1521" s="18"/>
      <c r="V1521" s="18"/>
      <c r="W15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1" s="17">
        <f>SUM(T_MAIN_ROUTGW28[[#This Row],[(Y)
TOTAL Excluding VAT - Y1
((A*J)*Q)+((A*R)*12))]:[(AC)
TOTAL Excluding VAT - Y5
((E*N*Q)+((E*V)*12))]])</f>
        <v>0</v>
      </c>
      <c r="AC1521" s="65"/>
    </row>
    <row r="1522" spans="1:29" x14ac:dyDescent="0.3">
      <c r="A1522" t="s">
        <v>2533</v>
      </c>
      <c r="B1522" s="1" t="s">
        <v>5422</v>
      </c>
      <c r="C1522" s="115" t="s">
        <v>5423</v>
      </c>
      <c r="D1522" s="116" t="s">
        <v>4131</v>
      </c>
      <c r="E1522">
        <v>0</v>
      </c>
      <c r="F1522">
        <v>0</v>
      </c>
      <c r="G1522">
        <v>0</v>
      </c>
      <c r="H1522">
        <v>0</v>
      </c>
      <c r="I1522">
        <v>0</v>
      </c>
      <c r="J1522" t="s">
        <v>2496</v>
      </c>
      <c r="K1522" t="s">
        <v>2496</v>
      </c>
      <c r="L1522" s="20"/>
      <c r="M1522" s="20"/>
      <c r="N1522" s="20"/>
      <c r="O1522" s="20"/>
      <c r="P1522" s="20"/>
      <c r="Q1522" s="28">
        <f t="shared" si="25"/>
        <v>17.71</v>
      </c>
      <c r="R1522" s="18"/>
      <c r="S1522" s="18"/>
      <c r="T1522" s="18"/>
      <c r="U1522" s="18"/>
      <c r="V1522" s="18"/>
      <c r="W15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2" s="17">
        <f>SUM(T_MAIN_ROUTGW28[[#This Row],[(Y)
TOTAL Excluding VAT - Y1
((A*J)*Q)+((A*R)*12))]:[(AC)
TOTAL Excluding VAT - Y5
((E*N*Q)+((E*V)*12))]])</f>
        <v>0</v>
      </c>
      <c r="AC1522" s="65"/>
    </row>
    <row r="1523" spans="1:29" x14ac:dyDescent="0.3">
      <c r="A1523" t="s">
        <v>2533</v>
      </c>
      <c r="B1523" s="1" t="s">
        <v>5424</v>
      </c>
      <c r="C1523" s="115" t="s">
        <v>5425</v>
      </c>
      <c r="D1523" s="116" t="s">
        <v>3425</v>
      </c>
      <c r="E1523">
        <v>0</v>
      </c>
      <c r="F1523">
        <v>0</v>
      </c>
      <c r="G1523">
        <v>0</v>
      </c>
      <c r="H1523">
        <v>0</v>
      </c>
      <c r="I1523">
        <v>0</v>
      </c>
      <c r="J1523" t="s">
        <v>2496</v>
      </c>
      <c r="K1523" t="s">
        <v>2496</v>
      </c>
      <c r="L1523" s="20"/>
      <c r="M1523" s="20"/>
      <c r="N1523" s="20"/>
      <c r="O1523" s="20"/>
      <c r="P1523" s="20"/>
      <c r="Q1523" s="28">
        <f t="shared" si="25"/>
        <v>17.71</v>
      </c>
      <c r="R1523" s="18"/>
      <c r="S1523" s="18"/>
      <c r="T1523" s="18"/>
      <c r="U1523" s="18"/>
      <c r="V1523" s="18"/>
      <c r="W15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3" s="17">
        <f>SUM(T_MAIN_ROUTGW28[[#This Row],[(Y)
TOTAL Excluding VAT - Y1
((A*J)*Q)+((A*R)*12))]:[(AC)
TOTAL Excluding VAT - Y5
((E*N*Q)+((E*V)*12))]])</f>
        <v>0</v>
      </c>
      <c r="AC1523" s="65"/>
    </row>
    <row r="1524" spans="1:29" x14ac:dyDescent="0.3">
      <c r="A1524" t="s">
        <v>2533</v>
      </c>
      <c r="B1524" s="1" t="s">
        <v>5426</v>
      </c>
      <c r="C1524" s="115" t="s">
        <v>5427</v>
      </c>
      <c r="D1524" s="116" t="s">
        <v>2556</v>
      </c>
      <c r="E1524">
        <v>0</v>
      </c>
      <c r="F1524">
        <v>0</v>
      </c>
      <c r="G1524">
        <v>0</v>
      </c>
      <c r="H1524">
        <v>0</v>
      </c>
      <c r="I1524">
        <v>0</v>
      </c>
      <c r="J1524" t="s">
        <v>2496</v>
      </c>
      <c r="K1524" t="s">
        <v>2496</v>
      </c>
      <c r="L1524" s="20"/>
      <c r="M1524" s="20"/>
      <c r="N1524" s="20"/>
      <c r="O1524" s="20"/>
      <c r="P1524" s="20"/>
      <c r="Q1524" s="28">
        <f t="shared" si="25"/>
        <v>17.71</v>
      </c>
      <c r="R1524" s="18"/>
      <c r="S1524" s="18"/>
      <c r="T1524" s="18"/>
      <c r="U1524" s="18"/>
      <c r="V1524" s="18"/>
      <c r="W15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4" s="17">
        <f>SUM(T_MAIN_ROUTGW28[[#This Row],[(Y)
TOTAL Excluding VAT - Y1
((A*J)*Q)+((A*R)*12))]:[(AC)
TOTAL Excluding VAT - Y5
((E*N*Q)+((E*V)*12))]])</f>
        <v>0</v>
      </c>
      <c r="AC1524" s="65"/>
    </row>
    <row r="1525" spans="1:29" x14ac:dyDescent="0.3">
      <c r="A1525" t="s">
        <v>3410</v>
      </c>
      <c r="B1525" s="1" t="s">
        <v>5428</v>
      </c>
      <c r="C1525" s="115" t="s">
        <v>5429</v>
      </c>
      <c r="D1525" s="116" t="s">
        <v>2556</v>
      </c>
      <c r="E1525">
        <v>0</v>
      </c>
      <c r="F1525">
        <v>0</v>
      </c>
      <c r="G1525">
        <v>0</v>
      </c>
      <c r="H1525">
        <v>0</v>
      </c>
      <c r="I1525">
        <v>0</v>
      </c>
      <c r="J1525" t="s">
        <v>2496</v>
      </c>
      <c r="K1525" t="s">
        <v>2496</v>
      </c>
      <c r="L1525" s="20"/>
      <c r="M1525" s="20"/>
      <c r="N1525" s="20"/>
      <c r="O1525" s="20"/>
      <c r="P1525" s="20"/>
      <c r="Q1525" s="28">
        <f t="shared" si="25"/>
        <v>17.71</v>
      </c>
      <c r="R1525" s="18"/>
      <c r="S1525" s="18"/>
      <c r="T1525" s="18"/>
      <c r="U1525" s="18"/>
      <c r="V1525" s="18"/>
      <c r="W15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5" s="17">
        <f>SUM(T_MAIN_ROUTGW28[[#This Row],[(Y)
TOTAL Excluding VAT - Y1
((A*J)*Q)+((A*R)*12))]:[(AC)
TOTAL Excluding VAT - Y5
((E*N*Q)+((E*V)*12))]])</f>
        <v>0</v>
      </c>
      <c r="AC1525" s="65"/>
    </row>
    <row r="1526" spans="1:29" x14ac:dyDescent="0.3">
      <c r="A1526" t="s">
        <v>2533</v>
      </c>
      <c r="B1526" s="1" t="s">
        <v>5430</v>
      </c>
      <c r="C1526" s="115" t="s">
        <v>5431</v>
      </c>
      <c r="D1526" s="116" t="s">
        <v>2556</v>
      </c>
      <c r="E1526">
        <v>0</v>
      </c>
      <c r="F1526">
        <v>0</v>
      </c>
      <c r="G1526">
        <v>0</v>
      </c>
      <c r="H1526">
        <v>0</v>
      </c>
      <c r="I1526">
        <v>0</v>
      </c>
      <c r="J1526" t="s">
        <v>2496</v>
      </c>
      <c r="K1526" t="s">
        <v>2496</v>
      </c>
      <c r="L1526" s="20"/>
      <c r="M1526" s="20"/>
      <c r="N1526" s="20"/>
      <c r="O1526" s="20"/>
      <c r="P1526" s="20"/>
      <c r="Q1526" s="28">
        <f t="shared" si="25"/>
        <v>17.71</v>
      </c>
      <c r="R1526" s="18"/>
      <c r="S1526" s="18"/>
      <c r="T1526" s="18"/>
      <c r="U1526" s="18"/>
      <c r="V1526" s="18"/>
      <c r="W15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6" s="17">
        <f>SUM(T_MAIN_ROUTGW28[[#This Row],[(Y)
TOTAL Excluding VAT - Y1
((A*J)*Q)+((A*R)*12))]:[(AC)
TOTAL Excluding VAT - Y5
((E*N*Q)+((E*V)*12))]])</f>
        <v>0</v>
      </c>
      <c r="AC1526" s="65"/>
    </row>
    <row r="1527" spans="1:29" x14ac:dyDescent="0.3">
      <c r="A1527" t="s">
        <v>2533</v>
      </c>
      <c r="B1527" s="1" t="s">
        <v>5432</v>
      </c>
      <c r="C1527" s="115" t="s">
        <v>5433</v>
      </c>
      <c r="D1527" s="116" t="s">
        <v>2556</v>
      </c>
      <c r="E1527">
        <v>0</v>
      </c>
      <c r="F1527">
        <v>0</v>
      </c>
      <c r="G1527">
        <v>0</v>
      </c>
      <c r="H1527">
        <v>0</v>
      </c>
      <c r="I1527">
        <v>0</v>
      </c>
      <c r="J1527" t="s">
        <v>2496</v>
      </c>
      <c r="K1527" t="s">
        <v>2496</v>
      </c>
      <c r="L1527" s="20"/>
      <c r="M1527" s="20"/>
      <c r="N1527" s="20"/>
      <c r="O1527" s="20"/>
      <c r="P1527" s="20"/>
      <c r="Q1527" s="28">
        <f t="shared" si="25"/>
        <v>17.71</v>
      </c>
      <c r="R1527" s="18"/>
      <c r="S1527" s="18"/>
      <c r="T1527" s="18"/>
      <c r="U1527" s="18"/>
      <c r="V1527" s="18"/>
      <c r="W15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7" s="17">
        <f>SUM(T_MAIN_ROUTGW28[[#This Row],[(Y)
TOTAL Excluding VAT - Y1
((A*J)*Q)+((A*R)*12))]:[(AC)
TOTAL Excluding VAT - Y5
((E*N*Q)+((E*V)*12))]])</f>
        <v>0</v>
      </c>
      <c r="AC1527" s="65"/>
    </row>
    <row r="1528" spans="1:29" x14ac:dyDescent="0.3">
      <c r="A1528" t="s">
        <v>2533</v>
      </c>
      <c r="B1528" s="1" t="s">
        <v>5434</v>
      </c>
      <c r="C1528" s="115" t="s">
        <v>5435</v>
      </c>
      <c r="D1528" s="116" t="s">
        <v>2556</v>
      </c>
      <c r="E1528">
        <v>0</v>
      </c>
      <c r="F1528">
        <v>0</v>
      </c>
      <c r="G1528">
        <v>0</v>
      </c>
      <c r="H1528">
        <v>0</v>
      </c>
      <c r="I1528">
        <v>0</v>
      </c>
      <c r="J1528" t="s">
        <v>2496</v>
      </c>
      <c r="K1528" t="s">
        <v>2496</v>
      </c>
      <c r="L1528" s="20"/>
      <c r="M1528" s="20"/>
      <c r="N1528" s="20"/>
      <c r="O1528" s="20"/>
      <c r="P1528" s="20"/>
      <c r="Q1528" s="28">
        <f t="shared" si="25"/>
        <v>17.71</v>
      </c>
      <c r="R1528" s="18"/>
      <c r="S1528" s="18"/>
      <c r="T1528" s="18"/>
      <c r="U1528" s="18"/>
      <c r="V1528" s="18"/>
      <c r="W15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8" s="17">
        <f>SUM(T_MAIN_ROUTGW28[[#This Row],[(Y)
TOTAL Excluding VAT - Y1
((A*J)*Q)+((A*R)*12))]:[(AC)
TOTAL Excluding VAT - Y5
((E*N*Q)+((E*V)*12))]])</f>
        <v>0</v>
      </c>
      <c r="AC1528" s="65"/>
    </row>
    <row r="1529" spans="1:29" x14ac:dyDescent="0.3">
      <c r="A1529" t="s">
        <v>2533</v>
      </c>
      <c r="B1529" s="1" t="s">
        <v>5436</v>
      </c>
      <c r="C1529" s="115" t="s">
        <v>5437</v>
      </c>
      <c r="D1529" s="116" t="s">
        <v>2556</v>
      </c>
      <c r="E1529">
        <v>0</v>
      </c>
      <c r="F1529">
        <v>0</v>
      </c>
      <c r="G1529">
        <v>0</v>
      </c>
      <c r="H1529">
        <v>0</v>
      </c>
      <c r="I1529">
        <v>0</v>
      </c>
      <c r="J1529" t="s">
        <v>2496</v>
      </c>
      <c r="K1529" t="s">
        <v>2496</v>
      </c>
      <c r="L1529" s="20"/>
      <c r="M1529" s="20"/>
      <c r="N1529" s="20"/>
      <c r="O1529" s="20"/>
      <c r="P1529" s="20"/>
      <c r="Q1529" s="28">
        <f t="shared" si="25"/>
        <v>17.71</v>
      </c>
      <c r="R1529" s="18"/>
      <c r="S1529" s="18"/>
      <c r="T1529" s="18"/>
      <c r="U1529" s="18"/>
      <c r="V1529" s="18"/>
      <c r="W15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29" s="17">
        <f>SUM(T_MAIN_ROUTGW28[[#This Row],[(Y)
TOTAL Excluding VAT - Y1
((A*J)*Q)+((A*R)*12))]:[(AC)
TOTAL Excluding VAT - Y5
((E*N*Q)+((E*V)*12))]])</f>
        <v>0</v>
      </c>
      <c r="AC1529" s="65"/>
    </row>
    <row r="1530" spans="1:29" x14ac:dyDescent="0.3">
      <c r="A1530" t="s">
        <v>2533</v>
      </c>
      <c r="B1530" s="1" t="s">
        <v>5438</v>
      </c>
      <c r="C1530" s="115" t="s">
        <v>5439</v>
      </c>
      <c r="D1530" s="116" t="s">
        <v>2556</v>
      </c>
      <c r="E1530">
        <v>0</v>
      </c>
      <c r="F1530">
        <v>0</v>
      </c>
      <c r="G1530">
        <v>0</v>
      </c>
      <c r="H1530">
        <v>0</v>
      </c>
      <c r="I1530">
        <v>0</v>
      </c>
      <c r="J1530" t="s">
        <v>2496</v>
      </c>
      <c r="K1530" t="s">
        <v>2496</v>
      </c>
      <c r="L1530" s="20"/>
      <c r="M1530" s="20"/>
      <c r="N1530" s="20"/>
      <c r="O1530" s="20"/>
      <c r="P1530" s="20"/>
      <c r="Q1530" s="28">
        <f t="shared" si="25"/>
        <v>17.71</v>
      </c>
      <c r="R1530" s="18"/>
      <c r="S1530" s="18"/>
      <c r="T1530" s="18"/>
      <c r="U1530" s="18"/>
      <c r="V1530" s="18"/>
      <c r="W15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0" s="17">
        <f>SUM(T_MAIN_ROUTGW28[[#This Row],[(Y)
TOTAL Excluding VAT - Y1
((A*J)*Q)+((A*R)*12))]:[(AC)
TOTAL Excluding VAT - Y5
((E*N*Q)+((E*V)*12))]])</f>
        <v>0</v>
      </c>
      <c r="AC1530" s="65"/>
    </row>
    <row r="1531" spans="1:29" x14ac:dyDescent="0.3">
      <c r="A1531" t="s">
        <v>2533</v>
      </c>
      <c r="B1531" s="1" t="s">
        <v>5440</v>
      </c>
      <c r="C1531" s="115" t="s">
        <v>5441</v>
      </c>
      <c r="D1531" s="116" t="s">
        <v>2556</v>
      </c>
      <c r="E1531">
        <v>0</v>
      </c>
      <c r="F1531">
        <v>0</v>
      </c>
      <c r="G1531">
        <v>0</v>
      </c>
      <c r="H1531">
        <v>0</v>
      </c>
      <c r="I1531">
        <v>0</v>
      </c>
      <c r="J1531" t="s">
        <v>2496</v>
      </c>
      <c r="K1531" t="s">
        <v>2496</v>
      </c>
      <c r="L1531" s="20"/>
      <c r="M1531" s="20"/>
      <c r="N1531" s="20"/>
      <c r="O1531" s="20"/>
      <c r="P1531" s="20"/>
      <c r="Q1531" s="28">
        <f t="shared" si="25"/>
        <v>17.71</v>
      </c>
      <c r="R1531" s="18"/>
      <c r="S1531" s="18"/>
      <c r="T1531" s="18"/>
      <c r="U1531" s="18"/>
      <c r="V1531" s="18"/>
      <c r="W15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1" s="17">
        <f>SUM(T_MAIN_ROUTGW28[[#This Row],[(Y)
TOTAL Excluding VAT - Y1
((A*J)*Q)+((A*R)*12))]:[(AC)
TOTAL Excluding VAT - Y5
((E*N*Q)+((E*V)*12))]])</f>
        <v>0</v>
      </c>
      <c r="AC1531" s="65"/>
    </row>
    <row r="1532" spans="1:29" x14ac:dyDescent="0.3">
      <c r="A1532" t="s">
        <v>2533</v>
      </c>
      <c r="B1532" s="1" t="s">
        <v>5442</v>
      </c>
      <c r="C1532" s="115" t="s">
        <v>5443</v>
      </c>
      <c r="D1532" s="116" t="s">
        <v>2556</v>
      </c>
      <c r="E1532">
        <v>0</v>
      </c>
      <c r="F1532">
        <v>0</v>
      </c>
      <c r="G1532">
        <v>0</v>
      </c>
      <c r="H1532">
        <v>0</v>
      </c>
      <c r="I1532">
        <v>0</v>
      </c>
      <c r="J1532" t="s">
        <v>2496</v>
      </c>
      <c r="K1532" t="s">
        <v>2496</v>
      </c>
      <c r="L1532" s="20"/>
      <c r="M1532" s="20"/>
      <c r="N1532" s="20"/>
      <c r="O1532" s="20"/>
      <c r="P1532" s="20"/>
      <c r="Q1532" s="28">
        <f t="shared" si="25"/>
        <v>17.71</v>
      </c>
      <c r="R1532" s="18"/>
      <c r="S1532" s="18"/>
      <c r="T1532" s="18"/>
      <c r="U1532" s="18"/>
      <c r="V1532" s="18"/>
      <c r="W15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2" s="17">
        <f>SUM(T_MAIN_ROUTGW28[[#This Row],[(Y)
TOTAL Excluding VAT - Y1
((A*J)*Q)+((A*R)*12))]:[(AC)
TOTAL Excluding VAT - Y5
((E*N*Q)+((E*V)*12))]])</f>
        <v>0</v>
      </c>
      <c r="AC1532" s="65"/>
    </row>
    <row r="1533" spans="1:29" x14ac:dyDescent="0.3">
      <c r="A1533" t="s">
        <v>2533</v>
      </c>
      <c r="B1533" s="1" t="s">
        <v>5444</v>
      </c>
      <c r="C1533" s="115" t="s">
        <v>5445</v>
      </c>
      <c r="D1533" s="116" t="s">
        <v>2553</v>
      </c>
      <c r="E1533">
        <v>0</v>
      </c>
      <c r="F1533">
        <v>0</v>
      </c>
      <c r="G1533">
        <v>0</v>
      </c>
      <c r="H1533">
        <v>0</v>
      </c>
      <c r="I1533">
        <v>0</v>
      </c>
      <c r="J1533" t="s">
        <v>2496</v>
      </c>
      <c r="K1533" t="s">
        <v>2496</v>
      </c>
      <c r="L1533" s="20"/>
      <c r="M1533" s="20"/>
      <c r="N1533" s="20"/>
      <c r="O1533" s="20"/>
      <c r="P1533" s="20"/>
      <c r="Q1533" s="28">
        <f t="shared" si="25"/>
        <v>17.71</v>
      </c>
      <c r="R1533" s="18"/>
      <c r="S1533" s="18"/>
      <c r="T1533" s="18"/>
      <c r="U1533" s="18"/>
      <c r="V1533" s="18"/>
      <c r="W15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3" s="17">
        <f>SUM(T_MAIN_ROUTGW28[[#This Row],[(Y)
TOTAL Excluding VAT - Y1
((A*J)*Q)+((A*R)*12))]:[(AC)
TOTAL Excluding VAT - Y5
((E*N*Q)+((E*V)*12))]])</f>
        <v>0</v>
      </c>
      <c r="AC1533" s="65"/>
    </row>
    <row r="1534" spans="1:29" x14ac:dyDescent="0.3">
      <c r="A1534" t="s">
        <v>2533</v>
      </c>
      <c r="B1534" s="1" t="s">
        <v>5446</v>
      </c>
      <c r="C1534" s="115" t="s">
        <v>5447</v>
      </c>
      <c r="D1534" s="116" t="s">
        <v>3438</v>
      </c>
      <c r="E1534">
        <v>0</v>
      </c>
      <c r="F1534">
        <v>0</v>
      </c>
      <c r="G1534">
        <v>0</v>
      </c>
      <c r="H1534">
        <v>0</v>
      </c>
      <c r="I1534">
        <v>0</v>
      </c>
      <c r="J1534" t="s">
        <v>2496</v>
      </c>
      <c r="K1534" t="s">
        <v>2496</v>
      </c>
      <c r="L1534" s="20"/>
      <c r="M1534" s="20"/>
      <c r="N1534" s="20"/>
      <c r="O1534" s="20"/>
      <c r="P1534" s="20"/>
      <c r="Q1534" s="28">
        <f t="shared" si="25"/>
        <v>17.71</v>
      </c>
      <c r="R1534" s="18"/>
      <c r="S1534" s="18"/>
      <c r="T1534" s="18"/>
      <c r="U1534" s="18"/>
      <c r="V1534" s="18"/>
      <c r="W15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4" s="17">
        <f>SUM(T_MAIN_ROUTGW28[[#This Row],[(Y)
TOTAL Excluding VAT - Y1
((A*J)*Q)+((A*R)*12))]:[(AC)
TOTAL Excluding VAT - Y5
((E*N*Q)+((E*V)*12))]])</f>
        <v>0</v>
      </c>
      <c r="AC1534" s="65"/>
    </row>
    <row r="1535" spans="1:29" x14ac:dyDescent="0.3">
      <c r="A1535" t="s">
        <v>2533</v>
      </c>
      <c r="B1535" s="1" t="s">
        <v>5448</v>
      </c>
      <c r="C1535" s="115" t="s">
        <v>5449</v>
      </c>
      <c r="D1535" s="116" t="s">
        <v>3438</v>
      </c>
      <c r="E1535">
        <v>0</v>
      </c>
      <c r="F1535">
        <v>0</v>
      </c>
      <c r="G1535">
        <v>0</v>
      </c>
      <c r="H1535">
        <v>0</v>
      </c>
      <c r="I1535">
        <v>0</v>
      </c>
      <c r="J1535" t="s">
        <v>2496</v>
      </c>
      <c r="K1535" t="s">
        <v>2496</v>
      </c>
      <c r="L1535" s="20"/>
      <c r="M1535" s="20"/>
      <c r="N1535" s="20"/>
      <c r="O1535" s="20"/>
      <c r="P1535" s="20"/>
      <c r="Q1535" s="28">
        <f t="shared" si="25"/>
        <v>17.71</v>
      </c>
      <c r="R1535" s="18"/>
      <c r="S1535" s="18"/>
      <c r="T1535" s="18"/>
      <c r="U1535" s="18"/>
      <c r="V1535" s="18"/>
      <c r="W15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5" s="17">
        <f>SUM(T_MAIN_ROUTGW28[[#This Row],[(Y)
TOTAL Excluding VAT - Y1
((A*J)*Q)+((A*R)*12))]:[(AC)
TOTAL Excluding VAT - Y5
((E*N*Q)+((E*V)*12))]])</f>
        <v>0</v>
      </c>
      <c r="AC1535" s="65"/>
    </row>
    <row r="1536" spans="1:29" x14ac:dyDescent="0.3">
      <c r="A1536" t="s">
        <v>2533</v>
      </c>
      <c r="B1536" s="1" t="s">
        <v>5450</v>
      </c>
      <c r="C1536" s="115" t="s">
        <v>5451</v>
      </c>
      <c r="D1536" s="116" t="s">
        <v>4640</v>
      </c>
      <c r="E1536">
        <v>0</v>
      </c>
      <c r="F1536">
        <v>0</v>
      </c>
      <c r="G1536">
        <v>0</v>
      </c>
      <c r="H1536">
        <v>0</v>
      </c>
      <c r="I1536">
        <v>0</v>
      </c>
      <c r="J1536" t="s">
        <v>2496</v>
      </c>
      <c r="K1536" t="s">
        <v>2496</v>
      </c>
      <c r="L1536" s="20"/>
      <c r="M1536" s="20"/>
      <c r="N1536" s="20"/>
      <c r="O1536" s="20"/>
      <c r="P1536" s="20"/>
      <c r="Q1536" s="28">
        <f t="shared" si="25"/>
        <v>17.71</v>
      </c>
      <c r="R1536" s="18"/>
      <c r="S1536" s="18"/>
      <c r="T1536" s="18"/>
      <c r="U1536" s="18"/>
      <c r="V1536" s="18"/>
      <c r="W15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6" s="17">
        <f>SUM(T_MAIN_ROUTGW28[[#This Row],[(Y)
TOTAL Excluding VAT - Y1
((A*J)*Q)+((A*R)*12))]:[(AC)
TOTAL Excluding VAT - Y5
((E*N*Q)+((E*V)*12))]])</f>
        <v>0</v>
      </c>
      <c r="AC1536" s="65"/>
    </row>
    <row r="1537" spans="1:29" x14ac:dyDescent="0.3">
      <c r="A1537" t="s">
        <v>2533</v>
      </c>
      <c r="B1537" s="1" t="s">
        <v>5452</v>
      </c>
      <c r="C1537" s="115" t="s">
        <v>5453</v>
      </c>
      <c r="D1537" s="116" t="s">
        <v>2567</v>
      </c>
      <c r="E1537">
        <v>0</v>
      </c>
      <c r="F1537">
        <v>0</v>
      </c>
      <c r="G1537">
        <v>0</v>
      </c>
      <c r="H1537">
        <v>0</v>
      </c>
      <c r="I1537">
        <v>0</v>
      </c>
      <c r="J1537" t="s">
        <v>2496</v>
      </c>
      <c r="K1537" t="s">
        <v>2496</v>
      </c>
      <c r="L1537" s="20"/>
      <c r="M1537" s="20"/>
      <c r="N1537" s="20"/>
      <c r="O1537" s="20"/>
      <c r="P1537" s="20"/>
      <c r="Q1537" s="28">
        <f t="shared" si="25"/>
        <v>17.71</v>
      </c>
      <c r="R1537" s="18"/>
      <c r="S1537" s="18"/>
      <c r="T1537" s="18"/>
      <c r="U1537" s="18"/>
      <c r="V1537" s="18"/>
      <c r="W15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7" s="17">
        <f>SUM(T_MAIN_ROUTGW28[[#This Row],[(Y)
TOTAL Excluding VAT - Y1
((A*J)*Q)+((A*R)*12))]:[(AC)
TOTAL Excluding VAT - Y5
((E*N*Q)+((E*V)*12))]])</f>
        <v>0</v>
      </c>
      <c r="AC1537" s="65"/>
    </row>
    <row r="1538" spans="1:29" x14ac:dyDescent="0.3">
      <c r="A1538" t="s">
        <v>2533</v>
      </c>
      <c r="B1538" s="1" t="s">
        <v>5454</v>
      </c>
      <c r="C1538" s="115" t="s">
        <v>5455</v>
      </c>
      <c r="D1538" s="116" t="s">
        <v>2556</v>
      </c>
      <c r="E1538">
        <v>0</v>
      </c>
      <c r="F1538">
        <v>0</v>
      </c>
      <c r="G1538">
        <v>0</v>
      </c>
      <c r="H1538">
        <v>0</v>
      </c>
      <c r="I1538">
        <v>0</v>
      </c>
      <c r="J1538" t="s">
        <v>2496</v>
      </c>
      <c r="K1538" t="s">
        <v>2496</v>
      </c>
      <c r="L1538" s="20"/>
      <c r="M1538" s="20"/>
      <c r="N1538" s="20"/>
      <c r="O1538" s="20"/>
      <c r="P1538" s="20"/>
      <c r="Q1538" s="28">
        <f t="shared" si="25"/>
        <v>17.71</v>
      </c>
      <c r="R1538" s="18"/>
      <c r="S1538" s="18"/>
      <c r="T1538" s="18"/>
      <c r="U1538" s="18"/>
      <c r="V1538" s="18"/>
      <c r="W15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8" s="17">
        <f>SUM(T_MAIN_ROUTGW28[[#This Row],[(Y)
TOTAL Excluding VAT - Y1
((A*J)*Q)+((A*R)*12))]:[(AC)
TOTAL Excluding VAT - Y5
((E*N*Q)+((E*V)*12))]])</f>
        <v>0</v>
      </c>
      <c r="AC1538" s="65"/>
    </row>
    <row r="1539" spans="1:29" x14ac:dyDescent="0.3">
      <c r="A1539" t="s">
        <v>2533</v>
      </c>
      <c r="B1539" s="1" t="s">
        <v>5456</v>
      </c>
      <c r="C1539" s="115" t="s">
        <v>5457</v>
      </c>
      <c r="D1539" s="116" t="s">
        <v>2567</v>
      </c>
      <c r="E1539">
        <v>0</v>
      </c>
      <c r="F1539">
        <v>0</v>
      </c>
      <c r="G1539">
        <v>0</v>
      </c>
      <c r="H1539">
        <v>0</v>
      </c>
      <c r="I1539">
        <v>0</v>
      </c>
      <c r="J1539" t="s">
        <v>2496</v>
      </c>
      <c r="K1539" t="s">
        <v>2496</v>
      </c>
      <c r="L1539" s="20"/>
      <c r="M1539" s="20"/>
      <c r="N1539" s="20"/>
      <c r="O1539" s="20"/>
      <c r="P1539" s="20"/>
      <c r="Q1539" s="28">
        <f t="shared" si="25"/>
        <v>17.71</v>
      </c>
      <c r="R1539" s="18"/>
      <c r="S1539" s="18"/>
      <c r="T1539" s="18"/>
      <c r="U1539" s="18"/>
      <c r="V1539" s="18"/>
      <c r="W15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39" s="17">
        <f>SUM(T_MAIN_ROUTGW28[[#This Row],[(Y)
TOTAL Excluding VAT - Y1
((A*J)*Q)+((A*R)*12))]:[(AC)
TOTAL Excluding VAT - Y5
((E*N*Q)+((E*V)*12))]])</f>
        <v>0</v>
      </c>
      <c r="AC1539" s="65"/>
    </row>
    <row r="1540" spans="1:29" x14ac:dyDescent="0.3">
      <c r="A1540" t="s">
        <v>2533</v>
      </c>
      <c r="B1540" s="1" t="s">
        <v>5458</v>
      </c>
      <c r="C1540" s="115" t="s">
        <v>5459</v>
      </c>
      <c r="D1540" s="116" t="s">
        <v>2591</v>
      </c>
      <c r="E1540">
        <v>0</v>
      </c>
      <c r="F1540">
        <v>0</v>
      </c>
      <c r="G1540">
        <v>0</v>
      </c>
      <c r="H1540">
        <v>0</v>
      </c>
      <c r="I1540">
        <v>0</v>
      </c>
      <c r="J1540" t="s">
        <v>2496</v>
      </c>
      <c r="K1540" t="s">
        <v>2496</v>
      </c>
      <c r="L1540" s="20"/>
      <c r="M1540" s="20"/>
      <c r="N1540" s="20"/>
      <c r="O1540" s="20"/>
      <c r="P1540" s="20"/>
      <c r="Q1540" s="28">
        <f t="shared" si="25"/>
        <v>17.71</v>
      </c>
      <c r="R1540" s="18"/>
      <c r="S1540" s="18"/>
      <c r="T1540" s="18"/>
      <c r="U1540" s="18"/>
      <c r="V1540" s="18"/>
      <c r="W15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0" s="17">
        <f>SUM(T_MAIN_ROUTGW28[[#This Row],[(Y)
TOTAL Excluding VAT - Y1
((A*J)*Q)+((A*R)*12))]:[(AC)
TOTAL Excluding VAT - Y5
((E*N*Q)+((E*V)*12))]])</f>
        <v>0</v>
      </c>
      <c r="AC1540" s="65"/>
    </row>
    <row r="1541" spans="1:29" x14ac:dyDescent="0.3">
      <c r="A1541" t="s">
        <v>2533</v>
      </c>
      <c r="B1541" s="1" t="s">
        <v>5460</v>
      </c>
      <c r="C1541" s="115" t="s">
        <v>5461</v>
      </c>
      <c r="D1541" s="116" t="s">
        <v>4131</v>
      </c>
      <c r="E1541">
        <v>0</v>
      </c>
      <c r="F1541">
        <v>0</v>
      </c>
      <c r="G1541">
        <v>0</v>
      </c>
      <c r="H1541">
        <v>0</v>
      </c>
      <c r="I1541">
        <v>0</v>
      </c>
      <c r="J1541" t="s">
        <v>2496</v>
      </c>
      <c r="K1541" t="s">
        <v>2496</v>
      </c>
      <c r="L1541" s="20"/>
      <c r="M1541" s="20"/>
      <c r="N1541" s="20"/>
      <c r="O1541" s="20"/>
      <c r="P1541" s="20"/>
      <c r="Q1541" s="28">
        <f t="shared" si="25"/>
        <v>17.71</v>
      </c>
      <c r="R1541" s="18"/>
      <c r="S1541" s="18"/>
      <c r="T1541" s="18"/>
      <c r="U1541" s="18"/>
      <c r="V1541" s="18"/>
      <c r="W15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1" s="17">
        <f>SUM(T_MAIN_ROUTGW28[[#This Row],[(Y)
TOTAL Excluding VAT - Y1
((A*J)*Q)+((A*R)*12))]:[(AC)
TOTAL Excluding VAT - Y5
((E*N*Q)+((E*V)*12))]])</f>
        <v>0</v>
      </c>
      <c r="AC1541" s="65"/>
    </row>
    <row r="1542" spans="1:29" x14ac:dyDescent="0.3">
      <c r="A1542" t="s">
        <v>2533</v>
      </c>
      <c r="B1542" s="1" t="s">
        <v>5462</v>
      </c>
      <c r="C1542" s="115" t="s">
        <v>5463</v>
      </c>
      <c r="D1542" s="116" t="s">
        <v>2591</v>
      </c>
      <c r="E1542">
        <v>0</v>
      </c>
      <c r="F1542">
        <v>0</v>
      </c>
      <c r="G1542">
        <v>0</v>
      </c>
      <c r="H1542">
        <v>0</v>
      </c>
      <c r="I1542">
        <v>0</v>
      </c>
      <c r="J1542" t="s">
        <v>2496</v>
      </c>
      <c r="K1542" t="s">
        <v>2496</v>
      </c>
      <c r="L1542" s="20"/>
      <c r="M1542" s="20"/>
      <c r="N1542" s="20"/>
      <c r="O1542" s="20"/>
      <c r="P1542" s="20"/>
      <c r="Q1542" s="28">
        <f t="shared" si="25"/>
        <v>17.71</v>
      </c>
      <c r="R1542" s="18"/>
      <c r="S1542" s="18"/>
      <c r="T1542" s="18"/>
      <c r="U1542" s="18"/>
      <c r="V1542" s="18"/>
      <c r="W15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2" s="17">
        <f>SUM(T_MAIN_ROUTGW28[[#This Row],[(Y)
TOTAL Excluding VAT - Y1
((A*J)*Q)+((A*R)*12))]:[(AC)
TOTAL Excluding VAT - Y5
((E*N*Q)+((E*V)*12))]])</f>
        <v>0</v>
      </c>
      <c r="AC1542" s="65"/>
    </row>
    <row r="1543" spans="1:29" x14ac:dyDescent="0.3">
      <c r="A1543" t="s">
        <v>2533</v>
      </c>
      <c r="B1543" s="1" t="s">
        <v>5464</v>
      </c>
      <c r="C1543" s="115" t="s">
        <v>5465</v>
      </c>
      <c r="D1543" s="116" t="s">
        <v>2556</v>
      </c>
      <c r="E1543">
        <v>0</v>
      </c>
      <c r="F1543">
        <v>0</v>
      </c>
      <c r="G1543">
        <v>0</v>
      </c>
      <c r="H1543">
        <v>0</v>
      </c>
      <c r="I1543">
        <v>0</v>
      </c>
      <c r="J1543" t="s">
        <v>2496</v>
      </c>
      <c r="K1543" t="s">
        <v>2496</v>
      </c>
      <c r="L1543" s="20"/>
      <c r="M1543" s="20"/>
      <c r="N1543" s="20"/>
      <c r="O1543" s="20"/>
      <c r="P1543" s="20"/>
      <c r="Q1543" s="28">
        <f t="shared" si="25"/>
        <v>17.71</v>
      </c>
      <c r="R1543" s="18"/>
      <c r="S1543" s="18"/>
      <c r="T1543" s="18"/>
      <c r="U1543" s="18"/>
      <c r="V1543" s="18"/>
      <c r="W15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3" s="17">
        <f>SUM(T_MAIN_ROUTGW28[[#This Row],[(Y)
TOTAL Excluding VAT - Y1
((A*J)*Q)+((A*R)*12))]:[(AC)
TOTAL Excluding VAT - Y5
((E*N*Q)+((E*V)*12))]])</f>
        <v>0</v>
      </c>
      <c r="AC1543" s="65"/>
    </row>
    <row r="1544" spans="1:29" x14ac:dyDescent="0.3">
      <c r="A1544" t="s">
        <v>2533</v>
      </c>
      <c r="B1544" s="1" t="s">
        <v>5466</v>
      </c>
      <c r="C1544" s="115" t="s">
        <v>5467</v>
      </c>
      <c r="D1544" s="116" t="s">
        <v>2556</v>
      </c>
      <c r="E1544">
        <v>0</v>
      </c>
      <c r="F1544">
        <v>0</v>
      </c>
      <c r="G1544">
        <v>0</v>
      </c>
      <c r="H1544">
        <v>0</v>
      </c>
      <c r="I1544">
        <v>0</v>
      </c>
      <c r="J1544" t="s">
        <v>2496</v>
      </c>
      <c r="K1544" t="s">
        <v>2496</v>
      </c>
      <c r="L1544" s="20"/>
      <c r="M1544" s="20"/>
      <c r="N1544" s="20"/>
      <c r="O1544" s="20"/>
      <c r="P1544" s="20"/>
      <c r="Q1544" s="28">
        <f t="shared" si="25"/>
        <v>17.71</v>
      </c>
      <c r="R1544" s="18"/>
      <c r="S1544" s="18"/>
      <c r="T1544" s="18"/>
      <c r="U1544" s="18"/>
      <c r="V1544" s="18"/>
      <c r="W15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4" s="17">
        <f>SUM(T_MAIN_ROUTGW28[[#This Row],[(Y)
TOTAL Excluding VAT - Y1
((A*J)*Q)+((A*R)*12))]:[(AC)
TOTAL Excluding VAT - Y5
((E*N*Q)+((E*V)*12))]])</f>
        <v>0</v>
      </c>
      <c r="AC1544" s="65"/>
    </row>
    <row r="1545" spans="1:29" x14ac:dyDescent="0.3">
      <c r="A1545" t="s">
        <v>2533</v>
      </c>
      <c r="B1545" s="1" t="s">
        <v>5468</v>
      </c>
      <c r="C1545" s="115" t="s">
        <v>5469</v>
      </c>
      <c r="D1545" s="116" t="s">
        <v>2556</v>
      </c>
      <c r="E1545">
        <v>0</v>
      </c>
      <c r="F1545">
        <v>0</v>
      </c>
      <c r="G1545">
        <v>0</v>
      </c>
      <c r="H1545">
        <v>0</v>
      </c>
      <c r="I1545">
        <v>0</v>
      </c>
      <c r="J1545" t="s">
        <v>2496</v>
      </c>
      <c r="K1545" t="s">
        <v>2496</v>
      </c>
      <c r="L1545" s="20"/>
      <c r="M1545" s="20"/>
      <c r="N1545" s="20"/>
      <c r="O1545" s="20"/>
      <c r="P1545" s="20"/>
      <c r="Q1545" s="28">
        <f t="shared" si="25"/>
        <v>17.71</v>
      </c>
      <c r="R1545" s="18"/>
      <c r="S1545" s="18"/>
      <c r="T1545" s="18"/>
      <c r="U1545" s="18"/>
      <c r="V1545" s="18"/>
      <c r="W15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5" s="17">
        <f>SUM(T_MAIN_ROUTGW28[[#This Row],[(Y)
TOTAL Excluding VAT - Y1
((A*J)*Q)+((A*R)*12))]:[(AC)
TOTAL Excluding VAT - Y5
((E*N*Q)+((E*V)*12))]])</f>
        <v>0</v>
      </c>
      <c r="AC1545" s="65"/>
    </row>
    <row r="1546" spans="1:29" x14ac:dyDescent="0.3">
      <c r="A1546" t="s">
        <v>2533</v>
      </c>
      <c r="B1546" s="1" t="s">
        <v>5470</v>
      </c>
      <c r="C1546" s="115" t="s">
        <v>5471</v>
      </c>
      <c r="D1546" s="116" t="s">
        <v>2556</v>
      </c>
      <c r="E1546">
        <v>0</v>
      </c>
      <c r="F1546">
        <v>0</v>
      </c>
      <c r="G1546">
        <v>0</v>
      </c>
      <c r="H1546">
        <v>0</v>
      </c>
      <c r="I1546">
        <v>0</v>
      </c>
      <c r="J1546" t="s">
        <v>2496</v>
      </c>
      <c r="K1546" t="s">
        <v>2496</v>
      </c>
      <c r="L1546" s="20"/>
      <c r="M1546" s="20"/>
      <c r="N1546" s="20"/>
      <c r="O1546" s="20"/>
      <c r="P1546" s="20"/>
      <c r="Q1546" s="28">
        <f t="shared" si="25"/>
        <v>17.71</v>
      </c>
      <c r="R1546" s="18"/>
      <c r="S1546" s="18"/>
      <c r="T1546" s="18"/>
      <c r="U1546" s="18"/>
      <c r="V1546" s="18"/>
      <c r="W15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6" s="17">
        <f>SUM(T_MAIN_ROUTGW28[[#This Row],[(Y)
TOTAL Excluding VAT - Y1
((A*J)*Q)+((A*R)*12))]:[(AC)
TOTAL Excluding VAT - Y5
((E*N*Q)+((E*V)*12))]])</f>
        <v>0</v>
      </c>
      <c r="AC1546" s="65"/>
    </row>
    <row r="1547" spans="1:29" x14ac:dyDescent="0.3">
      <c r="A1547" t="s">
        <v>2533</v>
      </c>
      <c r="B1547" s="1" t="s">
        <v>5472</v>
      </c>
      <c r="C1547" s="115" t="s">
        <v>5473</v>
      </c>
      <c r="D1547" s="116" t="s">
        <v>2556</v>
      </c>
      <c r="E1547">
        <v>0</v>
      </c>
      <c r="F1547">
        <v>0</v>
      </c>
      <c r="G1547">
        <v>0</v>
      </c>
      <c r="H1547">
        <v>0</v>
      </c>
      <c r="I1547">
        <v>0</v>
      </c>
      <c r="J1547" t="s">
        <v>2496</v>
      </c>
      <c r="K1547" t="s">
        <v>2496</v>
      </c>
      <c r="L1547" s="20"/>
      <c r="M1547" s="20"/>
      <c r="N1547" s="20"/>
      <c r="O1547" s="20"/>
      <c r="P1547" s="20"/>
      <c r="Q1547" s="28">
        <f t="shared" si="25"/>
        <v>17.71</v>
      </c>
      <c r="R1547" s="18"/>
      <c r="S1547" s="18"/>
      <c r="T1547" s="18"/>
      <c r="U1547" s="18"/>
      <c r="V1547" s="18"/>
      <c r="W15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7" s="17">
        <f>SUM(T_MAIN_ROUTGW28[[#This Row],[(Y)
TOTAL Excluding VAT - Y1
((A*J)*Q)+((A*R)*12))]:[(AC)
TOTAL Excluding VAT - Y5
((E*N*Q)+((E*V)*12))]])</f>
        <v>0</v>
      </c>
      <c r="AC1547" s="65"/>
    </row>
    <row r="1548" spans="1:29" x14ac:dyDescent="0.3">
      <c r="A1548" t="s">
        <v>2533</v>
      </c>
      <c r="B1548" s="1" t="s">
        <v>5474</v>
      </c>
      <c r="C1548" s="115" t="s">
        <v>5475</v>
      </c>
      <c r="D1548" s="116" t="s">
        <v>2679</v>
      </c>
      <c r="E1548">
        <v>0</v>
      </c>
      <c r="F1548">
        <v>0</v>
      </c>
      <c r="G1548">
        <v>0</v>
      </c>
      <c r="H1548">
        <v>0</v>
      </c>
      <c r="I1548">
        <v>0</v>
      </c>
      <c r="J1548" t="s">
        <v>2496</v>
      </c>
      <c r="K1548" t="s">
        <v>2496</v>
      </c>
      <c r="L1548" s="20"/>
      <c r="M1548" s="20"/>
      <c r="N1548" s="20"/>
      <c r="O1548" s="20"/>
      <c r="P1548" s="20"/>
      <c r="Q1548" s="28">
        <f t="shared" si="25"/>
        <v>17.71</v>
      </c>
      <c r="R1548" s="18"/>
      <c r="S1548" s="18"/>
      <c r="T1548" s="18"/>
      <c r="U1548" s="18"/>
      <c r="V1548" s="18"/>
      <c r="W15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8" s="17">
        <f>SUM(T_MAIN_ROUTGW28[[#This Row],[(Y)
TOTAL Excluding VAT - Y1
((A*J)*Q)+((A*R)*12))]:[(AC)
TOTAL Excluding VAT - Y5
((E*N*Q)+((E*V)*12))]])</f>
        <v>0</v>
      </c>
      <c r="AC1548" s="65"/>
    </row>
    <row r="1549" spans="1:29" x14ac:dyDescent="0.3">
      <c r="A1549" t="s">
        <v>2533</v>
      </c>
      <c r="B1549" s="1" t="s">
        <v>5476</v>
      </c>
      <c r="C1549" s="115" t="s">
        <v>5477</v>
      </c>
      <c r="D1549" s="116" t="s">
        <v>2679</v>
      </c>
      <c r="E1549">
        <v>0</v>
      </c>
      <c r="F1549">
        <v>0</v>
      </c>
      <c r="G1549">
        <v>0</v>
      </c>
      <c r="H1549">
        <v>0</v>
      </c>
      <c r="I1549">
        <v>0</v>
      </c>
      <c r="J1549" t="s">
        <v>2496</v>
      </c>
      <c r="K1549" t="s">
        <v>2496</v>
      </c>
      <c r="L1549" s="20"/>
      <c r="M1549" s="20"/>
      <c r="N1549" s="20"/>
      <c r="O1549" s="20"/>
      <c r="P1549" s="20"/>
      <c r="Q1549" s="28">
        <f t="shared" si="25"/>
        <v>17.71</v>
      </c>
      <c r="R1549" s="18"/>
      <c r="S1549" s="18"/>
      <c r="T1549" s="18"/>
      <c r="U1549" s="18"/>
      <c r="V1549" s="18"/>
      <c r="W15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49" s="17">
        <f>SUM(T_MAIN_ROUTGW28[[#This Row],[(Y)
TOTAL Excluding VAT - Y1
((A*J)*Q)+((A*R)*12))]:[(AC)
TOTAL Excluding VAT - Y5
((E*N*Q)+((E*V)*12))]])</f>
        <v>0</v>
      </c>
      <c r="AC1549" s="65"/>
    </row>
    <row r="1550" spans="1:29" x14ac:dyDescent="0.3">
      <c r="A1550" t="s">
        <v>2533</v>
      </c>
      <c r="B1550" s="1" t="s">
        <v>5478</v>
      </c>
      <c r="C1550" s="115" t="s">
        <v>5479</v>
      </c>
      <c r="D1550" s="116" t="s">
        <v>2556</v>
      </c>
      <c r="E1550">
        <v>0</v>
      </c>
      <c r="F1550">
        <v>0</v>
      </c>
      <c r="G1550">
        <v>0</v>
      </c>
      <c r="H1550">
        <v>0</v>
      </c>
      <c r="I1550">
        <v>0</v>
      </c>
      <c r="J1550" t="s">
        <v>2496</v>
      </c>
      <c r="K1550" t="s">
        <v>2496</v>
      </c>
      <c r="L1550" s="20"/>
      <c r="M1550" s="20"/>
      <c r="N1550" s="20"/>
      <c r="O1550" s="20"/>
      <c r="P1550" s="20"/>
      <c r="Q1550" s="28">
        <f t="shared" si="25"/>
        <v>17.71</v>
      </c>
      <c r="R1550" s="18"/>
      <c r="S1550" s="18"/>
      <c r="T1550" s="18"/>
      <c r="U1550" s="18"/>
      <c r="V1550" s="18"/>
      <c r="W15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0" s="17">
        <f>SUM(T_MAIN_ROUTGW28[[#This Row],[(Y)
TOTAL Excluding VAT - Y1
((A*J)*Q)+((A*R)*12))]:[(AC)
TOTAL Excluding VAT - Y5
((E*N*Q)+((E*V)*12))]])</f>
        <v>0</v>
      </c>
      <c r="AC1550" s="65"/>
    </row>
    <row r="1551" spans="1:29" x14ac:dyDescent="0.3">
      <c r="A1551" t="s">
        <v>2533</v>
      </c>
      <c r="B1551" s="1" t="s">
        <v>5480</v>
      </c>
      <c r="C1551" s="115" t="s">
        <v>5481</v>
      </c>
      <c r="D1551" s="116" t="s">
        <v>2556</v>
      </c>
      <c r="E1551">
        <v>0</v>
      </c>
      <c r="F1551">
        <v>0</v>
      </c>
      <c r="G1551">
        <v>0</v>
      </c>
      <c r="H1551">
        <v>0</v>
      </c>
      <c r="I1551">
        <v>0</v>
      </c>
      <c r="J1551" t="s">
        <v>2496</v>
      </c>
      <c r="K1551" t="s">
        <v>2496</v>
      </c>
      <c r="L1551" s="20"/>
      <c r="M1551" s="20"/>
      <c r="N1551" s="20"/>
      <c r="O1551" s="20"/>
      <c r="P1551" s="20"/>
      <c r="Q1551" s="28">
        <f t="shared" si="25"/>
        <v>17.71</v>
      </c>
      <c r="R1551" s="18"/>
      <c r="S1551" s="18"/>
      <c r="T1551" s="18"/>
      <c r="U1551" s="18"/>
      <c r="V1551" s="18"/>
      <c r="W15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1" s="17">
        <f>SUM(T_MAIN_ROUTGW28[[#This Row],[(Y)
TOTAL Excluding VAT - Y1
((A*J)*Q)+((A*R)*12))]:[(AC)
TOTAL Excluding VAT - Y5
((E*N*Q)+((E*V)*12))]])</f>
        <v>0</v>
      </c>
      <c r="AC1551" s="65"/>
    </row>
    <row r="1552" spans="1:29" x14ac:dyDescent="0.3">
      <c r="A1552" t="s">
        <v>2533</v>
      </c>
      <c r="B1552" s="1" t="s">
        <v>5482</v>
      </c>
      <c r="C1552" s="115" t="s">
        <v>5483</v>
      </c>
      <c r="D1552" s="116" t="s">
        <v>2679</v>
      </c>
      <c r="E1552">
        <v>0</v>
      </c>
      <c r="F1552">
        <v>0</v>
      </c>
      <c r="G1552">
        <v>0</v>
      </c>
      <c r="H1552">
        <v>0</v>
      </c>
      <c r="I1552">
        <v>0</v>
      </c>
      <c r="J1552" t="s">
        <v>2496</v>
      </c>
      <c r="K1552" t="s">
        <v>2496</v>
      </c>
      <c r="L1552" s="20"/>
      <c r="M1552" s="20"/>
      <c r="N1552" s="20"/>
      <c r="O1552" s="20"/>
      <c r="P1552" s="20"/>
      <c r="Q1552" s="28">
        <f t="shared" si="25"/>
        <v>17.71</v>
      </c>
      <c r="R1552" s="18"/>
      <c r="S1552" s="18"/>
      <c r="T1552" s="18"/>
      <c r="U1552" s="18"/>
      <c r="V1552" s="18"/>
      <c r="W15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2" s="17">
        <f>SUM(T_MAIN_ROUTGW28[[#This Row],[(Y)
TOTAL Excluding VAT - Y1
((A*J)*Q)+((A*R)*12))]:[(AC)
TOTAL Excluding VAT - Y5
((E*N*Q)+((E*V)*12))]])</f>
        <v>0</v>
      </c>
      <c r="AC1552" s="65"/>
    </row>
    <row r="1553" spans="1:29" x14ac:dyDescent="0.3">
      <c r="A1553" t="s">
        <v>2533</v>
      </c>
      <c r="B1553" s="1" t="s">
        <v>5484</v>
      </c>
      <c r="C1553" s="115" t="s">
        <v>5485</v>
      </c>
      <c r="D1553" s="116" t="s">
        <v>2556</v>
      </c>
      <c r="E1553">
        <v>0</v>
      </c>
      <c r="F1553">
        <v>0</v>
      </c>
      <c r="G1553">
        <v>0</v>
      </c>
      <c r="H1553">
        <v>0</v>
      </c>
      <c r="I1553">
        <v>0</v>
      </c>
      <c r="J1553" t="s">
        <v>2496</v>
      </c>
      <c r="K1553" t="s">
        <v>2496</v>
      </c>
      <c r="L1553" s="20"/>
      <c r="M1553" s="20"/>
      <c r="N1553" s="20"/>
      <c r="O1553" s="20"/>
      <c r="P1553" s="20"/>
      <c r="Q1553" s="28">
        <f t="shared" si="25"/>
        <v>17.71</v>
      </c>
      <c r="R1553" s="18"/>
      <c r="S1553" s="18"/>
      <c r="T1553" s="18"/>
      <c r="U1553" s="18"/>
      <c r="V1553" s="18"/>
      <c r="W15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3" s="17">
        <f>SUM(T_MAIN_ROUTGW28[[#This Row],[(Y)
TOTAL Excluding VAT - Y1
((A*J)*Q)+((A*R)*12))]:[(AC)
TOTAL Excluding VAT - Y5
((E*N*Q)+((E*V)*12))]])</f>
        <v>0</v>
      </c>
      <c r="AC1553" s="65"/>
    </row>
    <row r="1554" spans="1:29" x14ac:dyDescent="0.3">
      <c r="A1554" t="s">
        <v>2533</v>
      </c>
      <c r="B1554" s="1" t="s">
        <v>5486</v>
      </c>
      <c r="C1554" s="115" t="s">
        <v>5487</v>
      </c>
      <c r="D1554" s="116" t="s">
        <v>2679</v>
      </c>
      <c r="E1554">
        <v>0</v>
      </c>
      <c r="F1554">
        <v>0</v>
      </c>
      <c r="G1554">
        <v>0</v>
      </c>
      <c r="H1554">
        <v>0</v>
      </c>
      <c r="I1554">
        <v>0</v>
      </c>
      <c r="J1554" t="s">
        <v>2496</v>
      </c>
      <c r="K1554" t="s">
        <v>2496</v>
      </c>
      <c r="L1554" s="20"/>
      <c r="M1554" s="20"/>
      <c r="N1554" s="20"/>
      <c r="O1554" s="20"/>
      <c r="P1554" s="20"/>
      <c r="Q1554" s="28">
        <f t="shared" si="25"/>
        <v>17.71</v>
      </c>
      <c r="R1554" s="18"/>
      <c r="S1554" s="18"/>
      <c r="T1554" s="18"/>
      <c r="U1554" s="18"/>
      <c r="V1554" s="18"/>
      <c r="W15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4" s="17">
        <f>SUM(T_MAIN_ROUTGW28[[#This Row],[(Y)
TOTAL Excluding VAT - Y1
((A*J)*Q)+((A*R)*12))]:[(AC)
TOTAL Excluding VAT - Y5
((E*N*Q)+((E*V)*12))]])</f>
        <v>0</v>
      </c>
      <c r="AC1554" s="65"/>
    </row>
    <row r="1555" spans="1:29" x14ac:dyDescent="0.3">
      <c r="A1555" t="s">
        <v>2533</v>
      </c>
      <c r="B1555" s="1" t="s">
        <v>5488</v>
      </c>
      <c r="C1555" s="115" t="s">
        <v>5489</v>
      </c>
      <c r="D1555" s="116" t="s">
        <v>2556</v>
      </c>
      <c r="E1555">
        <v>0</v>
      </c>
      <c r="F1555">
        <v>0</v>
      </c>
      <c r="G1555">
        <v>0</v>
      </c>
      <c r="H1555">
        <v>0</v>
      </c>
      <c r="I1555">
        <v>0</v>
      </c>
      <c r="J1555" t="s">
        <v>2496</v>
      </c>
      <c r="K1555" t="s">
        <v>2496</v>
      </c>
      <c r="L1555" s="20"/>
      <c r="M1555" s="20"/>
      <c r="N1555" s="20"/>
      <c r="O1555" s="20"/>
      <c r="P1555" s="20"/>
      <c r="Q1555" s="28">
        <f t="shared" si="25"/>
        <v>17.71</v>
      </c>
      <c r="R1555" s="18"/>
      <c r="S1555" s="18"/>
      <c r="T1555" s="18"/>
      <c r="U1555" s="18"/>
      <c r="V1555" s="18"/>
      <c r="W15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5" s="17">
        <f>SUM(T_MAIN_ROUTGW28[[#This Row],[(Y)
TOTAL Excluding VAT - Y1
((A*J)*Q)+((A*R)*12))]:[(AC)
TOTAL Excluding VAT - Y5
((E*N*Q)+((E*V)*12))]])</f>
        <v>0</v>
      </c>
      <c r="AC1555" s="65"/>
    </row>
    <row r="1556" spans="1:29" x14ac:dyDescent="0.3">
      <c r="A1556" t="s">
        <v>2533</v>
      </c>
      <c r="B1556" s="1" t="s">
        <v>5490</v>
      </c>
      <c r="C1556" s="115" t="s">
        <v>5491</v>
      </c>
      <c r="D1556" s="116" t="s">
        <v>3438</v>
      </c>
      <c r="E1556">
        <v>0</v>
      </c>
      <c r="F1556">
        <v>0</v>
      </c>
      <c r="G1556">
        <v>0</v>
      </c>
      <c r="H1556">
        <v>0</v>
      </c>
      <c r="I1556">
        <v>0</v>
      </c>
      <c r="J1556" t="s">
        <v>2496</v>
      </c>
      <c r="K1556" t="s">
        <v>2496</v>
      </c>
      <c r="L1556" s="20"/>
      <c r="M1556" s="20"/>
      <c r="N1556" s="20"/>
      <c r="O1556" s="20"/>
      <c r="P1556" s="20"/>
      <c r="Q1556" s="28">
        <f t="shared" si="25"/>
        <v>17.71</v>
      </c>
      <c r="R1556" s="18"/>
      <c r="S1556" s="18"/>
      <c r="T1556" s="18"/>
      <c r="U1556" s="18"/>
      <c r="V1556" s="18"/>
      <c r="W15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6" s="17">
        <f>SUM(T_MAIN_ROUTGW28[[#This Row],[(Y)
TOTAL Excluding VAT - Y1
((A*J)*Q)+((A*R)*12))]:[(AC)
TOTAL Excluding VAT - Y5
((E*N*Q)+((E*V)*12))]])</f>
        <v>0</v>
      </c>
      <c r="AC1556" s="65"/>
    </row>
    <row r="1557" spans="1:29" x14ac:dyDescent="0.3">
      <c r="A1557" t="s">
        <v>2533</v>
      </c>
      <c r="B1557" s="1" t="s">
        <v>5492</v>
      </c>
      <c r="C1557" s="115" t="s">
        <v>5493</v>
      </c>
      <c r="D1557" s="116" t="s">
        <v>2556</v>
      </c>
      <c r="E1557">
        <v>0</v>
      </c>
      <c r="F1557">
        <v>0</v>
      </c>
      <c r="G1557">
        <v>0</v>
      </c>
      <c r="H1557">
        <v>0</v>
      </c>
      <c r="I1557">
        <v>0</v>
      </c>
      <c r="J1557" t="s">
        <v>2496</v>
      </c>
      <c r="K1557" t="s">
        <v>2496</v>
      </c>
      <c r="L1557" s="20"/>
      <c r="M1557" s="20"/>
      <c r="N1557" s="20"/>
      <c r="O1557" s="20"/>
      <c r="P1557" s="20"/>
      <c r="Q1557" s="28">
        <f t="shared" si="25"/>
        <v>17.71</v>
      </c>
      <c r="R1557" s="18"/>
      <c r="S1557" s="18"/>
      <c r="T1557" s="18"/>
      <c r="U1557" s="18"/>
      <c r="V1557" s="18"/>
      <c r="W15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7" s="17">
        <f>SUM(T_MAIN_ROUTGW28[[#This Row],[(Y)
TOTAL Excluding VAT - Y1
((A*J)*Q)+((A*R)*12))]:[(AC)
TOTAL Excluding VAT - Y5
((E*N*Q)+((E*V)*12))]])</f>
        <v>0</v>
      </c>
      <c r="AC1557" s="65"/>
    </row>
    <row r="1558" spans="1:29" x14ac:dyDescent="0.3">
      <c r="A1558" t="s">
        <v>2533</v>
      </c>
      <c r="B1558" s="1" t="s">
        <v>5494</v>
      </c>
      <c r="C1558" s="115" t="s">
        <v>5495</v>
      </c>
      <c r="D1558" s="116" t="s">
        <v>3419</v>
      </c>
      <c r="E1558">
        <v>0</v>
      </c>
      <c r="F1558">
        <v>0</v>
      </c>
      <c r="G1558">
        <v>0</v>
      </c>
      <c r="H1558">
        <v>0</v>
      </c>
      <c r="I1558">
        <v>0</v>
      </c>
      <c r="J1558" t="s">
        <v>2496</v>
      </c>
      <c r="K1558" t="s">
        <v>2496</v>
      </c>
      <c r="L1558" s="20"/>
      <c r="M1558" s="20"/>
      <c r="N1558" s="20"/>
      <c r="O1558" s="20"/>
      <c r="P1558" s="20"/>
      <c r="Q1558" s="28">
        <f t="shared" si="25"/>
        <v>17.71</v>
      </c>
      <c r="R1558" s="18"/>
      <c r="S1558" s="18"/>
      <c r="T1558" s="18"/>
      <c r="U1558" s="18"/>
      <c r="V1558" s="18"/>
      <c r="W15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8" s="17">
        <f>SUM(T_MAIN_ROUTGW28[[#This Row],[(Y)
TOTAL Excluding VAT - Y1
((A*J)*Q)+((A*R)*12))]:[(AC)
TOTAL Excluding VAT - Y5
((E*N*Q)+((E*V)*12))]])</f>
        <v>0</v>
      </c>
      <c r="AC1558" s="65"/>
    </row>
    <row r="1559" spans="1:29" x14ac:dyDescent="0.3">
      <c r="A1559" t="s">
        <v>2533</v>
      </c>
      <c r="B1559" s="1" t="s">
        <v>5496</v>
      </c>
      <c r="C1559" s="115" t="s">
        <v>5497</v>
      </c>
      <c r="D1559" s="116" t="s">
        <v>2591</v>
      </c>
      <c r="E1559">
        <v>0</v>
      </c>
      <c r="F1559">
        <v>0</v>
      </c>
      <c r="G1559">
        <v>0</v>
      </c>
      <c r="H1559">
        <v>0</v>
      </c>
      <c r="I1559">
        <v>0</v>
      </c>
      <c r="J1559" t="s">
        <v>2496</v>
      </c>
      <c r="K1559" t="s">
        <v>2496</v>
      </c>
      <c r="L1559" s="20"/>
      <c r="M1559" s="20"/>
      <c r="N1559" s="20"/>
      <c r="O1559" s="20"/>
      <c r="P1559" s="20"/>
      <c r="Q1559" s="28">
        <f t="shared" ref="Q1559:Q1622" si="26">Exchange_Rate</f>
        <v>17.71</v>
      </c>
      <c r="R1559" s="18"/>
      <c r="S1559" s="18"/>
      <c r="T1559" s="18"/>
      <c r="U1559" s="18"/>
      <c r="V1559" s="18"/>
      <c r="W15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59" s="17">
        <f>SUM(T_MAIN_ROUTGW28[[#This Row],[(Y)
TOTAL Excluding VAT - Y1
((A*J)*Q)+((A*R)*12))]:[(AC)
TOTAL Excluding VAT - Y5
((E*N*Q)+((E*V)*12))]])</f>
        <v>0</v>
      </c>
      <c r="AC1559" s="65"/>
    </row>
    <row r="1560" spans="1:29" x14ac:dyDescent="0.3">
      <c r="A1560" t="s">
        <v>2533</v>
      </c>
      <c r="B1560" s="1" t="s">
        <v>5498</v>
      </c>
      <c r="C1560" s="115" t="s">
        <v>5499</v>
      </c>
      <c r="D1560" s="116" t="s">
        <v>3438</v>
      </c>
      <c r="E1560">
        <v>0</v>
      </c>
      <c r="F1560">
        <v>0</v>
      </c>
      <c r="G1560">
        <v>0</v>
      </c>
      <c r="H1560">
        <v>0</v>
      </c>
      <c r="I1560">
        <v>0</v>
      </c>
      <c r="J1560" t="s">
        <v>2496</v>
      </c>
      <c r="K1560" t="s">
        <v>2496</v>
      </c>
      <c r="L1560" s="20"/>
      <c r="M1560" s="20"/>
      <c r="N1560" s="20"/>
      <c r="O1560" s="20"/>
      <c r="P1560" s="20"/>
      <c r="Q1560" s="28">
        <f t="shared" si="26"/>
        <v>17.71</v>
      </c>
      <c r="R1560" s="18"/>
      <c r="S1560" s="18"/>
      <c r="T1560" s="18"/>
      <c r="U1560" s="18"/>
      <c r="V1560" s="18"/>
      <c r="W15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0" s="17">
        <f>SUM(T_MAIN_ROUTGW28[[#This Row],[(Y)
TOTAL Excluding VAT - Y1
((A*J)*Q)+((A*R)*12))]:[(AC)
TOTAL Excluding VAT - Y5
((E*N*Q)+((E*V)*12))]])</f>
        <v>0</v>
      </c>
      <c r="AC1560" s="65"/>
    </row>
    <row r="1561" spans="1:29" x14ac:dyDescent="0.3">
      <c r="A1561" t="s">
        <v>2533</v>
      </c>
      <c r="B1561" s="1" t="s">
        <v>5500</v>
      </c>
      <c r="C1561" s="115" t="s">
        <v>5501</v>
      </c>
      <c r="D1561" s="116" t="s">
        <v>2679</v>
      </c>
      <c r="E1561">
        <v>0</v>
      </c>
      <c r="F1561">
        <v>0</v>
      </c>
      <c r="G1561">
        <v>0</v>
      </c>
      <c r="H1561">
        <v>0</v>
      </c>
      <c r="I1561">
        <v>0</v>
      </c>
      <c r="J1561" t="s">
        <v>2496</v>
      </c>
      <c r="K1561" t="s">
        <v>2496</v>
      </c>
      <c r="L1561" s="20"/>
      <c r="M1561" s="20"/>
      <c r="N1561" s="20"/>
      <c r="O1561" s="20"/>
      <c r="P1561" s="20"/>
      <c r="Q1561" s="28">
        <f t="shared" si="26"/>
        <v>17.71</v>
      </c>
      <c r="R1561" s="18"/>
      <c r="S1561" s="18"/>
      <c r="T1561" s="18"/>
      <c r="U1561" s="18"/>
      <c r="V1561" s="18"/>
      <c r="W15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1" s="17">
        <f>SUM(T_MAIN_ROUTGW28[[#This Row],[(Y)
TOTAL Excluding VAT - Y1
((A*J)*Q)+((A*R)*12))]:[(AC)
TOTAL Excluding VAT - Y5
((E*N*Q)+((E*V)*12))]])</f>
        <v>0</v>
      </c>
      <c r="AC1561" s="65"/>
    </row>
    <row r="1562" spans="1:29" x14ac:dyDescent="0.3">
      <c r="A1562" t="s">
        <v>2533</v>
      </c>
      <c r="B1562" s="1" t="s">
        <v>5502</v>
      </c>
      <c r="C1562" s="115" t="s">
        <v>5503</v>
      </c>
      <c r="D1562" s="116" t="s">
        <v>3438</v>
      </c>
      <c r="E1562">
        <v>0</v>
      </c>
      <c r="F1562">
        <v>0</v>
      </c>
      <c r="G1562">
        <v>0</v>
      </c>
      <c r="H1562">
        <v>0</v>
      </c>
      <c r="I1562">
        <v>0</v>
      </c>
      <c r="J1562" t="s">
        <v>2496</v>
      </c>
      <c r="K1562" t="s">
        <v>2496</v>
      </c>
      <c r="L1562" s="20"/>
      <c r="M1562" s="20"/>
      <c r="N1562" s="20"/>
      <c r="O1562" s="20"/>
      <c r="P1562" s="20"/>
      <c r="Q1562" s="28">
        <f t="shared" si="26"/>
        <v>17.71</v>
      </c>
      <c r="R1562" s="18"/>
      <c r="S1562" s="18"/>
      <c r="T1562" s="18"/>
      <c r="U1562" s="18"/>
      <c r="V1562" s="18"/>
      <c r="W15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2" s="17">
        <f>SUM(T_MAIN_ROUTGW28[[#This Row],[(Y)
TOTAL Excluding VAT - Y1
((A*J)*Q)+((A*R)*12))]:[(AC)
TOTAL Excluding VAT - Y5
((E*N*Q)+((E*V)*12))]])</f>
        <v>0</v>
      </c>
      <c r="AC1562" s="65"/>
    </row>
    <row r="1563" spans="1:29" x14ac:dyDescent="0.3">
      <c r="A1563" t="s">
        <v>2533</v>
      </c>
      <c r="B1563" s="1" t="s">
        <v>5504</v>
      </c>
      <c r="C1563" s="115" t="s">
        <v>5505</v>
      </c>
      <c r="D1563" s="116" t="s">
        <v>2556</v>
      </c>
      <c r="E1563">
        <v>0</v>
      </c>
      <c r="F1563">
        <v>0</v>
      </c>
      <c r="G1563">
        <v>0</v>
      </c>
      <c r="H1563">
        <v>0</v>
      </c>
      <c r="I1563">
        <v>0</v>
      </c>
      <c r="J1563" t="s">
        <v>2496</v>
      </c>
      <c r="K1563" t="s">
        <v>2496</v>
      </c>
      <c r="L1563" s="20"/>
      <c r="M1563" s="20"/>
      <c r="N1563" s="20"/>
      <c r="O1563" s="20"/>
      <c r="P1563" s="20"/>
      <c r="Q1563" s="28">
        <f t="shared" si="26"/>
        <v>17.71</v>
      </c>
      <c r="R1563" s="18"/>
      <c r="S1563" s="18"/>
      <c r="T1563" s="18"/>
      <c r="U1563" s="18"/>
      <c r="V1563" s="18"/>
      <c r="W15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3" s="17">
        <f>SUM(T_MAIN_ROUTGW28[[#This Row],[(Y)
TOTAL Excluding VAT - Y1
((A*J)*Q)+((A*R)*12))]:[(AC)
TOTAL Excluding VAT - Y5
((E*N*Q)+((E*V)*12))]])</f>
        <v>0</v>
      </c>
      <c r="AC1563" s="65"/>
    </row>
    <row r="1564" spans="1:29" x14ac:dyDescent="0.3">
      <c r="A1564" t="s">
        <v>2533</v>
      </c>
      <c r="B1564" s="1" t="s">
        <v>5506</v>
      </c>
      <c r="C1564" s="115" t="s">
        <v>5507</v>
      </c>
      <c r="D1564" s="116" t="s">
        <v>2556</v>
      </c>
      <c r="E1564">
        <v>0</v>
      </c>
      <c r="F1564">
        <v>0</v>
      </c>
      <c r="G1564">
        <v>0</v>
      </c>
      <c r="H1564">
        <v>0</v>
      </c>
      <c r="I1564">
        <v>0</v>
      </c>
      <c r="J1564" t="s">
        <v>2496</v>
      </c>
      <c r="K1564" t="s">
        <v>2496</v>
      </c>
      <c r="L1564" s="20"/>
      <c r="M1564" s="20"/>
      <c r="N1564" s="20"/>
      <c r="O1564" s="20"/>
      <c r="P1564" s="20"/>
      <c r="Q1564" s="28">
        <f t="shared" si="26"/>
        <v>17.71</v>
      </c>
      <c r="R1564" s="18"/>
      <c r="S1564" s="18"/>
      <c r="T1564" s="18"/>
      <c r="U1564" s="18"/>
      <c r="V1564" s="18"/>
      <c r="W15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4" s="17">
        <f>SUM(T_MAIN_ROUTGW28[[#This Row],[(Y)
TOTAL Excluding VAT - Y1
((A*J)*Q)+((A*R)*12))]:[(AC)
TOTAL Excluding VAT - Y5
((E*N*Q)+((E*V)*12))]])</f>
        <v>0</v>
      </c>
      <c r="AC1564" s="65"/>
    </row>
    <row r="1565" spans="1:29" x14ac:dyDescent="0.3">
      <c r="A1565" t="s">
        <v>2533</v>
      </c>
      <c r="B1565" s="1" t="s">
        <v>5508</v>
      </c>
      <c r="C1565" s="115" t="s">
        <v>5509</v>
      </c>
      <c r="D1565" s="116" t="s">
        <v>2556</v>
      </c>
      <c r="E1565">
        <v>0</v>
      </c>
      <c r="F1565">
        <v>0</v>
      </c>
      <c r="G1565">
        <v>0</v>
      </c>
      <c r="H1565">
        <v>0</v>
      </c>
      <c r="I1565">
        <v>0</v>
      </c>
      <c r="J1565" t="s">
        <v>2496</v>
      </c>
      <c r="K1565" t="s">
        <v>2496</v>
      </c>
      <c r="L1565" s="20"/>
      <c r="M1565" s="20"/>
      <c r="N1565" s="20"/>
      <c r="O1565" s="20"/>
      <c r="P1565" s="20"/>
      <c r="Q1565" s="28">
        <f t="shared" si="26"/>
        <v>17.71</v>
      </c>
      <c r="R1565" s="18"/>
      <c r="S1565" s="18"/>
      <c r="T1565" s="18"/>
      <c r="U1565" s="18"/>
      <c r="V1565" s="18"/>
      <c r="W15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5" s="17">
        <f>SUM(T_MAIN_ROUTGW28[[#This Row],[(Y)
TOTAL Excluding VAT - Y1
((A*J)*Q)+((A*R)*12))]:[(AC)
TOTAL Excluding VAT - Y5
((E*N*Q)+((E*V)*12))]])</f>
        <v>0</v>
      </c>
      <c r="AC1565" s="65"/>
    </row>
    <row r="1566" spans="1:29" x14ac:dyDescent="0.3">
      <c r="A1566" t="s">
        <v>2533</v>
      </c>
      <c r="B1566" s="1" t="s">
        <v>5510</v>
      </c>
      <c r="C1566" s="115" t="s">
        <v>5511</v>
      </c>
      <c r="D1566" s="116" t="s">
        <v>2556</v>
      </c>
      <c r="E1566">
        <v>0</v>
      </c>
      <c r="F1566">
        <v>0</v>
      </c>
      <c r="G1566">
        <v>0</v>
      </c>
      <c r="H1566">
        <v>0</v>
      </c>
      <c r="I1566">
        <v>0</v>
      </c>
      <c r="J1566" t="s">
        <v>2496</v>
      </c>
      <c r="K1566" t="s">
        <v>2496</v>
      </c>
      <c r="L1566" s="20"/>
      <c r="M1566" s="20"/>
      <c r="N1566" s="20"/>
      <c r="O1566" s="20"/>
      <c r="P1566" s="20"/>
      <c r="Q1566" s="28">
        <f t="shared" si="26"/>
        <v>17.71</v>
      </c>
      <c r="R1566" s="18"/>
      <c r="S1566" s="18"/>
      <c r="T1566" s="18"/>
      <c r="U1566" s="18"/>
      <c r="V1566" s="18"/>
      <c r="W15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6" s="17">
        <f>SUM(T_MAIN_ROUTGW28[[#This Row],[(Y)
TOTAL Excluding VAT - Y1
((A*J)*Q)+((A*R)*12))]:[(AC)
TOTAL Excluding VAT - Y5
((E*N*Q)+((E*V)*12))]])</f>
        <v>0</v>
      </c>
      <c r="AC1566" s="65"/>
    </row>
    <row r="1567" spans="1:29" x14ac:dyDescent="0.3">
      <c r="A1567" t="s">
        <v>2533</v>
      </c>
      <c r="B1567" s="1" t="s">
        <v>5512</v>
      </c>
      <c r="C1567" s="115" t="s">
        <v>5513</v>
      </c>
      <c r="D1567" s="116" t="s">
        <v>2556</v>
      </c>
      <c r="E1567">
        <v>0</v>
      </c>
      <c r="F1567">
        <v>0</v>
      </c>
      <c r="G1567">
        <v>0</v>
      </c>
      <c r="H1567">
        <v>0</v>
      </c>
      <c r="I1567">
        <v>0</v>
      </c>
      <c r="J1567" t="s">
        <v>2496</v>
      </c>
      <c r="K1567" t="s">
        <v>2496</v>
      </c>
      <c r="L1567" s="20"/>
      <c r="M1567" s="20"/>
      <c r="N1567" s="20"/>
      <c r="O1567" s="20"/>
      <c r="P1567" s="20"/>
      <c r="Q1567" s="28">
        <f t="shared" si="26"/>
        <v>17.71</v>
      </c>
      <c r="R1567" s="18"/>
      <c r="S1567" s="18"/>
      <c r="T1567" s="18"/>
      <c r="U1567" s="18"/>
      <c r="V1567" s="18"/>
      <c r="W15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7" s="17">
        <f>SUM(T_MAIN_ROUTGW28[[#This Row],[(Y)
TOTAL Excluding VAT - Y1
((A*J)*Q)+((A*R)*12))]:[(AC)
TOTAL Excluding VAT - Y5
((E*N*Q)+((E*V)*12))]])</f>
        <v>0</v>
      </c>
      <c r="AC1567" s="65"/>
    </row>
    <row r="1568" spans="1:29" x14ac:dyDescent="0.3">
      <c r="A1568" t="s">
        <v>2533</v>
      </c>
      <c r="B1568" s="1" t="s">
        <v>5514</v>
      </c>
      <c r="C1568" s="115" t="s">
        <v>5515</v>
      </c>
      <c r="D1568" s="116" t="s">
        <v>2556</v>
      </c>
      <c r="E1568">
        <v>0</v>
      </c>
      <c r="F1568">
        <v>0</v>
      </c>
      <c r="G1568">
        <v>0</v>
      </c>
      <c r="H1568">
        <v>0</v>
      </c>
      <c r="I1568">
        <v>0</v>
      </c>
      <c r="J1568" t="s">
        <v>2496</v>
      </c>
      <c r="K1568" t="s">
        <v>2496</v>
      </c>
      <c r="L1568" s="20"/>
      <c r="M1568" s="20"/>
      <c r="N1568" s="20"/>
      <c r="O1568" s="20"/>
      <c r="P1568" s="20"/>
      <c r="Q1568" s="28">
        <f t="shared" si="26"/>
        <v>17.71</v>
      </c>
      <c r="R1568" s="18"/>
      <c r="S1568" s="18"/>
      <c r="T1568" s="18"/>
      <c r="U1568" s="18"/>
      <c r="V1568" s="18"/>
      <c r="W15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8" s="17">
        <f>SUM(T_MAIN_ROUTGW28[[#This Row],[(Y)
TOTAL Excluding VAT - Y1
((A*J)*Q)+((A*R)*12))]:[(AC)
TOTAL Excluding VAT - Y5
((E*N*Q)+((E*V)*12))]])</f>
        <v>0</v>
      </c>
      <c r="AC1568" s="65"/>
    </row>
    <row r="1569" spans="1:29" x14ac:dyDescent="0.3">
      <c r="A1569" t="s">
        <v>2533</v>
      </c>
      <c r="B1569" s="1" t="s">
        <v>5516</v>
      </c>
      <c r="C1569" s="115" t="s">
        <v>5517</v>
      </c>
      <c r="D1569" s="116" t="s">
        <v>3438</v>
      </c>
      <c r="E1569">
        <v>0</v>
      </c>
      <c r="F1569">
        <v>0</v>
      </c>
      <c r="G1569">
        <v>0</v>
      </c>
      <c r="H1569">
        <v>0</v>
      </c>
      <c r="I1569">
        <v>0</v>
      </c>
      <c r="J1569" t="s">
        <v>2496</v>
      </c>
      <c r="K1569" t="s">
        <v>2496</v>
      </c>
      <c r="L1569" s="20"/>
      <c r="M1569" s="20"/>
      <c r="N1569" s="20"/>
      <c r="O1569" s="20"/>
      <c r="P1569" s="20"/>
      <c r="Q1569" s="28">
        <f t="shared" si="26"/>
        <v>17.71</v>
      </c>
      <c r="R1569" s="18"/>
      <c r="S1569" s="18"/>
      <c r="T1569" s="18"/>
      <c r="U1569" s="18"/>
      <c r="V1569" s="18"/>
      <c r="W15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69" s="17">
        <f>SUM(T_MAIN_ROUTGW28[[#This Row],[(Y)
TOTAL Excluding VAT - Y1
((A*J)*Q)+((A*R)*12))]:[(AC)
TOTAL Excluding VAT - Y5
((E*N*Q)+((E*V)*12))]])</f>
        <v>0</v>
      </c>
      <c r="AC1569" s="65"/>
    </row>
    <row r="1570" spans="1:29" x14ac:dyDescent="0.3">
      <c r="A1570" t="s">
        <v>2533</v>
      </c>
      <c r="B1570" s="1" t="s">
        <v>5518</v>
      </c>
      <c r="C1570" s="115" t="s">
        <v>5519</v>
      </c>
      <c r="D1570" s="116" t="s">
        <v>2556</v>
      </c>
      <c r="E1570">
        <v>0</v>
      </c>
      <c r="F1570">
        <v>0</v>
      </c>
      <c r="G1570">
        <v>0</v>
      </c>
      <c r="H1570">
        <v>0</v>
      </c>
      <c r="I1570">
        <v>0</v>
      </c>
      <c r="J1570" t="s">
        <v>2496</v>
      </c>
      <c r="K1570" t="s">
        <v>2496</v>
      </c>
      <c r="L1570" s="20"/>
      <c r="M1570" s="20"/>
      <c r="N1570" s="20"/>
      <c r="O1570" s="20"/>
      <c r="P1570" s="20"/>
      <c r="Q1570" s="28">
        <f t="shared" si="26"/>
        <v>17.71</v>
      </c>
      <c r="R1570" s="18"/>
      <c r="S1570" s="18"/>
      <c r="T1570" s="18"/>
      <c r="U1570" s="18"/>
      <c r="V1570" s="18"/>
      <c r="W15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0" s="17">
        <f>SUM(T_MAIN_ROUTGW28[[#This Row],[(Y)
TOTAL Excluding VAT - Y1
((A*J)*Q)+((A*R)*12))]:[(AC)
TOTAL Excluding VAT - Y5
((E*N*Q)+((E*V)*12))]])</f>
        <v>0</v>
      </c>
      <c r="AC1570" s="65"/>
    </row>
    <row r="1571" spans="1:29" x14ac:dyDescent="0.3">
      <c r="A1571" t="s">
        <v>2533</v>
      </c>
      <c r="B1571" s="1" t="s">
        <v>5520</v>
      </c>
      <c r="C1571" s="115" t="s">
        <v>5521</v>
      </c>
      <c r="D1571" s="116" t="s">
        <v>2556</v>
      </c>
      <c r="E1571">
        <v>0</v>
      </c>
      <c r="F1571">
        <v>0</v>
      </c>
      <c r="G1571">
        <v>0</v>
      </c>
      <c r="H1571">
        <v>0</v>
      </c>
      <c r="I1571">
        <v>0</v>
      </c>
      <c r="J1571" t="s">
        <v>2496</v>
      </c>
      <c r="K1571" t="s">
        <v>2496</v>
      </c>
      <c r="L1571" s="20"/>
      <c r="M1571" s="20"/>
      <c r="N1571" s="20"/>
      <c r="O1571" s="20"/>
      <c r="P1571" s="20"/>
      <c r="Q1571" s="28">
        <f t="shared" si="26"/>
        <v>17.71</v>
      </c>
      <c r="R1571" s="18"/>
      <c r="S1571" s="18"/>
      <c r="T1571" s="18"/>
      <c r="U1571" s="18"/>
      <c r="V1571" s="18"/>
      <c r="W15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1" s="17">
        <f>SUM(T_MAIN_ROUTGW28[[#This Row],[(Y)
TOTAL Excluding VAT - Y1
((A*J)*Q)+((A*R)*12))]:[(AC)
TOTAL Excluding VAT - Y5
((E*N*Q)+((E*V)*12))]])</f>
        <v>0</v>
      </c>
      <c r="AC1571" s="65"/>
    </row>
    <row r="1572" spans="1:29" x14ac:dyDescent="0.3">
      <c r="A1572" t="s">
        <v>2533</v>
      </c>
      <c r="B1572" s="1" t="s">
        <v>5522</v>
      </c>
      <c r="C1572" s="115" t="s">
        <v>5523</v>
      </c>
      <c r="D1572" s="116" t="s">
        <v>3603</v>
      </c>
      <c r="E1572">
        <v>0</v>
      </c>
      <c r="F1572">
        <v>0</v>
      </c>
      <c r="G1572">
        <v>0</v>
      </c>
      <c r="H1572">
        <v>0</v>
      </c>
      <c r="I1572">
        <v>0</v>
      </c>
      <c r="J1572" t="s">
        <v>2496</v>
      </c>
      <c r="K1572" t="s">
        <v>2496</v>
      </c>
      <c r="L1572" s="20"/>
      <c r="M1572" s="20"/>
      <c r="N1572" s="20"/>
      <c r="O1572" s="20"/>
      <c r="P1572" s="20"/>
      <c r="Q1572" s="28">
        <f t="shared" si="26"/>
        <v>17.71</v>
      </c>
      <c r="R1572" s="18"/>
      <c r="S1572" s="18"/>
      <c r="T1572" s="18"/>
      <c r="U1572" s="18"/>
      <c r="V1572" s="18"/>
      <c r="W15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2" s="17">
        <f>SUM(T_MAIN_ROUTGW28[[#This Row],[(Y)
TOTAL Excluding VAT - Y1
((A*J)*Q)+((A*R)*12))]:[(AC)
TOTAL Excluding VAT - Y5
((E*N*Q)+((E*V)*12))]])</f>
        <v>0</v>
      </c>
      <c r="AC1572" s="65"/>
    </row>
    <row r="1573" spans="1:29" x14ac:dyDescent="0.3">
      <c r="A1573" t="s">
        <v>2533</v>
      </c>
      <c r="B1573" s="1" t="s">
        <v>5524</v>
      </c>
      <c r="C1573" s="115" t="s">
        <v>5525</v>
      </c>
      <c r="D1573" s="116" t="s">
        <v>2556</v>
      </c>
      <c r="E1573">
        <v>0</v>
      </c>
      <c r="F1573">
        <v>0</v>
      </c>
      <c r="G1573">
        <v>0</v>
      </c>
      <c r="H1573">
        <v>0</v>
      </c>
      <c r="I1573">
        <v>0</v>
      </c>
      <c r="J1573" t="s">
        <v>2496</v>
      </c>
      <c r="K1573" t="s">
        <v>2496</v>
      </c>
      <c r="L1573" s="20"/>
      <c r="M1573" s="20"/>
      <c r="N1573" s="20"/>
      <c r="O1573" s="20"/>
      <c r="P1573" s="20"/>
      <c r="Q1573" s="28">
        <f t="shared" si="26"/>
        <v>17.71</v>
      </c>
      <c r="R1573" s="18"/>
      <c r="S1573" s="18"/>
      <c r="T1573" s="18"/>
      <c r="U1573" s="18"/>
      <c r="V1573" s="18"/>
      <c r="W15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3" s="17">
        <f>SUM(T_MAIN_ROUTGW28[[#This Row],[(Y)
TOTAL Excluding VAT - Y1
((A*J)*Q)+((A*R)*12))]:[(AC)
TOTAL Excluding VAT - Y5
((E*N*Q)+((E*V)*12))]])</f>
        <v>0</v>
      </c>
      <c r="AC1573" s="65"/>
    </row>
    <row r="1574" spans="1:29" x14ac:dyDescent="0.3">
      <c r="A1574" t="s">
        <v>2533</v>
      </c>
      <c r="B1574" s="1" t="s">
        <v>5526</v>
      </c>
      <c r="C1574" s="115" t="s">
        <v>5527</v>
      </c>
      <c r="D1574" s="116" t="s">
        <v>2572</v>
      </c>
      <c r="E1574">
        <v>0</v>
      </c>
      <c r="F1574">
        <v>0</v>
      </c>
      <c r="G1574">
        <v>0</v>
      </c>
      <c r="H1574">
        <v>0</v>
      </c>
      <c r="I1574">
        <v>0</v>
      </c>
      <c r="J1574" t="s">
        <v>2496</v>
      </c>
      <c r="K1574" t="s">
        <v>2496</v>
      </c>
      <c r="L1574" s="20"/>
      <c r="M1574" s="20"/>
      <c r="N1574" s="20"/>
      <c r="O1574" s="20"/>
      <c r="P1574" s="20"/>
      <c r="Q1574" s="28">
        <f t="shared" si="26"/>
        <v>17.71</v>
      </c>
      <c r="R1574" s="18"/>
      <c r="S1574" s="18"/>
      <c r="T1574" s="18"/>
      <c r="U1574" s="18"/>
      <c r="V1574" s="18"/>
      <c r="W15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4" s="17">
        <f>SUM(T_MAIN_ROUTGW28[[#This Row],[(Y)
TOTAL Excluding VAT - Y1
((A*J)*Q)+((A*R)*12))]:[(AC)
TOTAL Excluding VAT - Y5
((E*N*Q)+((E*V)*12))]])</f>
        <v>0</v>
      </c>
      <c r="AC1574" s="65"/>
    </row>
    <row r="1575" spans="1:29" x14ac:dyDescent="0.3">
      <c r="A1575" t="s">
        <v>2533</v>
      </c>
      <c r="B1575" s="1" t="s">
        <v>5528</v>
      </c>
      <c r="C1575" s="115" t="s">
        <v>5529</v>
      </c>
      <c r="D1575" s="116" t="s">
        <v>2556</v>
      </c>
      <c r="E1575">
        <v>0</v>
      </c>
      <c r="F1575">
        <v>0</v>
      </c>
      <c r="G1575">
        <v>0</v>
      </c>
      <c r="H1575">
        <v>0</v>
      </c>
      <c r="I1575">
        <v>0</v>
      </c>
      <c r="J1575" t="s">
        <v>2496</v>
      </c>
      <c r="K1575" t="s">
        <v>2496</v>
      </c>
      <c r="L1575" s="20"/>
      <c r="M1575" s="20"/>
      <c r="N1575" s="20"/>
      <c r="O1575" s="20"/>
      <c r="P1575" s="20"/>
      <c r="Q1575" s="28">
        <f t="shared" si="26"/>
        <v>17.71</v>
      </c>
      <c r="R1575" s="18"/>
      <c r="S1575" s="18"/>
      <c r="T1575" s="18"/>
      <c r="U1575" s="18"/>
      <c r="V1575" s="18"/>
      <c r="W15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5" s="17">
        <f>SUM(T_MAIN_ROUTGW28[[#This Row],[(Y)
TOTAL Excluding VAT - Y1
((A*J)*Q)+((A*R)*12))]:[(AC)
TOTAL Excluding VAT - Y5
((E*N*Q)+((E*V)*12))]])</f>
        <v>0</v>
      </c>
      <c r="AC1575" s="65"/>
    </row>
    <row r="1576" spans="1:29" x14ac:dyDescent="0.3">
      <c r="A1576" t="s">
        <v>2533</v>
      </c>
      <c r="B1576" s="1" t="s">
        <v>5530</v>
      </c>
      <c r="C1576" s="115" t="s">
        <v>5531</v>
      </c>
      <c r="D1576" s="116" t="s">
        <v>3645</v>
      </c>
      <c r="E1576">
        <v>0</v>
      </c>
      <c r="F1576">
        <v>0</v>
      </c>
      <c r="G1576">
        <v>0</v>
      </c>
      <c r="H1576">
        <v>0</v>
      </c>
      <c r="I1576">
        <v>0</v>
      </c>
      <c r="J1576" t="s">
        <v>2496</v>
      </c>
      <c r="K1576" t="s">
        <v>2496</v>
      </c>
      <c r="L1576" s="20"/>
      <c r="M1576" s="20"/>
      <c r="N1576" s="20"/>
      <c r="O1576" s="20"/>
      <c r="P1576" s="20"/>
      <c r="Q1576" s="28">
        <f t="shared" si="26"/>
        <v>17.71</v>
      </c>
      <c r="R1576" s="18"/>
      <c r="S1576" s="18"/>
      <c r="T1576" s="18"/>
      <c r="U1576" s="18"/>
      <c r="V1576" s="18"/>
      <c r="W15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6" s="17">
        <f>SUM(T_MAIN_ROUTGW28[[#This Row],[(Y)
TOTAL Excluding VAT - Y1
((A*J)*Q)+((A*R)*12))]:[(AC)
TOTAL Excluding VAT - Y5
((E*N*Q)+((E*V)*12))]])</f>
        <v>0</v>
      </c>
      <c r="AC1576" s="65"/>
    </row>
    <row r="1577" spans="1:29" x14ac:dyDescent="0.3">
      <c r="A1577" t="s">
        <v>2533</v>
      </c>
      <c r="B1577" s="1" t="s">
        <v>5532</v>
      </c>
      <c r="C1577" s="115" t="s">
        <v>5533</v>
      </c>
      <c r="D1577" s="116" t="s">
        <v>2556</v>
      </c>
      <c r="E1577">
        <v>0</v>
      </c>
      <c r="F1577">
        <v>0</v>
      </c>
      <c r="G1577">
        <v>0</v>
      </c>
      <c r="H1577">
        <v>0</v>
      </c>
      <c r="I1577">
        <v>0</v>
      </c>
      <c r="J1577" t="s">
        <v>2496</v>
      </c>
      <c r="K1577" t="s">
        <v>2496</v>
      </c>
      <c r="L1577" s="20"/>
      <c r="M1577" s="20"/>
      <c r="N1577" s="20"/>
      <c r="O1577" s="20"/>
      <c r="P1577" s="20"/>
      <c r="Q1577" s="28">
        <f t="shared" si="26"/>
        <v>17.71</v>
      </c>
      <c r="R1577" s="18"/>
      <c r="S1577" s="18"/>
      <c r="T1577" s="18"/>
      <c r="U1577" s="18"/>
      <c r="V1577" s="18"/>
      <c r="W15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7" s="17">
        <f>SUM(T_MAIN_ROUTGW28[[#This Row],[(Y)
TOTAL Excluding VAT - Y1
((A*J)*Q)+((A*R)*12))]:[(AC)
TOTAL Excluding VAT - Y5
((E*N*Q)+((E*V)*12))]])</f>
        <v>0</v>
      </c>
      <c r="AC1577" s="65"/>
    </row>
    <row r="1578" spans="1:29" x14ac:dyDescent="0.3">
      <c r="A1578" t="s">
        <v>2533</v>
      </c>
      <c r="B1578" s="1" t="s">
        <v>5534</v>
      </c>
      <c r="C1578" s="115" t="s">
        <v>5535</v>
      </c>
      <c r="D1578" s="116" t="s">
        <v>2567</v>
      </c>
      <c r="E1578">
        <v>0</v>
      </c>
      <c r="F1578">
        <v>0</v>
      </c>
      <c r="G1578">
        <v>0</v>
      </c>
      <c r="H1578">
        <v>0</v>
      </c>
      <c r="I1578">
        <v>0</v>
      </c>
      <c r="J1578" t="s">
        <v>2496</v>
      </c>
      <c r="K1578" t="s">
        <v>2496</v>
      </c>
      <c r="L1578" s="20"/>
      <c r="M1578" s="20"/>
      <c r="N1578" s="20"/>
      <c r="O1578" s="20"/>
      <c r="P1578" s="20"/>
      <c r="Q1578" s="28">
        <f t="shared" si="26"/>
        <v>17.71</v>
      </c>
      <c r="R1578" s="18"/>
      <c r="S1578" s="18"/>
      <c r="T1578" s="18"/>
      <c r="U1578" s="18"/>
      <c r="V1578" s="18"/>
      <c r="W15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8" s="17">
        <f>SUM(T_MAIN_ROUTGW28[[#This Row],[(Y)
TOTAL Excluding VAT - Y1
((A*J)*Q)+((A*R)*12))]:[(AC)
TOTAL Excluding VAT - Y5
((E*N*Q)+((E*V)*12))]])</f>
        <v>0</v>
      </c>
      <c r="AC1578" s="65"/>
    </row>
    <row r="1579" spans="1:29" x14ac:dyDescent="0.3">
      <c r="A1579" t="s">
        <v>2533</v>
      </c>
      <c r="B1579" s="1" t="s">
        <v>5536</v>
      </c>
      <c r="C1579" s="115" t="s">
        <v>5537</v>
      </c>
      <c r="D1579" s="116" t="s">
        <v>2567</v>
      </c>
      <c r="E1579">
        <v>0</v>
      </c>
      <c r="F1579">
        <v>0</v>
      </c>
      <c r="G1579">
        <v>0</v>
      </c>
      <c r="H1579">
        <v>0</v>
      </c>
      <c r="I1579">
        <v>0</v>
      </c>
      <c r="J1579" t="s">
        <v>2496</v>
      </c>
      <c r="K1579" t="s">
        <v>2496</v>
      </c>
      <c r="L1579" s="20"/>
      <c r="M1579" s="20"/>
      <c r="N1579" s="20"/>
      <c r="O1579" s="20"/>
      <c r="P1579" s="20"/>
      <c r="Q1579" s="28">
        <f t="shared" si="26"/>
        <v>17.71</v>
      </c>
      <c r="R1579" s="18"/>
      <c r="S1579" s="18"/>
      <c r="T1579" s="18"/>
      <c r="U1579" s="18"/>
      <c r="V1579" s="18"/>
      <c r="W15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79" s="17">
        <f>SUM(T_MAIN_ROUTGW28[[#This Row],[(Y)
TOTAL Excluding VAT - Y1
((A*J)*Q)+((A*R)*12))]:[(AC)
TOTAL Excluding VAT - Y5
((E*N*Q)+((E*V)*12))]])</f>
        <v>0</v>
      </c>
      <c r="AC1579" s="65"/>
    </row>
    <row r="1580" spans="1:29" x14ac:dyDescent="0.3">
      <c r="A1580" t="s">
        <v>2533</v>
      </c>
      <c r="B1580" s="1" t="s">
        <v>5538</v>
      </c>
      <c r="C1580" s="115" t="s">
        <v>5539</v>
      </c>
      <c r="D1580" s="116" t="s">
        <v>2591</v>
      </c>
      <c r="E1580">
        <v>0</v>
      </c>
      <c r="F1580">
        <v>0</v>
      </c>
      <c r="G1580">
        <v>0</v>
      </c>
      <c r="H1580">
        <v>0</v>
      </c>
      <c r="I1580">
        <v>0</v>
      </c>
      <c r="J1580" t="s">
        <v>2496</v>
      </c>
      <c r="K1580" t="s">
        <v>2496</v>
      </c>
      <c r="L1580" s="20"/>
      <c r="M1580" s="20"/>
      <c r="N1580" s="20"/>
      <c r="O1580" s="20"/>
      <c r="P1580" s="20"/>
      <c r="Q1580" s="28">
        <f t="shared" si="26"/>
        <v>17.71</v>
      </c>
      <c r="R1580" s="18"/>
      <c r="S1580" s="18"/>
      <c r="T1580" s="18"/>
      <c r="U1580" s="18"/>
      <c r="V1580" s="18"/>
      <c r="W15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0" s="17">
        <f>SUM(T_MAIN_ROUTGW28[[#This Row],[(Y)
TOTAL Excluding VAT - Y1
((A*J)*Q)+((A*R)*12))]:[(AC)
TOTAL Excluding VAT - Y5
((E*N*Q)+((E*V)*12))]])</f>
        <v>0</v>
      </c>
      <c r="AC1580" s="65"/>
    </row>
    <row r="1581" spans="1:29" x14ac:dyDescent="0.3">
      <c r="A1581" t="s">
        <v>2533</v>
      </c>
      <c r="B1581" s="1" t="s">
        <v>5540</v>
      </c>
      <c r="C1581" s="115" t="s">
        <v>5541</v>
      </c>
      <c r="D1581" s="116" t="s">
        <v>4131</v>
      </c>
      <c r="E1581">
        <v>0</v>
      </c>
      <c r="F1581">
        <v>0</v>
      </c>
      <c r="G1581">
        <v>0</v>
      </c>
      <c r="H1581">
        <v>0</v>
      </c>
      <c r="I1581">
        <v>0</v>
      </c>
      <c r="J1581" t="s">
        <v>2496</v>
      </c>
      <c r="K1581" t="s">
        <v>2496</v>
      </c>
      <c r="L1581" s="20"/>
      <c r="M1581" s="20"/>
      <c r="N1581" s="20"/>
      <c r="O1581" s="20"/>
      <c r="P1581" s="20"/>
      <c r="Q1581" s="28">
        <f t="shared" si="26"/>
        <v>17.71</v>
      </c>
      <c r="R1581" s="18"/>
      <c r="S1581" s="18"/>
      <c r="T1581" s="18"/>
      <c r="U1581" s="18"/>
      <c r="V1581" s="18"/>
      <c r="W15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1" s="17">
        <f>SUM(T_MAIN_ROUTGW28[[#This Row],[(Y)
TOTAL Excluding VAT - Y1
((A*J)*Q)+((A*R)*12))]:[(AC)
TOTAL Excluding VAT - Y5
((E*N*Q)+((E*V)*12))]])</f>
        <v>0</v>
      </c>
      <c r="AC1581" s="65"/>
    </row>
    <row r="1582" spans="1:29" x14ac:dyDescent="0.3">
      <c r="A1582" t="s">
        <v>2533</v>
      </c>
      <c r="B1582" s="1" t="s">
        <v>5542</v>
      </c>
      <c r="C1582" s="115" t="s">
        <v>5543</v>
      </c>
      <c r="D1582" s="116" t="s">
        <v>3738</v>
      </c>
      <c r="E1582">
        <v>0</v>
      </c>
      <c r="F1582">
        <v>0</v>
      </c>
      <c r="G1582">
        <v>0</v>
      </c>
      <c r="H1582">
        <v>0</v>
      </c>
      <c r="I1582">
        <v>0</v>
      </c>
      <c r="J1582" t="s">
        <v>2496</v>
      </c>
      <c r="K1582" t="s">
        <v>2496</v>
      </c>
      <c r="L1582" s="20"/>
      <c r="M1582" s="20"/>
      <c r="N1582" s="20"/>
      <c r="O1582" s="20"/>
      <c r="P1582" s="20"/>
      <c r="Q1582" s="28">
        <f t="shared" si="26"/>
        <v>17.71</v>
      </c>
      <c r="R1582" s="18"/>
      <c r="S1582" s="18"/>
      <c r="T1582" s="18"/>
      <c r="U1582" s="18"/>
      <c r="V1582" s="18"/>
      <c r="W15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2" s="17">
        <f>SUM(T_MAIN_ROUTGW28[[#This Row],[(Y)
TOTAL Excluding VAT - Y1
((A*J)*Q)+((A*R)*12))]:[(AC)
TOTAL Excluding VAT - Y5
((E*N*Q)+((E*V)*12))]])</f>
        <v>0</v>
      </c>
      <c r="AC1582" s="65"/>
    </row>
    <row r="1583" spans="1:29" x14ac:dyDescent="0.3">
      <c r="A1583" t="s">
        <v>2533</v>
      </c>
      <c r="B1583" s="1" t="s">
        <v>5544</v>
      </c>
      <c r="C1583" s="115" t="s">
        <v>5545</v>
      </c>
      <c r="D1583" s="116" t="s">
        <v>2556</v>
      </c>
      <c r="E1583">
        <v>0</v>
      </c>
      <c r="F1583">
        <v>0</v>
      </c>
      <c r="G1583">
        <v>0</v>
      </c>
      <c r="H1583">
        <v>0</v>
      </c>
      <c r="I1583">
        <v>0</v>
      </c>
      <c r="J1583" t="s">
        <v>2496</v>
      </c>
      <c r="K1583" t="s">
        <v>2496</v>
      </c>
      <c r="L1583" s="20"/>
      <c r="M1583" s="20"/>
      <c r="N1583" s="20"/>
      <c r="O1583" s="20"/>
      <c r="P1583" s="20"/>
      <c r="Q1583" s="28">
        <f t="shared" si="26"/>
        <v>17.71</v>
      </c>
      <c r="R1583" s="18"/>
      <c r="S1583" s="18"/>
      <c r="T1583" s="18"/>
      <c r="U1583" s="18"/>
      <c r="V1583" s="18"/>
      <c r="W15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3" s="17">
        <f>SUM(T_MAIN_ROUTGW28[[#This Row],[(Y)
TOTAL Excluding VAT - Y1
((A*J)*Q)+((A*R)*12))]:[(AC)
TOTAL Excluding VAT - Y5
((E*N*Q)+((E*V)*12))]])</f>
        <v>0</v>
      </c>
      <c r="AC1583" s="65"/>
    </row>
    <row r="1584" spans="1:29" x14ac:dyDescent="0.3">
      <c r="A1584" t="s">
        <v>2533</v>
      </c>
      <c r="B1584" s="1" t="s">
        <v>5546</v>
      </c>
      <c r="C1584" s="115" t="s">
        <v>5547</v>
      </c>
      <c r="D1584" s="116" t="s">
        <v>2553</v>
      </c>
      <c r="E1584">
        <v>0</v>
      </c>
      <c r="F1584">
        <v>0</v>
      </c>
      <c r="G1584">
        <v>0</v>
      </c>
      <c r="H1584">
        <v>0</v>
      </c>
      <c r="I1584">
        <v>0</v>
      </c>
      <c r="J1584" t="s">
        <v>2496</v>
      </c>
      <c r="K1584" t="s">
        <v>2496</v>
      </c>
      <c r="L1584" s="20"/>
      <c r="M1584" s="20"/>
      <c r="N1584" s="20"/>
      <c r="O1584" s="20"/>
      <c r="P1584" s="20"/>
      <c r="Q1584" s="28">
        <f t="shared" si="26"/>
        <v>17.71</v>
      </c>
      <c r="R1584" s="18"/>
      <c r="S1584" s="18"/>
      <c r="T1584" s="18"/>
      <c r="U1584" s="18"/>
      <c r="V1584" s="18"/>
      <c r="W15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4" s="17">
        <f>SUM(T_MAIN_ROUTGW28[[#This Row],[(Y)
TOTAL Excluding VAT - Y1
((A*J)*Q)+((A*R)*12))]:[(AC)
TOTAL Excluding VAT - Y5
((E*N*Q)+((E*V)*12))]])</f>
        <v>0</v>
      </c>
      <c r="AC1584" s="65"/>
    </row>
    <row r="1585" spans="1:29" x14ac:dyDescent="0.3">
      <c r="A1585" t="s">
        <v>2533</v>
      </c>
      <c r="B1585" s="1" t="s">
        <v>5548</v>
      </c>
      <c r="C1585" s="115" t="s">
        <v>5549</v>
      </c>
      <c r="D1585" s="116" t="s">
        <v>2553</v>
      </c>
      <c r="E1585">
        <v>0</v>
      </c>
      <c r="F1585">
        <v>0</v>
      </c>
      <c r="G1585">
        <v>0</v>
      </c>
      <c r="H1585">
        <v>0</v>
      </c>
      <c r="I1585">
        <v>0</v>
      </c>
      <c r="J1585" t="s">
        <v>2496</v>
      </c>
      <c r="K1585" t="s">
        <v>2496</v>
      </c>
      <c r="L1585" s="20"/>
      <c r="M1585" s="20"/>
      <c r="N1585" s="20"/>
      <c r="O1585" s="20"/>
      <c r="P1585" s="20"/>
      <c r="Q1585" s="28">
        <f t="shared" si="26"/>
        <v>17.71</v>
      </c>
      <c r="R1585" s="18"/>
      <c r="S1585" s="18"/>
      <c r="T1585" s="18"/>
      <c r="U1585" s="18"/>
      <c r="V1585" s="18"/>
      <c r="W15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5" s="17">
        <f>SUM(T_MAIN_ROUTGW28[[#This Row],[(Y)
TOTAL Excluding VAT - Y1
((A*J)*Q)+((A*R)*12))]:[(AC)
TOTAL Excluding VAT - Y5
((E*N*Q)+((E*V)*12))]])</f>
        <v>0</v>
      </c>
      <c r="AC1585" s="65"/>
    </row>
    <row r="1586" spans="1:29" x14ac:dyDescent="0.3">
      <c r="A1586" t="s">
        <v>2533</v>
      </c>
      <c r="B1586" s="1" t="s">
        <v>5550</v>
      </c>
      <c r="C1586" s="115" t="s">
        <v>5551</v>
      </c>
      <c r="D1586" s="116" t="s">
        <v>2553</v>
      </c>
      <c r="E1586">
        <v>0</v>
      </c>
      <c r="F1586">
        <v>0</v>
      </c>
      <c r="G1586">
        <v>0</v>
      </c>
      <c r="H1586">
        <v>0</v>
      </c>
      <c r="I1586">
        <v>0</v>
      </c>
      <c r="J1586" t="s">
        <v>2496</v>
      </c>
      <c r="K1586" t="s">
        <v>2496</v>
      </c>
      <c r="L1586" s="20"/>
      <c r="M1586" s="20"/>
      <c r="N1586" s="20"/>
      <c r="O1586" s="20"/>
      <c r="P1586" s="20"/>
      <c r="Q1586" s="28">
        <f t="shared" si="26"/>
        <v>17.71</v>
      </c>
      <c r="R1586" s="18"/>
      <c r="S1586" s="18"/>
      <c r="T1586" s="18"/>
      <c r="U1586" s="18"/>
      <c r="V1586" s="18"/>
      <c r="W15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6" s="17">
        <f>SUM(T_MAIN_ROUTGW28[[#This Row],[(Y)
TOTAL Excluding VAT - Y1
((A*J)*Q)+((A*R)*12))]:[(AC)
TOTAL Excluding VAT - Y5
((E*N*Q)+((E*V)*12))]])</f>
        <v>0</v>
      </c>
      <c r="AC1586" s="65"/>
    </row>
    <row r="1587" spans="1:29" x14ac:dyDescent="0.3">
      <c r="A1587" t="s">
        <v>2533</v>
      </c>
      <c r="B1587" s="1" t="s">
        <v>5552</v>
      </c>
      <c r="C1587" s="115" t="s">
        <v>5553</v>
      </c>
      <c r="D1587" s="116" t="s">
        <v>2679</v>
      </c>
      <c r="E1587">
        <v>0</v>
      </c>
      <c r="F1587">
        <v>0</v>
      </c>
      <c r="G1587">
        <v>0</v>
      </c>
      <c r="H1587">
        <v>0</v>
      </c>
      <c r="I1587">
        <v>0</v>
      </c>
      <c r="J1587" t="s">
        <v>2496</v>
      </c>
      <c r="K1587" t="s">
        <v>2496</v>
      </c>
      <c r="L1587" s="20"/>
      <c r="M1587" s="20"/>
      <c r="N1587" s="20"/>
      <c r="O1587" s="20"/>
      <c r="P1587" s="20"/>
      <c r="Q1587" s="28">
        <f t="shared" si="26"/>
        <v>17.71</v>
      </c>
      <c r="R1587" s="18"/>
      <c r="S1587" s="18"/>
      <c r="T1587" s="18"/>
      <c r="U1587" s="18"/>
      <c r="V1587" s="18"/>
      <c r="W15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7" s="17">
        <f>SUM(T_MAIN_ROUTGW28[[#This Row],[(Y)
TOTAL Excluding VAT - Y1
((A*J)*Q)+((A*R)*12))]:[(AC)
TOTAL Excluding VAT - Y5
((E*N*Q)+((E*V)*12))]])</f>
        <v>0</v>
      </c>
      <c r="AC1587" s="65"/>
    </row>
    <row r="1588" spans="1:29" x14ac:dyDescent="0.3">
      <c r="A1588" t="s">
        <v>2533</v>
      </c>
      <c r="B1588" s="1" t="s">
        <v>5554</v>
      </c>
      <c r="C1588" s="115" t="s">
        <v>5555</v>
      </c>
      <c r="D1588" s="116" t="s">
        <v>2556</v>
      </c>
      <c r="E1588">
        <v>0</v>
      </c>
      <c r="F1588">
        <v>0</v>
      </c>
      <c r="G1588">
        <v>0</v>
      </c>
      <c r="H1588">
        <v>0</v>
      </c>
      <c r="I1588">
        <v>0</v>
      </c>
      <c r="J1588" t="s">
        <v>2496</v>
      </c>
      <c r="K1588" t="s">
        <v>2496</v>
      </c>
      <c r="L1588" s="20"/>
      <c r="M1588" s="20"/>
      <c r="N1588" s="20"/>
      <c r="O1588" s="20"/>
      <c r="P1588" s="20"/>
      <c r="Q1588" s="28">
        <f t="shared" si="26"/>
        <v>17.71</v>
      </c>
      <c r="R1588" s="18"/>
      <c r="S1588" s="18"/>
      <c r="T1588" s="18"/>
      <c r="U1588" s="18"/>
      <c r="V1588" s="18"/>
      <c r="W15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8" s="17">
        <f>SUM(T_MAIN_ROUTGW28[[#This Row],[(Y)
TOTAL Excluding VAT - Y1
((A*J)*Q)+((A*R)*12))]:[(AC)
TOTAL Excluding VAT - Y5
((E*N*Q)+((E*V)*12))]])</f>
        <v>0</v>
      </c>
      <c r="AC1588" s="65"/>
    </row>
    <row r="1589" spans="1:29" x14ac:dyDescent="0.3">
      <c r="A1589" t="s">
        <v>2533</v>
      </c>
      <c r="B1589" s="1" t="s">
        <v>5556</v>
      </c>
      <c r="C1589" s="115" t="s">
        <v>5557</v>
      </c>
      <c r="D1589" s="116" t="s">
        <v>2591</v>
      </c>
      <c r="E1589">
        <v>0</v>
      </c>
      <c r="F1589">
        <v>0</v>
      </c>
      <c r="G1589">
        <v>0</v>
      </c>
      <c r="H1589">
        <v>0</v>
      </c>
      <c r="I1589">
        <v>0</v>
      </c>
      <c r="J1589" t="s">
        <v>2496</v>
      </c>
      <c r="K1589" t="s">
        <v>2496</v>
      </c>
      <c r="L1589" s="20"/>
      <c r="M1589" s="20"/>
      <c r="N1589" s="20"/>
      <c r="O1589" s="20"/>
      <c r="P1589" s="20"/>
      <c r="Q1589" s="28">
        <f t="shared" si="26"/>
        <v>17.71</v>
      </c>
      <c r="R1589" s="18"/>
      <c r="S1589" s="18"/>
      <c r="T1589" s="18"/>
      <c r="U1589" s="18"/>
      <c r="V1589" s="18"/>
      <c r="W15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89" s="17">
        <f>SUM(T_MAIN_ROUTGW28[[#This Row],[(Y)
TOTAL Excluding VAT - Y1
((A*J)*Q)+((A*R)*12))]:[(AC)
TOTAL Excluding VAT - Y5
((E*N*Q)+((E*V)*12))]])</f>
        <v>0</v>
      </c>
      <c r="AC1589" s="65"/>
    </row>
    <row r="1590" spans="1:29" x14ac:dyDescent="0.3">
      <c r="A1590" t="s">
        <v>2533</v>
      </c>
      <c r="B1590" s="1" t="s">
        <v>5558</v>
      </c>
      <c r="C1590" s="115" t="s">
        <v>5559</v>
      </c>
      <c r="D1590" s="116" t="s">
        <v>2679</v>
      </c>
      <c r="E1590">
        <v>0</v>
      </c>
      <c r="F1590">
        <v>0</v>
      </c>
      <c r="G1590">
        <v>0</v>
      </c>
      <c r="H1590">
        <v>0</v>
      </c>
      <c r="I1590">
        <v>0</v>
      </c>
      <c r="J1590" t="s">
        <v>2496</v>
      </c>
      <c r="K1590" t="s">
        <v>2496</v>
      </c>
      <c r="L1590" s="20"/>
      <c r="M1590" s="20"/>
      <c r="N1590" s="20"/>
      <c r="O1590" s="20"/>
      <c r="P1590" s="20"/>
      <c r="Q1590" s="28">
        <f t="shared" si="26"/>
        <v>17.71</v>
      </c>
      <c r="R1590" s="18"/>
      <c r="S1590" s="18"/>
      <c r="T1590" s="18"/>
      <c r="U1590" s="18"/>
      <c r="V1590" s="18"/>
      <c r="W15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0" s="17">
        <f>SUM(T_MAIN_ROUTGW28[[#This Row],[(Y)
TOTAL Excluding VAT - Y1
((A*J)*Q)+((A*R)*12))]:[(AC)
TOTAL Excluding VAT - Y5
((E*N*Q)+((E*V)*12))]])</f>
        <v>0</v>
      </c>
      <c r="AC1590" s="65"/>
    </row>
    <row r="1591" spans="1:29" x14ac:dyDescent="0.3">
      <c r="A1591" t="s">
        <v>2533</v>
      </c>
      <c r="B1591" s="1" t="s">
        <v>5560</v>
      </c>
      <c r="C1591" s="115" t="s">
        <v>5561</v>
      </c>
      <c r="D1591" s="116" t="s">
        <v>2556</v>
      </c>
      <c r="E1591">
        <v>0</v>
      </c>
      <c r="F1591">
        <v>0</v>
      </c>
      <c r="G1591">
        <v>0</v>
      </c>
      <c r="H1591">
        <v>0</v>
      </c>
      <c r="I1591">
        <v>0</v>
      </c>
      <c r="J1591" t="s">
        <v>2496</v>
      </c>
      <c r="K1591" t="s">
        <v>2496</v>
      </c>
      <c r="L1591" s="20"/>
      <c r="M1591" s="20"/>
      <c r="N1591" s="20"/>
      <c r="O1591" s="20"/>
      <c r="P1591" s="20"/>
      <c r="Q1591" s="28">
        <f t="shared" si="26"/>
        <v>17.71</v>
      </c>
      <c r="R1591" s="18"/>
      <c r="S1591" s="18"/>
      <c r="T1591" s="18"/>
      <c r="U1591" s="18"/>
      <c r="V1591" s="18"/>
      <c r="W15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1" s="17">
        <f>SUM(T_MAIN_ROUTGW28[[#This Row],[(Y)
TOTAL Excluding VAT - Y1
((A*J)*Q)+((A*R)*12))]:[(AC)
TOTAL Excluding VAT - Y5
((E*N*Q)+((E*V)*12))]])</f>
        <v>0</v>
      </c>
      <c r="AC1591" s="65"/>
    </row>
    <row r="1592" spans="1:29" x14ac:dyDescent="0.3">
      <c r="A1592" t="s">
        <v>2533</v>
      </c>
      <c r="B1592" s="1" t="s">
        <v>5562</v>
      </c>
      <c r="C1592" s="115" t="s">
        <v>5563</v>
      </c>
      <c r="D1592" s="116" t="s">
        <v>2556</v>
      </c>
      <c r="E1592">
        <v>0</v>
      </c>
      <c r="F1592">
        <v>0</v>
      </c>
      <c r="G1592">
        <v>0</v>
      </c>
      <c r="H1592">
        <v>0</v>
      </c>
      <c r="I1592">
        <v>0</v>
      </c>
      <c r="J1592" t="s">
        <v>2496</v>
      </c>
      <c r="K1592" t="s">
        <v>2496</v>
      </c>
      <c r="L1592" s="20"/>
      <c r="M1592" s="20"/>
      <c r="N1592" s="20"/>
      <c r="O1592" s="20"/>
      <c r="P1592" s="20"/>
      <c r="Q1592" s="28">
        <f t="shared" si="26"/>
        <v>17.71</v>
      </c>
      <c r="R1592" s="18"/>
      <c r="S1592" s="18"/>
      <c r="T1592" s="18"/>
      <c r="U1592" s="18"/>
      <c r="V1592" s="18"/>
      <c r="W15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2" s="17">
        <f>SUM(T_MAIN_ROUTGW28[[#This Row],[(Y)
TOTAL Excluding VAT - Y1
((A*J)*Q)+((A*R)*12))]:[(AC)
TOTAL Excluding VAT - Y5
((E*N*Q)+((E*V)*12))]])</f>
        <v>0</v>
      </c>
      <c r="AC1592" s="65"/>
    </row>
    <row r="1593" spans="1:29" x14ac:dyDescent="0.3">
      <c r="A1593" t="s">
        <v>2533</v>
      </c>
      <c r="B1593" s="1" t="s">
        <v>5564</v>
      </c>
      <c r="C1593" s="115" t="s">
        <v>5565</v>
      </c>
      <c r="D1593" s="116" t="s">
        <v>2556</v>
      </c>
      <c r="E1593">
        <v>0</v>
      </c>
      <c r="F1593">
        <v>0</v>
      </c>
      <c r="G1593">
        <v>0</v>
      </c>
      <c r="H1593">
        <v>0</v>
      </c>
      <c r="I1593">
        <v>0</v>
      </c>
      <c r="J1593" t="s">
        <v>2496</v>
      </c>
      <c r="K1593" t="s">
        <v>2496</v>
      </c>
      <c r="L1593" s="20"/>
      <c r="M1593" s="20"/>
      <c r="N1593" s="20"/>
      <c r="O1593" s="20"/>
      <c r="P1593" s="20"/>
      <c r="Q1593" s="28">
        <f t="shared" si="26"/>
        <v>17.71</v>
      </c>
      <c r="R1593" s="18"/>
      <c r="S1593" s="18"/>
      <c r="T1593" s="18"/>
      <c r="U1593" s="18"/>
      <c r="V1593" s="18"/>
      <c r="W15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3" s="17">
        <f>SUM(T_MAIN_ROUTGW28[[#This Row],[(Y)
TOTAL Excluding VAT - Y1
((A*J)*Q)+((A*R)*12))]:[(AC)
TOTAL Excluding VAT - Y5
((E*N*Q)+((E*V)*12))]])</f>
        <v>0</v>
      </c>
      <c r="AC1593" s="65"/>
    </row>
    <row r="1594" spans="1:29" x14ac:dyDescent="0.3">
      <c r="A1594" t="s">
        <v>2533</v>
      </c>
      <c r="B1594" s="1" t="s">
        <v>5566</v>
      </c>
      <c r="C1594" s="115" t="s">
        <v>5567</v>
      </c>
      <c r="D1594" s="116" t="s">
        <v>2553</v>
      </c>
      <c r="E1594">
        <v>0</v>
      </c>
      <c r="F1594">
        <v>0</v>
      </c>
      <c r="G1594">
        <v>0</v>
      </c>
      <c r="H1594">
        <v>0</v>
      </c>
      <c r="I1594">
        <v>0</v>
      </c>
      <c r="J1594" t="s">
        <v>2496</v>
      </c>
      <c r="K1594" t="s">
        <v>2496</v>
      </c>
      <c r="L1594" s="20"/>
      <c r="M1594" s="20"/>
      <c r="N1594" s="20"/>
      <c r="O1594" s="20"/>
      <c r="P1594" s="20"/>
      <c r="Q1594" s="28">
        <f t="shared" si="26"/>
        <v>17.71</v>
      </c>
      <c r="R1594" s="18"/>
      <c r="S1594" s="18"/>
      <c r="T1594" s="18"/>
      <c r="U1594" s="18"/>
      <c r="V1594" s="18"/>
      <c r="W15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4" s="17">
        <f>SUM(T_MAIN_ROUTGW28[[#This Row],[(Y)
TOTAL Excluding VAT - Y1
((A*J)*Q)+((A*R)*12))]:[(AC)
TOTAL Excluding VAT - Y5
((E*N*Q)+((E*V)*12))]])</f>
        <v>0</v>
      </c>
      <c r="AC1594" s="65"/>
    </row>
    <row r="1595" spans="1:29" x14ac:dyDescent="0.3">
      <c r="A1595" t="s">
        <v>2533</v>
      </c>
      <c r="B1595" s="1" t="s">
        <v>5568</v>
      </c>
      <c r="C1595" s="115" t="s">
        <v>5569</v>
      </c>
      <c r="D1595" s="116" t="s">
        <v>2553</v>
      </c>
      <c r="E1595">
        <v>0</v>
      </c>
      <c r="F1595">
        <v>0</v>
      </c>
      <c r="G1595">
        <v>0</v>
      </c>
      <c r="H1595">
        <v>0</v>
      </c>
      <c r="I1595">
        <v>0</v>
      </c>
      <c r="J1595" t="s">
        <v>2496</v>
      </c>
      <c r="K1595" t="s">
        <v>2496</v>
      </c>
      <c r="L1595" s="20"/>
      <c r="M1595" s="20"/>
      <c r="N1595" s="20"/>
      <c r="O1595" s="20"/>
      <c r="P1595" s="20"/>
      <c r="Q1595" s="28">
        <f t="shared" si="26"/>
        <v>17.71</v>
      </c>
      <c r="R1595" s="18"/>
      <c r="S1595" s="18"/>
      <c r="T1595" s="18"/>
      <c r="U1595" s="18"/>
      <c r="V1595" s="18"/>
      <c r="W15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5" s="17">
        <f>SUM(T_MAIN_ROUTGW28[[#This Row],[(Y)
TOTAL Excluding VAT - Y1
((A*J)*Q)+((A*R)*12))]:[(AC)
TOTAL Excluding VAT - Y5
((E*N*Q)+((E*V)*12))]])</f>
        <v>0</v>
      </c>
      <c r="AC1595" s="65"/>
    </row>
    <row r="1596" spans="1:29" x14ac:dyDescent="0.3">
      <c r="A1596" t="s">
        <v>2533</v>
      </c>
      <c r="B1596" s="1" t="s">
        <v>5570</v>
      </c>
      <c r="C1596" s="115" t="s">
        <v>5571</v>
      </c>
      <c r="D1596" s="116" t="s">
        <v>2556</v>
      </c>
      <c r="E1596">
        <v>0</v>
      </c>
      <c r="F1596">
        <v>0</v>
      </c>
      <c r="G1596">
        <v>0</v>
      </c>
      <c r="H1596">
        <v>0</v>
      </c>
      <c r="I1596">
        <v>0</v>
      </c>
      <c r="J1596" t="s">
        <v>2496</v>
      </c>
      <c r="K1596" t="s">
        <v>2496</v>
      </c>
      <c r="L1596" s="20"/>
      <c r="M1596" s="20"/>
      <c r="N1596" s="20"/>
      <c r="O1596" s="20"/>
      <c r="P1596" s="20"/>
      <c r="Q1596" s="28">
        <f t="shared" si="26"/>
        <v>17.71</v>
      </c>
      <c r="R1596" s="18"/>
      <c r="S1596" s="18"/>
      <c r="T1596" s="18"/>
      <c r="U1596" s="18"/>
      <c r="V1596" s="18"/>
      <c r="W15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6" s="17">
        <f>SUM(T_MAIN_ROUTGW28[[#This Row],[(Y)
TOTAL Excluding VAT - Y1
((A*J)*Q)+((A*R)*12))]:[(AC)
TOTAL Excluding VAT - Y5
((E*N*Q)+((E*V)*12))]])</f>
        <v>0</v>
      </c>
      <c r="AC1596" s="65"/>
    </row>
    <row r="1597" spans="1:29" x14ac:dyDescent="0.3">
      <c r="A1597" t="s">
        <v>2533</v>
      </c>
      <c r="B1597" s="1" t="s">
        <v>5572</v>
      </c>
      <c r="C1597" s="115" t="s">
        <v>5573</v>
      </c>
      <c r="D1597" s="116" t="s">
        <v>2553</v>
      </c>
      <c r="E1597">
        <v>0</v>
      </c>
      <c r="F1597">
        <v>0</v>
      </c>
      <c r="G1597">
        <v>0</v>
      </c>
      <c r="H1597">
        <v>0</v>
      </c>
      <c r="I1597">
        <v>0</v>
      </c>
      <c r="J1597" t="s">
        <v>2496</v>
      </c>
      <c r="K1597" t="s">
        <v>2496</v>
      </c>
      <c r="L1597" s="20"/>
      <c r="M1597" s="20"/>
      <c r="N1597" s="20"/>
      <c r="O1597" s="20"/>
      <c r="P1597" s="20"/>
      <c r="Q1597" s="28">
        <f t="shared" si="26"/>
        <v>17.71</v>
      </c>
      <c r="R1597" s="18"/>
      <c r="S1597" s="18"/>
      <c r="T1597" s="18"/>
      <c r="U1597" s="18"/>
      <c r="V1597" s="18"/>
      <c r="W15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7" s="17">
        <f>SUM(T_MAIN_ROUTGW28[[#This Row],[(Y)
TOTAL Excluding VAT - Y1
((A*J)*Q)+((A*R)*12))]:[(AC)
TOTAL Excluding VAT - Y5
((E*N*Q)+((E*V)*12))]])</f>
        <v>0</v>
      </c>
      <c r="AC1597" s="65"/>
    </row>
    <row r="1598" spans="1:29" x14ac:dyDescent="0.3">
      <c r="A1598" t="s">
        <v>2533</v>
      </c>
      <c r="B1598" s="1" t="s">
        <v>5574</v>
      </c>
      <c r="C1598" s="115" t="s">
        <v>5575</v>
      </c>
      <c r="D1598" s="116" t="s">
        <v>2553</v>
      </c>
      <c r="E1598">
        <v>0</v>
      </c>
      <c r="F1598">
        <v>0</v>
      </c>
      <c r="G1598">
        <v>0</v>
      </c>
      <c r="H1598">
        <v>0</v>
      </c>
      <c r="I1598">
        <v>0</v>
      </c>
      <c r="J1598" t="s">
        <v>2496</v>
      </c>
      <c r="K1598" t="s">
        <v>2496</v>
      </c>
      <c r="L1598" s="20"/>
      <c r="M1598" s="20"/>
      <c r="N1598" s="20"/>
      <c r="O1598" s="20"/>
      <c r="P1598" s="20"/>
      <c r="Q1598" s="28">
        <f t="shared" si="26"/>
        <v>17.71</v>
      </c>
      <c r="R1598" s="18"/>
      <c r="S1598" s="18"/>
      <c r="T1598" s="18"/>
      <c r="U1598" s="18"/>
      <c r="V1598" s="18"/>
      <c r="W15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8" s="17">
        <f>SUM(T_MAIN_ROUTGW28[[#This Row],[(Y)
TOTAL Excluding VAT - Y1
((A*J)*Q)+((A*R)*12))]:[(AC)
TOTAL Excluding VAT - Y5
((E*N*Q)+((E*V)*12))]])</f>
        <v>0</v>
      </c>
      <c r="AC1598" s="65"/>
    </row>
    <row r="1599" spans="1:29" x14ac:dyDescent="0.3">
      <c r="A1599" t="s">
        <v>2533</v>
      </c>
      <c r="B1599" s="1" t="s">
        <v>5576</v>
      </c>
      <c r="C1599" s="115" t="s">
        <v>5577</v>
      </c>
      <c r="D1599" s="116" t="s">
        <v>2553</v>
      </c>
      <c r="E1599">
        <v>0</v>
      </c>
      <c r="F1599">
        <v>0</v>
      </c>
      <c r="G1599">
        <v>0</v>
      </c>
      <c r="H1599">
        <v>0</v>
      </c>
      <c r="I1599">
        <v>0</v>
      </c>
      <c r="J1599" t="s">
        <v>2496</v>
      </c>
      <c r="K1599" t="s">
        <v>2496</v>
      </c>
      <c r="L1599" s="20"/>
      <c r="M1599" s="20"/>
      <c r="N1599" s="20"/>
      <c r="O1599" s="20"/>
      <c r="P1599" s="20"/>
      <c r="Q1599" s="28">
        <f t="shared" si="26"/>
        <v>17.71</v>
      </c>
      <c r="R1599" s="18"/>
      <c r="S1599" s="18"/>
      <c r="T1599" s="18"/>
      <c r="U1599" s="18"/>
      <c r="V1599" s="18"/>
      <c r="W15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5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5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5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5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599" s="17">
        <f>SUM(T_MAIN_ROUTGW28[[#This Row],[(Y)
TOTAL Excluding VAT - Y1
((A*J)*Q)+((A*R)*12))]:[(AC)
TOTAL Excluding VAT - Y5
((E*N*Q)+((E*V)*12))]])</f>
        <v>0</v>
      </c>
      <c r="AC1599" s="65"/>
    </row>
    <row r="1600" spans="1:29" x14ac:dyDescent="0.3">
      <c r="A1600" t="s">
        <v>2533</v>
      </c>
      <c r="B1600" s="1" t="s">
        <v>5578</v>
      </c>
      <c r="C1600" s="115" t="s">
        <v>5579</v>
      </c>
      <c r="D1600" s="116" t="s">
        <v>2553</v>
      </c>
      <c r="E1600">
        <v>0</v>
      </c>
      <c r="F1600">
        <v>0</v>
      </c>
      <c r="G1600">
        <v>0</v>
      </c>
      <c r="H1600">
        <v>0</v>
      </c>
      <c r="I1600">
        <v>0</v>
      </c>
      <c r="J1600" t="s">
        <v>2496</v>
      </c>
      <c r="K1600" t="s">
        <v>2496</v>
      </c>
      <c r="L1600" s="20"/>
      <c r="M1600" s="20"/>
      <c r="N1600" s="20"/>
      <c r="O1600" s="20"/>
      <c r="P1600" s="20"/>
      <c r="Q1600" s="28">
        <f t="shared" si="26"/>
        <v>17.71</v>
      </c>
      <c r="R1600" s="18"/>
      <c r="S1600" s="18"/>
      <c r="T1600" s="18"/>
      <c r="U1600" s="18"/>
      <c r="V1600" s="18"/>
      <c r="W16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0" s="17">
        <f>SUM(T_MAIN_ROUTGW28[[#This Row],[(Y)
TOTAL Excluding VAT - Y1
((A*J)*Q)+((A*R)*12))]:[(AC)
TOTAL Excluding VAT - Y5
((E*N*Q)+((E*V)*12))]])</f>
        <v>0</v>
      </c>
      <c r="AC1600" s="65"/>
    </row>
    <row r="1601" spans="1:29" x14ac:dyDescent="0.3">
      <c r="A1601" t="s">
        <v>2533</v>
      </c>
      <c r="B1601" s="1" t="s">
        <v>5580</v>
      </c>
      <c r="C1601" s="115" t="s">
        <v>5581</v>
      </c>
      <c r="D1601" s="116" t="s">
        <v>2553</v>
      </c>
      <c r="E1601">
        <v>0</v>
      </c>
      <c r="F1601">
        <v>0</v>
      </c>
      <c r="G1601">
        <v>0</v>
      </c>
      <c r="H1601">
        <v>0</v>
      </c>
      <c r="I1601">
        <v>0</v>
      </c>
      <c r="J1601" t="s">
        <v>2496</v>
      </c>
      <c r="K1601" t="s">
        <v>2496</v>
      </c>
      <c r="L1601" s="20"/>
      <c r="M1601" s="20"/>
      <c r="N1601" s="20"/>
      <c r="O1601" s="20"/>
      <c r="P1601" s="20"/>
      <c r="Q1601" s="28">
        <f t="shared" si="26"/>
        <v>17.71</v>
      </c>
      <c r="R1601" s="18"/>
      <c r="S1601" s="18"/>
      <c r="T1601" s="18"/>
      <c r="U1601" s="18"/>
      <c r="V1601" s="18"/>
      <c r="W16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1" s="17">
        <f>SUM(T_MAIN_ROUTGW28[[#This Row],[(Y)
TOTAL Excluding VAT - Y1
((A*J)*Q)+((A*R)*12))]:[(AC)
TOTAL Excluding VAT - Y5
((E*N*Q)+((E*V)*12))]])</f>
        <v>0</v>
      </c>
      <c r="AC1601" s="65"/>
    </row>
    <row r="1602" spans="1:29" x14ac:dyDescent="0.3">
      <c r="A1602" t="s">
        <v>2533</v>
      </c>
      <c r="B1602" s="1" t="s">
        <v>5582</v>
      </c>
      <c r="C1602" s="115" t="s">
        <v>5583</v>
      </c>
      <c r="D1602" s="116" t="s">
        <v>2553</v>
      </c>
      <c r="E1602">
        <v>0</v>
      </c>
      <c r="F1602">
        <v>0</v>
      </c>
      <c r="G1602">
        <v>0</v>
      </c>
      <c r="H1602">
        <v>0</v>
      </c>
      <c r="I1602">
        <v>0</v>
      </c>
      <c r="J1602" t="s">
        <v>2496</v>
      </c>
      <c r="K1602" t="s">
        <v>2496</v>
      </c>
      <c r="L1602" s="20"/>
      <c r="M1602" s="20"/>
      <c r="N1602" s="20"/>
      <c r="O1602" s="20"/>
      <c r="P1602" s="20"/>
      <c r="Q1602" s="28">
        <f t="shared" si="26"/>
        <v>17.71</v>
      </c>
      <c r="R1602" s="18"/>
      <c r="S1602" s="18"/>
      <c r="T1602" s="18"/>
      <c r="U1602" s="18"/>
      <c r="V1602" s="18"/>
      <c r="W16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2" s="17">
        <f>SUM(T_MAIN_ROUTGW28[[#This Row],[(Y)
TOTAL Excluding VAT - Y1
((A*J)*Q)+((A*R)*12))]:[(AC)
TOTAL Excluding VAT - Y5
((E*N*Q)+((E*V)*12))]])</f>
        <v>0</v>
      </c>
      <c r="AC1602" s="65"/>
    </row>
    <row r="1603" spans="1:29" x14ac:dyDescent="0.3">
      <c r="A1603" t="s">
        <v>2533</v>
      </c>
      <c r="B1603" s="1" t="s">
        <v>5584</v>
      </c>
      <c r="C1603" s="115" t="s">
        <v>5585</v>
      </c>
      <c r="D1603" s="116" t="s">
        <v>2553</v>
      </c>
      <c r="E1603">
        <v>0</v>
      </c>
      <c r="F1603">
        <v>0</v>
      </c>
      <c r="G1603">
        <v>0</v>
      </c>
      <c r="H1603">
        <v>0</v>
      </c>
      <c r="I1603">
        <v>0</v>
      </c>
      <c r="J1603" t="s">
        <v>2496</v>
      </c>
      <c r="K1603" t="s">
        <v>2496</v>
      </c>
      <c r="L1603" s="20"/>
      <c r="M1603" s="20"/>
      <c r="N1603" s="20"/>
      <c r="O1603" s="20"/>
      <c r="P1603" s="20"/>
      <c r="Q1603" s="28">
        <f t="shared" si="26"/>
        <v>17.71</v>
      </c>
      <c r="R1603" s="18"/>
      <c r="S1603" s="18"/>
      <c r="T1603" s="18"/>
      <c r="U1603" s="18"/>
      <c r="V1603" s="18"/>
      <c r="W16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3" s="17">
        <f>SUM(T_MAIN_ROUTGW28[[#This Row],[(Y)
TOTAL Excluding VAT - Y1
((A*J)*Q)+((A*R)*12))]:[(AC)
TOTAL Excluding VAT - Y5
((E*N*Q)+((E*V)*12))]])</f>
        <v>0</v>
      </c>
      <c r="AC1603" s="65"/>
    </row>
    <row r="1604" spans="1:29" x14ac:dyDescent="0.3">
      <c r="A1604" t="s">
        <v>2533</v>
      </c>
      <c r="B1604" s="1" t="s">
        <v>5586</v>
      </c>
      <c r="C1604" s="115" t="s">
        <v>5587</v>
      </c>
      <c r="D1604" s="116" t="s">
        <v>2553</v>
      </c>
      <c r="E1604">
        <v>0</v>
      </c>
      <c r="F1604">
        <v>0</v>
      </c>
      <c r="G1604">
        <v>0</v>
      </c>
      <c r="H1604">
        <v>0</v>
      </c>
      <c r="I1604">
        <v>0</v>
      </c>
      <c r="J1604" t="s">
        <v>2496</v>
      </c>
      <c r="K1604" t="s">
        <v>2496</v>
      </c>
      <c r="L1604" s="20"/>
      <c r="M1604" s="20"/>
      <c r="N1604" s="20"/>
      <c r="O1604" s="20"/>
      <c r="P1604" s="20"/>
      <c r="Q1604" s="28">
        <f t="shared" si="26"/>
        <v>17.71</v>
      </c>
      <c r="R1604" s="18"/>
      <c r="S1604" s="18"/>
      <c r="T1604" s="18"/>
      <c r="U1604" s="18"/>
      <c r="V1604" s="18"/>
      <c r="W16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4" s="17">
        <f>SUM(T_MAIN_ROUTGW28[[#This Row],[(Y)
TOTAL Excluding VAT - Y1
((A*J)*Q)+((A*R)*12))]:[(AC)
TOTAL Excluding VAT - Y5
((E*N*Q)+((E*V)*12))]])</f>
        <v>0</v>
      </c>
      <c r="AC1604" s="65"/>
    </row>
    <row r="1605" spans="1:29" x14ac:dyDescent="0.3">
      <c r="A1605" t="s">
        <v>2533</v>
      </c>
      <c r="B1605" s="1" t="s">
        <v>5588</v>
      </c>
      <c r="C1605" s="115" t="s">
        <v>5589</v>
      </c>
      <c r="D1605" s="116" t="s">
        <v>2553</v>
      </c>
      <c r="E1605">
        <v>0</v>
      </c>
      <c r="F1605">
        <v>0</v>
      </c>
      <c r="G1605">
        <v>0</v>
      </c>
      <c r="H1605">
        <v>0</v>
      </c>
      <c r="I1605">
        <v>0</v>
      </c>
      <c r="J1605" t="s">
        <v>2496</v>
      </c>
      <c r="K1605" t="s">
        <v>2496</v>
      </c>
      <c r="L1605" s="20"/>
      <c r="M1605" s="20"/>
      <c r="N1605" s="20"/>
      <c r="O1605" s="20"/>
      <c r="P1605" s="20"/>
      <c r="Q1605" s="28">
        <f t="shared" si="26"/>
        <v>17.71</v>
      </c>
      <c r="R1605" s="18"/>
      <c r="S1605" s="18"/>
      <c r="T1605" s="18"/>
      <c r="U1605" s="18"/>
      <c r="V1605" s="18"/>
      <c r="W16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5" s="17">
        <f>SUM(T_MAIN_ROUTGW28[[#This Row],[(Y)
TOTAL Excluding VAT - Y1
((A*J)*Q)+((A*R)*12))]:[(AC)
TOTAL Excluding VAT - Y5
((E*N*Q)+((E*V)*12))]])</f>
        <v>0</v>
      </c>
      <c r="AC1605" s="65"/>
    </row>
    <row r="1606" spans="1:29" x14ac:dyDescent="0.3">
      <c r="A1606" t="s">
        <v>2533</v>
      </c>
      <c r="B1606" s="1" t="s">
        <v>5590</v>
      </c>
      <c r="C1606" s="115" t="s">
        <v>5591</v>
      </c>
      <c r="D1606" s="116" t="s">
        <v>2553</v>
      </c>
      <c r="E1606">
        <v>0</v>
      </c>
      <c r="F1606">
        <v>0</v>
      </c>
      <c r="G1606">
        <v>0</v>
      </c>
      <c r="H1606">
        <v>0</v>
      </c>
      <c r="I1606">
        <v>0</v>
      </c>
      <c r="J1606" t="s">
        <v>2496</v>
      </c>
      <c r="K1606" t="s">
        <v>2496</v>
      </c>
      <c r="L1606" s="20"/>
      <c r="M1606" s="20"/>
      <c r="N1606" s="20"/>
      <c r="O1606" s="20"/>
      <c r="P1606" s="20"/>
      <c r="Q1606" s="28">
        <f t="shared" si="26"/>
        <v>17.71</v>
      </c>
      <c r="R1606" s="18"/>
      <c r="S1606" s="18"/>
      <c r="T1606" s="18"/>
      <c r="U1606" s="18"/>
      <c r="V1606" s="18"/>
      <c r="W16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6" s="17">
        <f>SUM(T_MAIN_ROUTGW28[[#This Row],[(Y)
TOTAL Excluding VAT - Y1
((A*J)*Q)+((A*R)*12))]:[(AC)
TOTAL Excluding VAT - Y5
((E*N*Q)+((E*V)*12))]])</f>
        <v>0</v>
      </c>
      <c r="AC1606" s="65"/>
    </row>
    <row r="1607" spans="1:29" x14ac:dyDescent="0.3">
      <c r="A1607" t="s">
        <v>2533</v>
      </c>
      <c r="B1607" s="1" t="s">
        <v>5592</v>
      </c>
      <c r="C1607" s="115" t="s">
        <v>5593</v>
      </c>
      <c r="D1607" s="116" t="s">
        <v>2553</v>
      </c>
      <c r="E1607">
        <v>0</v>
      </c>
      <c r="F1607">
        <v>0</v>
      </c>
      <c r="G1607">
        <v>0</v>
      </c>
      <c r="H1607">
        <v>0</v>
      </c>
      <c r="I1607">
        <v>0</v>
      </c>
      <c r="J1607" t="s">
        <v>2496</v>
      </c>
      <c r="K1607" t="s">
        <v>2496</v>
      </c>
      <c r="L1607" s="20"/>
      <c r="M1607" s="20"/>
      <c r="N1607" s="20"/>
      <c r="O1607" s="20"/>
      <c r="P1607" s="20"/>
      <c r="Q1607" s="28">
        <f t="shared" si="26"/>
        <v>17.71</v>
      </c>
      <c r="R1607" s="18"/>
      <c r="S1607" s="18"/>
      <c r="T1607" s="18"/>
      <c r="U1607" s="18"/>
      <c r="V1607" s="18"/>
      <c r="W16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7" s="17">
        <f>SUM(T_MAIN_ROUTGW28[[#This Row],[(Y)
TOTAL Excluding VAT - Y1
((A*J)*Q)+((A*R)*12))]:[(AC)
TOTAL Excluding VAT - Y5
((E*N*Q)+((E*V)*12))]])</f>
        <v>0</v>
      </c>
      <c r="AC1607" s="65"/>
    </row>
    <row r="1608" spans="1:29" x14ac:dyDescent="0.3">
      <c r="A1608" t="s">
        <v>2533</v>
      </c>
      <c r="B1608" s="1" t="s">
        <v>5594</v>
      </c>
      <c r="C1608" s="115" t="s">
        <v>5595</v>
      </c>
      <c r="D1608" s="116" t="s">
        <v>2553</v>
      </c>
      <c r="E1608">
        <v>0</v>
      </c>
      <c r="F1608">
        <v>0</v>
      </c>
      <c r="G1608">
        <v>0</v>
      </c>
      <c r="H1608">
        <v>0</v>
      </c>
      <c r="I1608">
        <v>0</v>
      </c>
      <c r="J1608" t="s">
        <v>2496</v>
      </c>
      <c r="K1608" t="s">
        <v>2496</v>
      </c>
      <c r="L1608" s="20"/>
      <c r="M1608" s="20"/>
      <c r="N1608" s="20"/>
      <c r="O1608" s="20"/>
      <c r="P1608" s="20"/>
      <c r="Q1608" s="28">
        <f t="shared" si="26"/>
        <v>17.71</v>
      </c>
      <c r="R1608" s="18"/>
      <c r="S1608" s="18"/>
      <c r="T1608" s="18"/>
      <c r="U1608" s="18"/>
      <c r="V1608" s="18"/>
      <c r="W16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8" s="17">
        <f>SUM(T_MAIN_ROUTGW28[[#This Row],[(Y)
TOTAL Excluding VAT - Y1
((A*J)*Q)+((A*R)*12))]:[(AC)
TOTAL Excluding VAT - Y5
((E*N*Q)+((E*V)*12))]])</f>
        <v>0</v>
      </c>
      <c r="AC1608" s="65"/>
    </row>
    <row r="1609" spans="1:29" x14ac:dyDescent="0.3">
      <c r="A1609" t="s">
        <v>2533</v>
      </c>
      <c r="B1609" s="1" t="s">
        <v>5596</v>
      </c>
      <c r="C1609" s="115" t="s">
        <v>5597</v>
      </c>
      <c r="D1609" s="116" t="s">
        <v>2553</v>
      </c>
      <c r="E1609">
        <v>0</v>
      </c>
      <c r="F1609">
        <v>0</v>
      </c>
      <c r="G1609">
        <v>0</v>
      </c>
      <c r="H1609">
        <v>0</v>
      </c>
      <c r="I1609">
        <v>0</v>
      </c>
      <c r="J1609" t="s">
        <v>2496</v>
      </c>
      <c r="K1609" t="s">
        <v>2496</v>
      </c>
      <c r="L1609" s="20"/>
      <c r="M1609" s="20"/>
      <c r="N1609" s="20"/>
      <c r="O1609" s="20"/>
      <c r="P1609" s="20"/>
      <c r="Q1609" s="28">
        <f t="shared" si="26"/>
        <v>17.71</v>
      </c>
      <c r="R1609" s="18"/>
      <c r="S1609" s="18"/>
      <c r="T1609" s="18"/>
      <c r="U1609" s="18"/>
      <c r="V1609" s="18"/>
      <c r="W16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09" s="17">
        <f>SUM(T_MAIN_ROUTGW28[[#This Row],[(Y)
TOTAL Excluding VAT - Y1
((A*J)*Q)+((A*R)*12))]:[(AC)
TOTAL Excluding VAT - Y5
((E*N*Q)+((E*V)*12))]])</f>
        <v>0</v>
      </c>
      <c r="AC1609" s="65"/>
    </row>
    <row r="1610" spans="1:29" x14ac:dyDescent="0.3">
      <c r="A1610" t="s">
        <v>2533</v>
      </c>
      <c r="B1610" s="1" t="s">
        <v>5598</v>
      </c>
      <c r="C1610" s="115" t="s">
        <v>5599</v>
      </c>
      <c r="D1610" s="116" t="s">
        <v>2553</v>
      </c>
      <c r="E1610">
        <v>0</v>
      </c>
      <c r="F1610">
        <v>0</v>
      </c>
      <c r="G1610">
        <v>0</v>
      </c>
      <c r="H1610">
        <v>0</v>
      </c>
      <c r="I1610">
        <v>0</v>
      </c>
      <c r="J1610" t="s">
        <v>2496</v>
      </c>
      <c r="K1610" t="s">
        <v>2496</v>
      </c>
      <c r="L1610" s="20"/>
      <c r="M1610" s="20"/>
      <c r="N1610" s="20"/>
      <c r="O1610" s="20"/>
      <c r="P1610" s="20"/>
      <c r="Q1610" s="28">
        <f t="shared" si="26"/>
        <v>17.71</v>
      </c>
      <c r="R1610" s="18"/>
      <c r="S1610" s="18"/>
      <c r="T1610" s="18"/>
      <c r="U1610" s="18"/>
      <c r="V1610" s="18"/>
      <c r="W16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0" s="17">
        <f>SUM(T_MAIN_ROUTGW28[[#This Row],[(Y)
TOTAL Excluding VAT - Y1
((A*J)*Q)+((A*R)*12))]:[(AC)
TOTAL Excluding VAT - Y5
((E*N*Q)+((E*V)*12))]])</f>
        <v>0</v>
      </c>
      <c r="AC1610" s="65"/>
    </row>
    <row r="1611" spans="1:29" x14ac:dyDescent="0.3">
      <c r="A1611" t="s">
        <v>2533</v>
      </c>
      <c r="B1611" s="1" t="s">
        <v>5600</v>
      </c>
      <c r="C1611" s="115" t="s">
        <v>5601</v>
      </c>
      <c r="D1611" s="116" t="s">
        <v>2556</v>
      </c>
      <c r="E1611">
        <v>0</v>
      </c>
      <c r="F1611">
        <v>0</v>
      </c>
      <c r="G1611">
        <v>0</v>
      </c>
      <c r="H1611">
        <v>0</v>
      </c>
      <c r="I1611">
        <v>0</v>
      </c>
      <c r="J1611" t="s">
        <v>2496</v>
      </c>
      <c r="K1611" t="s">
        <v>2496</v>
      </c>
      <c r="L1611" s="20"/>
      <c r="M1611" s="20"/>
      <c r="N1611" s="20"/>
      <c r="O1611" s="20"/>
      <c r="P1611" s="20"/>
      <c r="Q1611" s="28">
        <f t="shared" si="26"/>
        <v>17.71</v>
      </c>
      <c r="R1611" s="18"/>
      <c r="S1611" s="18"/>
      <c r="T1611" s="18"/>
      <c r="U1611" s="18"/>
      <c r="V1611" s="18"/>
      <c r="W16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1" s="17">
        <f>SUM(T_MAIN_ROUTGW28[[#This Row],[(Y)
TOTAL Excluding VAT - Y1
((A*J)*Q)+((A*R)*12))]:[(AC)
TOTAL Excluding VAT - Y5
((E*N*Q)+((E*V)*12))]])</f>
        <v>0</v>
      </c>
      <c r="AC1611" s="65"/>
    </row>
    <row r="1612" spans="1:29" x14ac:dyDescent="0.3">
      <c r="A1612" t="s">
        <v>2533</v>
      </c>
      <c r="B1612" s="1" t="s">
        <v>5602</v>
      </c>
      <c r="C1612" s="115" t="s">
        <v>5603</v>
      </c>
      <c r="D1612" s="116" t="s">
        <v>2556</v>
      </c>
      <c r="E1612">
        <v>0</v>
      </c>
      <c r="F1612">
        <v>0</v>
      </c>
      <c r="G1612">
        <v>0</v>
      </c>
      <c r="H1612">
        <v>0</v>
      </c>
      <c r="I1612">
        <v>0</v>
      </c>
      <c r="J1612" t="s">
        <v>2496</v>
      </c>
      <c r="K1612" t="s">
        <v>2496</v>
      </c>
      <c r="L1612" s="20"/>
      <c r="M1612" s="20"/>
      <c r="N1612" s="20"/>
      <c r="O1612" s="20"/>
      <c r="P1612" s="20"/>
      <c r="Q1612" s="28">
        <f t="shared" si="26"/>
        <v>17.71</v>
      </c>
      <c r="R1612" s="18"/>
      <c r="S1612" s="18"/>
      <c r="T1612" s="18"/>
      <c r="U1612" s="18"/>
      <c r="V1612" s="18"/>
      <c r="W16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2" s="17">
        <f>SUM(T_MAIN_ROUTGW28[[#This Row],[(Y)
TOTAL Excluding VAT - Y1
((A*J)*Q)+((A*R)*12))]:[(AC)
TOTAL Excluding VAT - Y5
((E*N*Q)+((E*V)*12))]])</f>
        <v>0</v>
      </c>
      <c r="AC1612" s="65"/>
    </row>
    <row r="1613" spans="1:29" x14ac:dyDescent="0.3">
      <c r="A1613" t="s">
        <v>2533</v>
      </c>
      <c r="B1613" s="1" t="s">
        <v>5604</v>
      </c>
      <c r="C1613" s="115" t="s">
        <v>5605</v>
      </c>
      <c r="D1613" s="116" t="s">
        <v>2556</v>
      </c>
      <c r="E1613">
        <v>0</v>
      </c>
      <c r="F1613">
        <v>0</v>
      </c>
      <c r="G1613">
        <v>0</v>
      </c>
      <c r="H1613">
        <v>0</v>
      </c>
      <c r="I1613">
        <v>0</v>
      </c>
      <c r="J1613" t="s">
        <v>2496</v>
      </c>
      <c r="K1613" t="s">
        <v>2496</v>
      </c>
      <c r="L1613" s="20"/>
      <c r="M1613" s="20"/>
      <c r="N1613" s="20"/>
      <c r="O1613" s="20"/>
      <c r="P1613" s="20"/>
      <c r="Q1613" s="28">
        <f t="shared" si="26"/>
        <v>17.71</v>
      </c>
      <c r="R1613" s="18"/>
      <c r="S1613" s="18"/>
      <c r="T1613" s="18"/>
      <c r="U1613" s="18"/>
      <c r="V1613" s="18"/>
      <c r="W16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3" s="17">
        <f>SUM(T_MAIN_ROUTGW28[[#This Row],[(Y)
TOTAL Excluding VAT - Y1
((A*J)*Q)+((A*R)*12))]:[(AC)
TOTAL Excluding VAT - Y5
((E*N*Q)+((E*V)*12))]])</f>
        <v>0</v>
      </c>
      <c r="AC1613" s="65"/>
    </row>
    <row r="1614" spans="1:29" x14ac:dyDescent="0.3">
      <c r="A1614" t="s">
        <v>2533</v>
      </c>
      <c r="B1614" s="1" t="s">
        <v>5606</v>
      </c>
      <c r="C1614" s="115" t="s">
        <v>5607</v>
      </c>
      <c r="D1614" s="116" t="s">
        <v>2556</v>
      </c>
      <c r="E1614">
        <v>0</v>
      </c>
      <c r="F1614">
        <v>0</v>
      </c>
      <c r="G1614">
        <v>0</v>
      </c>
      <c r="H1614">
        <v>0</v>
      </c>
      <c r="I1614">
        <v>0</v>
      </c>
      <c r="J1614" t="s">
        <v>2496</v>
      </c>
      <c r="K1614" t="s">
        <v>2496</v>
      </c>
      <c r="L1614" s="20"/>
      <c r="M1614" s="20"/>
      <c r="N1614" s="20"/>
      <c r="O1614" s="20"/>
      <c r="P1614" s="20"/>
      <c r="Q1614" s="28">
        <f t="shared" si="26"/>
        <v>17.71</v>
      </c>
      <c r="R1614" s="18"/>
      <c r="S1614" s="18"/>
      <c r="T1614" s="18"/>
      <c r="U1614" s="18"/>
      <c r="V1614" s="18"/>
      <c r="W16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4" s="17">
        <f>SUM(T_MAIN_ROUTGW28[[#This Row],[(Y)
TOTAL Excluding VAT - Y1
((A*J)*Q)+((A*R)*12))]:[(AC)
TOTAL Excluding VAT - Y5
((E*N*Q)+((E*V)*12))]])</f>
        <v>0</v>
      </c>
      <c r="AC1614" s="65"/>
    </row>
    <row r="1615" spans="1:29" x14ac:dyDescent="0.3">
      <c r="A1615" t="s">
        <v>2533</v>
      </c>
      <c r="B1615" s="1" t="s">
        <v>5608</v>
      </c>
      <c r="C1615" s="115" t="s">
        <v>5609</v>
      </c>
      <c r="D1615" s="116" t="s">
        <v>2553</v>
      </c>
      <c r="E1615">
        <v>0</v>
      </c>
      <c r="F1615">
        <v>0</v>
      </c>
      <c r="G1615">
        <v>0</v>
      </c>
      <c r="H1615">
        <v>0</v>
      </c>
      <c r="I1615">
        <v>0</v>
      </c>
      <c r="J1615" t="s">
        <v>2496</v>
      </c>
      <c r="K1615" t="s">
        <v>2496</v>
      </c>
      <c r="L1615" s="20"/>
      <c r="M1615" s="20"/>
      <c r="N1615" s="20"/>
      <c r="O1615" s="20"/>
      <c r="P1615" s="20"/>
      <c r="Q1615" s="28">
        <f t="shared" si="26"/>
        <v>17.71</v>
      </c>
      <c r="R1615" s="18"/>
      <c r="S1615" s="18"/>
      <c r="T1615" s="18"/>
      <c r="U1615" s="18"/>
      <c r="V1615" s="18"/>
      <c r="W16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5" s="17">
        <f>SUM(T_MAIN_ROUTGW28[[#This Row],[(Y)
TOTAL Excluding VAT - Y1
((A*J)*Q)+((A*R)*12))]:[(AC)
TOTAL Excluding VAT - Y5
((E*N*Q)+((E*V)*12))]])</f>
        <v>0</v>
      </c>
      <c r="AC1615" s="65"/>
    </row>
    <row r="1616" spans="1:29" x14ac:dyDescent="0.3">
      <c r="A1616" t="s">
        <v>2533</v>
      </c>
      <c r="B1616" s="1" t="s">
        <v>5610</v>
      </c>
      <c r="C1616" s="115" t="s">
        <v>5611</v>
      </c>
      <c r="D1616" s="116" t="s">
        <v>2556</v>
      </c>
      <c r="E1616">
        <v>0</v>
      </c>
      <c r="F1616">
        <v>0</v>
      </c>
      <c r="G1616">
        <v>0</v>
      </c>
      <c r="H1616">
        <v>0</v>
      </c>
      <c r="I1616">
        <v>0</v>
      </c>
      <c r="J1616" t="s">
        <v>2496</v>
      </c>
      <c r="K1616" t="s">
        <v>2496</v>
      </c>
      <c r="L1616" s="20"/>
      <c r="M1616" s="20"/>
      <c r="N1616" s="20"/>
      <c r="O1616" s="20"/>
      <c r="P1616" s="20"/>
      <c r="Q1616" s="28">
        <f t="shared" si="26"/>
        <v>17.71</v>
      </c>
      <c r="R1616" s="18"/>
      <c r="S1616" s="18"/>
      <c r="T1616" s="18"/>
      <c r="U1616" s="18"/>
      <c r="V1616" s="18"/>
      <c r="W16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6" s="17">
        <f>SUM(T_MAIN_ROUTGW28[[#This Row],[(Y)
TOTAL Excluding VAT - Y1
((A*J)*Q)+((A*R)*12))]:[(AC)
TOTAL Excluding VAT - Y5
((E*N*Q)+((E*V)*12))]])</f>
        <v>0</v>
      </c>
      <c r="AC1616" s="65"/>
    </row>
    <row r="1617" spans="1:29" x14ac:dyDescent="0.3">
      <c r="A1617" t="s">
        <v>2533</v>
      </c>
      <c r="B1617" s="1" t="s">
        <v>5612</v>
      </c>
      <c r="C1617" s="115" t="s">
        <v>5613</v>
      </c>
      <c r="D1617" s="116" t="s">
        <v>2553</v>
      </c>
      <c r="E1617">
        <v>0</v>
      </c>
      <c r="F1617">
        <v>0</v>
      </c>
      <c r="G1617">
        <v>0</v>
      </c>
      <c r="H1617">
        <v>0</v>
      </c>
      <c r="I1617">
        <v>0</v>
      </c>
      <c r="J1617" t="s">
        <v>2496</v>
      </c>
      <c r="K1617" t="s">
        <v>2496</v>
      </c>
      <c r="L1617" s="20"/>
      <c r="M1617" s="20"/>
      <c r="N1617" s="20"/>
      <c r="O1617" s="20"/>
      <c r="P1617" s="20"/>
      <c r="Q1617" s="28">
        <f t="shared" si="26"/>
        <v>17.71</v>
      </c>
      <c r="R1617" s="18"/>
      <c r="S1617" s="18"/>
      <c r="T1617" s="18"/>
      <c r="U1617" s="18"/>
      <c r="V1617" s="18"/>
      <c r="W16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7" s="17">
        <f>SUM(T_MAIN_ROUTGW28[[#This Row],[(Y)
TOTAL Excluding VAT - Y1
((A*J)*Q)+((A*R)*12))]:[(AC)
TOTAL Excluding VAT - Y5
((E*N*Q)+((E*V)*12))]])</f>
        <v>0</v>
      </c>
      <c r="AC1617" s="65"/>
    </row>
    <row r="1618" spans="1:29" x14ac:dyDescent="0.3">
      <c r="A1618" t="s">
        <v>2533</v>
      </c>
      <c r="B1618" s="1" t="s">
        <v>5614</v>
      </c>
      <c r="C1618" s="115" t="s">
        <v>5615</v>
      </c>
      <c r="D1618" s="116" t="s">
        <v>2567</v>
      </c>
      <c r="E1618">
        <v>0</v>
      </c>
      <c r="F1618">
        <v>0</v>
      </c>
      <c r="G1618">
        <v>0</v>
      </c>
      <c r="H1618">
        <v>0</v>
      </c>
      <c r="I1618">
        <v>0</v>
      </c>
      <c r="J1618" t="s">
        <v>2496</v>
      </c>
      <c r="K1618" t="s">
        <v>2496</v>
      </c>
      <c r="L1618" s="20"/>
      <c r="M1618" s="20"/>
      <c r="N1618" s="20"/>
      <c r="O1618" s="20"/>
      <c r="P1618" s="20"/>
      <c r="Q1618" s="28">
        <f t="shared" si="26"/>
        <v>17.71</v>
      </c>
      <c r="R1618" s="18"/>
      <c r="S1618" s="18"/>
      <c r="T1618" s="18"/>
      <c r="U1618" s="18"/>
      <c r="V1618" s="18"/>
      <c r="W16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8" s="17">
        <f>SUM(T_MAIN_ROUTGW28[[#This Row],[(Y)
TOTAL Excluding VAT - Y1
((A*J)*Q)+((A*R)*12))]:[(AC)
TOTAL Excluding VAT - Y5
((E*N*Q)+((E*V)*12))]])</f>
        <v>0</v>
      </c>
      <c r="AC1618" s="65"/>
    </row>
    <row r="1619" spans="1:29" x14ac:dyDescent="0.3">
      <c r="A1619" t="s">
        <v>2533</v>
      </c>
      <c r="B1619" s="1" t="s">
        <v>5616</v>
      </c>
      <c r="C1619" s="115" t="s">
        <v>5617</v>
      </c>
      <c r="D1619" s="116" t="s">
        <v>3438</v>
      </c>
      <c r="E1619">
        <v>0</v>
      </c>
      <c r="F1619">
        <v>0</v>
      </c>
      <c r="G1619">
        <v>0</v>
      </c>
      <c r="H1619">
        <v>0</v>
      </c>
      <c r="I1619">
        <v>0</v>
      </c>
      <c r="J1619" t="s">
        <v>2496</v>
      </c>
      <c r="K1619" t="s">
        <v>2496</v>
      </c>
      <c r="L1619" s="20"/>
      <c r="M1619" s="20"/>
      <c r="N1619" s="20"/>
      <c r="O1619" s="20"/>
      <c r="P1619" s="20"/>
      <c r="Q1619" s="28">
        <f t="shared" si="26"/>
        <v>17.71</v>
      </c>
      <c r="R1619" s="18"/>
      <c r="S1619" s="18"/>
      <c r="T1619" s="18"/>
      <c r="U1619" s="18"/>
      <c r="V1619" s="18"/>
      <c r="W16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19" s="17">
        <f>SUM(T_MAIN_ROUTGW28[[#This Row],[(Y)
TOTAL Excluding VAT - Y1
((A*J)*Q)+((A*R)*12))]:[(AC)
TOTAL Excluding VAT - Y5
((E*N*Q)+((E*V)*12))]])</f>
        <v>0</v>
      </c>
      <c r="AC1619" s="65"/>
    </row>
    <row r="1620" spans="1:29" x14ac:dyDescent="0.3">
      <c r="A1620" t="s">
        <v>2533</v>
      </c>
      <c r="B1620" s="1" t="s">
        <v>5618</v>
      </c>
      <c r="C1620" s="115" t="s">
        <v>5619</v>
      </c>
      <c r="D1620" s="116" t="s">
        <v>3438</v>
      </c>
      <c r="E1620">
        <v>0</v>
      </c>
      <c r="F1620">
        <v>0</v>
      </c>
      <c r="G1620">
        <v>0</v>
      </c>
      <c r="H1620">
        <v>0</v>
      </c>
      <c r="I1620">
        <v>0</v>
      </c>
      <c r="J1620" t="s">
        <v>2496</v>
      </c>
      <c r="K1620" t="s">
        <v>2496</v>
      </c>
      <c r="L1620" s="20"/>
      <c r="M1620" s="20"/>
      <c r="N1620" s="20"/>
      <c r="O1620" s="20"/>
      <c r="P1620" s="20"/>
      <c r="Q1620" s="28">
        <f t="shared" si="26"/>
        <v>17.71</v>
      </c>
      <c r="R1620" s="18"/>
      <c r="S1620" s="18"/>
      <c r="T1620" s="18"/>
      <c r="U1620" s="18"/>
      <c r="V1620" s="18"/>
      <c r="W16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0" s="17">
        <f>SUM(T_MAIN_ROUTGW28[[#This Row],[(Y)
TOTAL Excluding VAT - Y1
((A*J)*Q)+((A*R)*12))]:[(AC)
TOTAL Excluding VAT - Y5
((E*N*Q)+((E*V)*12))]])</f>
        <v>0</v>
      </c>
      <c r="AC1620" s="65"/>
    </row>
    <row r="1621" spans="1:29" x14ac:dyDescent="0.3">
      <c r="A1621" t="s">
        <v>2533</v>
      </c>
      <c r="B1621" s="1" t="s">
        <v>5620</v>
      </c>
      <c r="C1621" s="115" t="s">
        <v>5621</v>
      </c>
      <c r="D1621" s="116" t="s">
        <v>3438</v>
      </c>
      <c r="E1621">
        <v>0</v>
      </c>
      <c r="F1621">
        <v>0</v>
      </c>
      <c r="G1621">
        <v>0</v>
      </c>
      <c r="H1621">
        <v>0</v>
      </c>
      <c r="I1621">
        <v>0</v>
      </c>
      <c r="J1621" t="s">
        <v>2496</v>
      </c>
      <c r="K1621" t="s">
        <v>2496</v>
      </c>
      <c r="L1621" s="20"/>
      <c r="M1621" s="20"/>
      <c r="N1621" s="20"/>
      <c r="O1621" s="20"/>
      <c r="P1621" s="20"/>
      <c r="Q1621" s="28">
        <f t="shared" si="26"/>
        <v>17.71</v>
      </c>
      <c r="R1621" s="18"/>
      <c r="S1621" s="18"/>
      <c r="T1621" s="18"/>
      <c r="U1621" s="18"/>
      <c r="V1621" s="18"/>
      <c r="W16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1" s="17">
        <f>SUM(T_MAIN_ROUTGW28[[#This Row],[(Y)
TOTAL Excluding VAT - Y1
((A*J)*Q)+((A*R)*12))]:[(AC)
TOTAL Excluding VAT - Y5
((E*N*Q)+((E*V)*12))]])</f>
        <v>0</v>
      </c>
      <c r="AC1621" s="65"/>
    </row>
    <row r="1622" spans="1:29" x14ac:dyDescent="0.3">
      <c r="A1622" t="s">
        <v>2533</v>
      </c>
      <c r="B1622" s="1" t="s">
        <v>5622</v>
      </c>
      <c r="C1622" s="115" t="s">
        <v>5623</v>
      </c>
      <c r="D1622" s="116" t="s">
        <v>2553</v>
      </c>
      <c r="E1622">
        <v>0</v>
      </c>
      <c r="F1622">
        <v>0</v>
      </c>
      <c r="G1622">
        <v>0</v>
      </c>
      <c r="H1622">
        <v>0</v>
      </c>
      <c r="I1622">
        <v>0</v>
      </c>
      <c r="J1622" t="s">
        <v>2496</v>
      </c>
      <c r="K1622" t="s">
        <v>2496</v>
      </c>
      <c r="L1622" s="20"/>
      <c r="M1622" s="20"/>
      <c r="N1622" s="20"/>
      <c r="O1622" s="20"/>
      <c r="P1622" s="20"/>
      <c r="Q1622" s="28">
        <f t="shared" si="26"/>
        <v>17.71</v>
      </c>
      <c r="R1622" s="18"/>
      <c r="S1622" s="18"/>
      <c r="T1622" s="18"/>
      <c r="U1622" s="18"/>
      <c r="V1622" s="18"/>
      <c r="W16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2" s="17">
        <f>SUM(T_MAIN_ROUTGW28[[#This Row],[(Y)
TOTAL Excluding VAT - Y1
((A*J)*Q)+((A*R)*12))]:[(AC)
TOTAL Excluding VAT - Y5
((E*N*Q)+((E*V)*12))]])</f>
        <v>0</v>
      </c>
      <c r="AC1622" s="65"/>
    </row>
    <row r="1623" spans="1:29" x14ac:dyDescent="0.3">
      <c r="A1623" t="s">
        <v>2533</v>
      </c>
      <c r="B1623" s="1" t="s">
        <v>5624</v>
      </c>
      <c r="C1623" s="115" t="s">
        <v>5625</v>
      </c>
      <c r="D1623" s="116" t="s">
        <v>3438</v>
      </c>
      <c r="E1623">
        <v>0</v>
      </c>
      <c r="F1623">
        <v>0</v>
      </c>
      <c r="G1623">
        <v>0</v>
      </c>
      <c r="H1623">
        <v>0</v>
      </c>
      <c r="I1623">
        <v>0</v>
      </c>
      <c r="J1623" t="s">
        <v>2496</v>
      </c>
      <c r="K1623" t="s">
        <v>2496</v>
      </c>
      <c r="L1623" s="20"/>
      <c r="M1623" s="20"/>
      <c r="N1623" s="20"/>
      <c r="O1623" s="20"/>
      <c r="P1623" s="20"/>
      <c r="Q1623" s="28">
        <f t="shared" ref="Q1623:Q1686" si="27">Exchange_Rate</f>
        <v>17.71</v>
      </c>
      <c r="R1623" s="18"/>
      <c r="S1623" s="18"/>
      <c r="T1623" s="18"/>
      <c r="U1623" s="18"/>
      <c r="V1623" s="18"/>
      <c r="W16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3" s="17">
        <f>SUM(T_MAIN_ROUTGW28[[#This Row],[(Y)
TOTAL Excluding VAT - Y1
((A*J)*Q)+((A*R)*12))]:[(AC)
TOTAL Excluding VAT - Y5
((E*N*Q)+((E*V)*12))]])</f>
        <v>0</v>
      </c>
      <c r="AC1623" s="65"/>
    </row>
    <row r="1624" spans="1:29" x14ac:dyDescent="0.3">
      <c r="A1624" t="s">
        <v>2533</v>
      </c>
      <c r="B1624" s="1" t="s">
        <v>5626</v>
      </c>
      <c r="C1624" s="115" t="s">
        <v>5627</v>
      </c>
      <c r="D1624" s="116" t="s">
        <v>2556</v>
      </c>
      <c r="E1624">
        <v>0</v>
      </c>
      <c r="F1624">
        <v>0</v>
      </c>
      <c r="G1624">
        <v>0</v>
      </c>
      <c r="H1624">
        <v>0</v>
      </c>
      <c r="I1624">
        <v>0</v>
      </c>
      <c r="J1624" t="s">
        <v>2496</v>
      </c>
      <c r="K1624" t="s">
        <v>2496</v>
      </c>
      <c r="L1624" s="20"/>
      <c r="M1624" s="20"/>
      <c r="N1624" s="20"/>
      <c r="O1624" s="20"/>
      <c r="P1624" s="20"/>
      <c r="Q1624" s="28">
        <f t="shared" si="27"/>
        <v>17.71</v>
      </c>
      <c r="R1624" s="18"/>
      <c r="S1624" s="18"/>
      <c r="T1624" s="18"/>
      <c r="U1624" s="18"/>
      <c r="V1624" s="18"/>
      <c r="W16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4" s="17">
        <f>SUM(T_MAIN_ROUTGW28[[#This Row],[(Y)
TOTAL Excluding VAT - Y1
((A*J)*Q)+((A*R)*12))]:[(AC)
TOTAL Excluding VAT - Y5
((E*N*Q)+((E*V)*12))]])</f>
        <v>0</v>
      </c>
      <c r="AC1624" s="65"/>
    </row>
    <row r="1625" spans="1:29" x14ac:dyDescent="0.3">
      <c r="A1625" t="s">
        <v>2533</v>
      </c>
      <c r="B1625" s="1" t="s">
        <v>5628</v>
      </c>
      <c r="C1625" s="115" t="s">
        <v>5629</v>
      </c>
      <c r="D1625" s="116" t="s">
        <v>2556</v>
      </c>
      <c r="E1625">
        <v>0</v>
      </c>
      <c r="F1625">
        <v>0</v>
      </c>
      <c r="G1625">
        <v>0</v>
      </c>
      <c r="H1625">
        <v>0</v>
      </c>
      <c r="I1625">
        <v>0</v>
      </c>
      <c r="J1625" t="s">
        <v>2496</v>
      </c>
      <c r="K1625" t="s">
        <v>2496</v>
      </c>
      <c r="L1625" s="20"/>
      <c r="M1625" s="20"/>
      <c r="N1625" s="20"/>
      <c r="O1625" s="20"/>
      <c r="P1625" s="20"/>
      <c r="Q1625" s="28">
        <f t="shared" si="27"/>
        <v>17.71</v>
      </c>
      <c r="R1625" s="18"/>
      <c r="S1625" s="18"/>
      <c r="T1625" s="18"/>
      <c r="U1625" s="18"/>
      <c r="V1625" s="18"/>
      <c r="W16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5" s="17">
        <f>SUM(T_MAIN_ROUTGW28[[#This Row],[(Y)
TOTAL Excluding VAT - Y1
((A*J)*Q)+((A*R)*12))]:[(AC)
TOTAL Excluding VAT - Y5
((E*N*Q)+((E*V)*12))]])</f>
        <v>0</v>
      </c>
      <c r="AC1625" s="65"/>
    </row>
    <row r="1626" spans="1:29" x14ac:dyDescent="0.3">
      <c r="A1626" t="s">
        <v>2533</v>
      </c>
      <c r="B1626" s="1" t="s">
        <v>5630</v>
      </c>
      <c r="C1626" s="115" t="s">
        <v>5631</v>
      </c>
      <c r="D1626" s="116" t="s">
        <v>2556</v>
      </c>
      <c r="E1626">
        <v>0</v>
      </c>
      <c r="F1626">
        <v>0</v>
      </c>
      <c r="G1626">
        <v>0</v>
      </c>
      <c r="H1626">
        <v>0</v>
      </c>
      <c r="I1626">
        <v>0</v>
      </c>
      <c r="J1626" t="s">
        <v>2496</v>
      </c>
      <c r="K1626" t="s">
        <v>2496</v>
      </c>
      <c r="L1626" s="20"/>
      <c r="M1626" s="20"/>
      <c r="N1626" s="20"/>
      <c r="O1626" s="20"/>
      <c r="P1626" s="20"/>
      <c r="Q1626" s="28">
        <f t="shared" si="27"/>
        <v>17.71</v>
      </c>
      <c r="R1626" s="18"/>
      <c r="S1626" s="18"/>
      <c r="T1626" s="18"/>
      <c r="U1626" s="18"/>
      <c r="V1626" s="18"/>
      <c r="W16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6" s="17">
        <f>SUM(T_MAIN_ROUTGW28[[#This Row],[(Y)
TOTAL Excluding VAT - Y1
((A*J)*Q)+((A*R)*12))]:[(AC)
TOTAL Excluding VAT - Y5
((E*N*Q)+((E*V)*12))]])</f>
        <v>0</v>
      </c>
      <c r="AC1626" s="65"/>
    </row>
    <row r="1627" spans="1:29" x14ac:dyDescent="0.3">
      <c r="A1627" t="s">
        <v>2533</v>
      </c>
      <c r="B1627" s="1" t="s">
        <v>5632</v>
      </c>
      <c r="C1627" s="115" t="s">
        <v>5633</v>
      </c>
      <c r="D1627" s="116" t="s">
        <v>3438</v>
      </c>
      <c r="E1627">
        <v>0</v>
      </c>
      <c r="F1627">
        <v>0</v>
      </c>
      <c r="G1627">
        <v>0</v>
      </c>
      <c r="H1627">
        <v>0</v>
      </c>
      <c r="I1627">
        <v>0</v>
      </c>
      <c r="J1627" t="s">
        <v>2496</v>
      </c>
      <c r="K1627" t="s">
        <v>2496</v>
      </c>
      <c r="L1627" s="20"/>
      <c r="M1627" s="20"/>
      <c r="N1627" s="20"/>
      <c r="O1627" s="20"/>
      <c r="P1627" s="20"/>
      <c r="Q1627" s="28">
        <f t="shared" si="27"/>
        <v>17.71</v>
      </c>
      <c r="R1627" s="18"/>
      <c r="S1627" s="18"/>
      <c r="T1627" s="18"/>
      <c r="U1627" s="18"/>
      <c r="V1627" s="18"/>
      <c r="W16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7" s="17">
        <f>SUM(T_MAIN_ROUTGW28[[#This Row],[(Y)
TOTAL Excluding VAT - Y1
((A*J)*Q)+((A*R)*12))]:[(AC)
TOTAL Excluding VAT - Y5
((E*N*Q)+((E*V)*12))]])</f>
        <v>0</v>
      </c>
      <c r="AC1627" s="65"/>
    </row>
    <row r="1628" spans="1:29" x14ac:dyDescent="0.3">
      <c r="A1628" t="s">
        <v>2533</v>
      </c>
      <c r="B1628" s="1" t="s">
        <v>5634</v>
      </c>
      <c r="C1628" s="115" t="s">
        <v>5635</v>
      </c>
      <c r="D1628" s="116" t="s">
        <v>3438</v>
      </c>
      <c r="E1628">
        <v>0</v>
      </c>
      <c r="F1628">
        <v>0</v>
      </c>
      <c r="G1628">
        <v>0</v>
      </c>
      <c r="H1628">
        <v>0</v>
      </c>
      <c r="I1628">
        <v>0</v>
      </c>
      <c r="J1628" t="s">
        <v>2496</v>
      </c>
      <c r="K1628" t="s">
        <v>2496</v>
      </c>
      <c r="L1628" s="20"/>
      <c r="M1628" s="20"/>
      <c r="N1628" s="20"/>
      <c r="O1628" s="20"/>
      <c r="P1628" s="20"/>
      <c r="Q1628" s="28">
        <f t="shared" si="27"/>
        <v>17.71</v>
      </c>
      <c r="R1628" s="18"/>
      <c r="S1628" s="18"/>
      <c r="T1628" s="18"/>
      <c r="U1628" s="18"/>
      <c r="V1628" s="18"/>
      <c r="W16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8" s="17">
        <f>SUM(T_MAIN_ROUTGW28[[#This Row],[(Y)
TOTAL Excluding VAT - Y1
((A*J)*Q)+((A*R)*12))]:[(AC)
TOTAL Excluding VAT - Y5
((E*N*Q)+((E*V)*12))]])</f>
        <v>0</v>
      </c>
      <c r="AC1628" s="65"/>
    </row>
    <row r="1629" spans="1:29" x14ac:dyDescent="0.3">
      <c r="A1629" t="s">
        <v>2533</v>
      </c>
      <c r="B1629" s="1" t="s">
        <v>5636</v>
      </c>
      <c r="C1629" s="115" t="s">
        <v>5637</v>
      </c>
      <c r="D1629" s="116" t="s">
        <v>2556</v>
      </c>
      <c r="E1629">
        <v>0</v>
      </c>
      <c r="F1629">
        <v>0</v>
      </c>
      <c r="G1629">
        <v>0</v>
      </c>
      <c r="H1629">
        <v>0</v>
      </c>
      <c r="I1629">
        <v>0</v>
      </c>
      <c r="J1629" t="s">
        <v>2496</v>
      </c>
      <c r="K1629" t="s">
        <v>2496</v>
      </c>
      <c r="L1629" s="20"/>
      <c r="M1629" s="20"/>
      <c r="N1629" s="20"/>
      <c r="O1629" s="20"/>
      <c r="P1629" s="20"/>
      <c r="Q1629" s="28">
        <f t="shared" si="27"/>
        <v>17.71</v>
      </c>
      <c r="R1629" s="18"/>
      <c r="S1629" s="18"/>
      <c r="T1629" s="18"/>
      <c r="U1629" s="18"/>
      <c r="V1629" s="18"/>
      <c r="W16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29" s="17">
        <f>SUM(T_MAIN_ROUTGW28[[#This Row],[(Y)
TOTAL Excluding VAT - Y1
((A*J)*Q)+((A*R)*12))]:[(AC)
TOTAL Excluding VAT - Y5
((E*N*Q)+((E*V)*12))]])</f>
        <v>0</v>
      </c>
      <c r="AC1629" s="65"/>
    </row>
    <row r="1630" spans="1:29" x14ac:dyDescent="0.3">
      <c r="A1630" t="s">
        <v>2533</v>
      </c>
      <c r="B1630" s="1" t="s">
        <v>5638</v>
      </c>
      <c r="C1630" s="115" t="s">
        <v>5639</v>
      </c>
      <c r="D1630" s="116" t="s">
        <v>3735</v>
      </c>
      <c r="E1630">
        <v>0</v>
      </c>
      <c r="F1630">
        <v>0</v>
      </c>
      <c r="G1630">
        <v>0</v>
      </c>
      <c r="H1630">
        <v>0</v>
      </c>
      <c r="I1630">
        <v>0</v>
      </c>
      <c r="J1630" t="s">
        <v>2496</v>
      </c>
      <c r="K1630" t="s">
        <v>2496</v>
      </c>
      <c r="L1630" s="20"/>
      <c r="M1630" s="20"/>
      <c r="N1630" s="20"/>
      <c r="O1630" s="20"/>
      <c r="P1630" s="20"/>
      <c r="Q1630" s="28">
        <f t="shared" si="27"/>
        <v>17.71</v>
      </c>
      <c r="R1630" s="18"/>
      <c r="S1630" s="18"/>
      <c r="T1630" s="18"/>
      <c r="U1630" s="18"/>
      <c r="V1630" s="18"/>
      <c r="W16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0" s="17">
        <f>SUM(T_MAIN_ROUTGW28[[#This Row],[(Y)
TOTAL Excluding VAT - Y1
((A*J)*Q)+((A*R)*12))]:[(AC)
TOTAL Excluding VAT - Y5
((E*N*Q)+((E*V)*12))]])</f>
        <v>0</v>
      </c>
      <c r="AC1630" s="65"/>
    </row>
    <row r="1631" spans="1:29" x14ac:dyDescent="0.3">
      <c r="A1631" t="s">
        <v>2533</v>
      </c>
      <c r="B1631" s="1" t="s">
        <v>5640</v>
      </c>
      <c r="C1631" s="115" t="s">
        <v>5641</v>
      </c>
      <c r="D1631" s="116" t="s">
        <v>3419</v>
      </c>
      <c r="E1631">
        <v>0</v>
      </c>
      <c r="F1631">
        <v>0</v>
      </c>
      <c r="G1631">
        <v>0</v>
      </c>
      <c r="H1631">
        <v>0</v>
      </c>
      <c r="I1631">
        <v>0</v>
      </c>
      <c r="J1631" t="s">
        <v>2496</v>
      </c>
      <c r="K1631" t="s">
        <v>2496</v>
      </c>
      <c r="L1631" s="20"/>
      <c r="M1631" s="20"/>
      <c r="N1631" s="20"/>
      <c r="O1631" s="20"/>
      <c r="P1631" s="20"/>
      <c r="Q1631" s="28">
        <f t="shared" si="27"/>
        <v>17.71</v>
      </c>
      <c r="R1631" s="18"/>
      <c r="S1631" s="18"/>
      <c r="T1631" s="18"/>
      <c r="U1631" s="18"/>
      <c r="V1631" s="18"/>
      <c r="W16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1" s="17">
        <f>SUM(T_MAIN_ROUTGW28[[#This Row],[(Y)
TOTAL Excluding VAT - Y1
((A*J)*Q)+((A*R)*12))]:[(AC)
TOTAL Excluding VAT - Y5
((E*N*Q)+((E*V)*12))]])</f>
        <v>0</v>
      </c>
      <c r="AC1631" s="65"/>
    </row>
    <row r="1632" spans="1:29" x14ac:dyDescent="0.3">
      <c r="A1632" t="s">
        <v>2533</v>
      </c>
      <c r="B1632" s="1" t="s">
        <v>5642</v>
      </c>
      <c r="C1632" s="115" t="s">
        <v>5643</v>
      </c>
      <c r="D1632" s="116" t="s">
        <v>2553</v>
      </c>
      <c r="E1632">
        <v>0</v>
      </c>
      <c r="F1632">
        <v>0</v>
      </c>
      <c r="G1632">
        <v>0</v>
      </c>
      <c r="H1632">
        <v>0</v>
      </c>
      <c r="I1632">
        <v>0</v>
      </c>
      <c r="J1632" t="s">
        <v>2496</v>
      </c>
      <c r="K1632" t="s">
        <v>2496</v>
      </c>
      <c r="L1632" s="20"/>
      <c r="M1632" s="20"/>
      <c r="N1632" s="20"/>
      <c r="O1632" s="20"/>
      <c r="P1632" s="20"/>
      <c r="Q1632" s="28">
        <f t="shared" si="27"/>
        <v>17.71</v>
      </c>
      <c r="R1632" s="18"/>
      <c r="S1632" s="18"/>
      <c r="T1632" s="18"/>
      <c r="U1632" s="18"/>
      <c r="V1632" s="18"/>
      <c r="W16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2" s="17">
        <f>SUM(T_MAIN_ROUTGW28[[#This Row],[(Y)
TOTAL Excluding VAT - Y1
((A*J)*Q)+((A*R)*12))]:[(AC)
TOTAL Excluding VAT - Y5
((E*N*Q)+((E*V)*12))]])</f>
        <v>0</v>
      </c>
      <c r="AC1632" s="65"/>
    </row>
    <row r="1633" spans="1:29" x14ac:dyDescent="0.3">
      <c r="A1633" t="s">
        <v>2533</v>
      </c>
      <c r="B1633" s="1" t="s">
        <v>5644</v>
      </c>
      <c r="C1633" s="115" t="s">
        <v>5645</v>
      </c>
      <c r="D1633" s="116" t="s">
        <v>2679</v>
      </c>
      <c r="E1633">
        <v>0</v>
      </c>
      <c r="F1633">
        <v>0</v>
      </c>
      <c r="G1633">
        <v>0</v>
      </c>
      <c r="H1633">
        <v>0</v>
      </c>
      <c r="I1633">
        <v>0</v>
      </c>
      <c r="J1633" t="s">
        <v>2496</v>
      </c>
      <c r="K1633" t="s">
        <v>2496</v>
      </c>
      <c r="L1633" s="20"/>
      <c r="M1633" s="20"/>
      <c r="N1633" s="20"/>
      <c r="O1633" s="20"/>
      <c r="P1633" s="20"/>
      <c r="Q1633" s="28">
        <f t="shared" si="27"/>
        <v>17.71</v>
      </c>
      <c r="R1633" s="18"/>
      <c r="S1633" s="18"/>
      <c r="T1633" s="18"/>
      <c r="U1633" s="18"/>
      <c r="V1633" s="18"/>
      <c r="W16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3" s="17">
        <f>SUM(T_MAIN_ROUTGW28[[#This Row],[(Y)
TOTAL Excluding VAT - Y1
((A*J)*Q)+((A*R)*12))]:[(AC)
TOTAL Excluding VAT - Y5
((E*N*Q)+((E*V)*12))]])</f>
        <v>0</v>
      </c>
      <c r="AC1633" s="65"/>
    </row>
    <row r="1634" spans="1:29" x14ac:dyDescent="0.3">
      <c r="A1634" t="s">
        <v>2533</v>
      </c>
      <c r="B1634" s="1" t="s">
        <v>5646</v>
      </c>
      <c r="C1634" s="115" t="s">
        <v>5647</v>
      </c>
      <c r="D1634" s="116" t="s">
        <v>2556</v>
      </c>
      <c r="E1634">
        <v>0</v>
      </c>
      <c r="F1634">
        <v>0</v>
      </c>
      <c r="G1634">
        <v>0</v>
      </c>
      <c r="H1634">
        <v>0</v>
      </c>
      <c r="I1634">
        <v>0</v>
      </c>
      <c r="J1634" t="s">
        <v>2496</v>
      </c>
      <c r="K1634" t="s">
        <v>2496</v>
      </c>
      <c r="L1634" s="20"/>
      <c r="M1634" s="20"/>
      <c r="N1634" s="20"/>
      <c r="O1634" s="20"/>
      <c r="P1634" s="20"/>
      <c r="Q1634" s="28">
        <f t="shared" si="27"/>
        <v>17.71</v>
      </c>
      <c r="R1634" s="18"/>
      <c r="S1634" s="18"/>
      <c r="T1634" s="18"/>
      <c r="U1634" s="18"/>
      <c r="V1634" s="18"/>
      <c r="W16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4" s="17">
        <f>SUM(T_MAIN_ROUTGW28[[#This Row],[(Y)
TOTAL Excluding VAT - Y1
((A*J)*Q)+((A*R)*12))]:[(AC)
TOTAL Excluding VAT - Y5
((E*N*Q)+((E*V)*12))]])</f>
        <v>0</v>
      </c>
      <c r="AC1634" s="65"/>
    </row>
    <row r="1635" spans="1:29" x14ac:dyDescent="0.3">
      <c r="A1635" t="s">
        <v>2533</v>
      </c>
      <c r="B1635" s="1" t="s">
        <v>5648</v>
      </c>
      <c r="C1635" s="115" t="s">
        <v>5649</v>
      </c>
      <c r="D1635" s="116" t="s">
        <v>2556</v>
      </c>
      <c r="E1635">
        <v>0</v>
      </c>
      <c r="F1635">
        <v>0</v>
      </c>
      <c r="G1635">
        <v>0</v>
      </c>
      <c r="H1635">
        <v>0</v>
      </c>
      <c r="I1635">
        <v>0</v>
      </c>
      <c r="J1635" t="s">
        <v>2496</v>
      </c>
      <c r="K1635" t="s">
        <v>2496</v>
      </c>
      <c r="L1635" s="20"/>
      <c r="M1635" s="20"/>
      <c r="N1635" s="20"/>
      <c r="O1635" s="20"/>
      <c r="P1635" s="20"/>
      <c r="Q1635" s="28">
        <f t="shared" si="27"/>
        <v>17.71</v>
      </c>
      <c r="R1635" s="18"/>
      <c r="S1635" s="18"/>
      <c r="T1635" s="18"/>
      <c r="U1635" s="18"/>
      <c r="V1635" s="18"/>
      <c r="W16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5" s="17">
        <f>SUM(T_MAIN_ROUTGW28[[#This Row],[(Y)
TOTAL Excluding VAT - Y1
((A*J)*Q)+((A*R)*12))]:[(AC)
TOTAL Excluding VAT - Y5
((E*N*Q)+((E*V)*12))]])</f>
        <v>0</v>
      </c>
      <c r="AC1635" s="65"/>
    </row>
    <row r="1636" spans="1:29" x14ac:dyDescent="0.3">
      <c r="A1636" t="s">
        <v>2533</v>
      </c>
      <c r="B1636" s="1" t="s">
        <v>5650</v>
      </c>
      <c r="C1636" s="115" t="s">
        <v>5651</v>
      </c>
      <c r="D1636" s="116" t="s">
        <v>2556</v>
      </c>
      <c r="E1636">
        <v>0</v>
      </c>
      <c r="F1636">
        <v>0</v>
      </c>
      <c r="G1636">
        <v>0</v>
      </c>
      <c r="H1636">
        <v>0</v>
      </c>
      <c r="I1636">
        <v>0</v>
      </c>
      <c r="J1636" t="s">
        <v>2496</v>
      </c>
      <c r="K1636" t="s">
        <v>2496</v>
      </c>
      <c r="L1636" s="20"/>
      <c r="M1636" s="20"/>
      <c r="N1636" s="20"/>
      <c r="O1636" s="20"/>
      <c r="P1636" s="20"/>
      <c r="Q1636" s="28">
        <f t="shared" si="27"/>
        <v>17.71</v>
      </c>
      <c r="R1636" s="18"/>
      <c r="S1636" s="18"/>
      <c r="T1636" s="18"/>
      <c r="U1636" s="18"/>
      <c r="V1636" s="18"/>
      <c r="W16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6" s="17">
        <f>SUM(T_MAIN_ROUTGW28[[#This Row],[(Y)
TOTAL Excluding VAT - Y1
((A*J)*Q)+((A*R)*12))]:[(AC)
TOTAL Excluding VAT - Y5
((E*N*Q)+((E*V)*12))]])</f>
        <v>0</v>
      </c>
      <c r="AC1636" s="65"/>
    </row>
    <row r="1637" spans="1:29" x14ac:dyDescent="0.3">
      <c r="A1637" t="s">
        <v>2533</v>
      </c>
      <c r="B1637" s="1" t="s">
        <v>5652</v>
      </c>
      <c r="C1637" s="115" t="s">
        <v>5653</v>
      </c>
      <c r="D1637" s="116" t="s">
        <v>2556</v>
      </c>
      <c r="E1637">
        <v>0</v>
      </c>
      <c r="F1637">
        <v>0</v>
      </c>
      <c r="G1637">
        <v>0</v>
      </c>
      <c r="H1637">
        <v>0</v>
      </c>
      <c r="I1637">
        <v>0</v>
      </c>
      <c r="J1637" t="s">
        <v>2496</v>
      </c>
      <c r="K1637" t="s">
        <v>2496</v>
      </c>
      <c r="L1637" s="20"/>
      <c r="M1637" s="20"/>
      <c r="N1637" s="20"/>
      <c r="O1637" s="20"/>
      <c r="P1637" s="20"/>
      <c r="Q1637" s="28">
        <f t="shared" si="27"/>
        <v>17.71</v>
      </c>
      <c r="R1637" s="18"/>
      <c r="S1637" s="18"/>
      <c r="T1637" s="18"/>
      <c r="U1637" s="18"/>
      <c r="V1637" s="18"/>
      <c r="W16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7" s="17">
        <f>SUM(T_MAIN_ROUTGW28[[#This Row],[(Y)
TOTAL Excluding VAT - Y1
((A*J)*Q)+((A*R)*12))]:[(AC)
TOTAL Excluding VAT - Y5
((E*N*Q)+((E*V)*12))]])</f>
        <v>0</v>
      </c>
      <c r="AC1637" s="65"/>
    </row>
    <row r="1638" spans="1:29" x14ac:dyDescent="0.3">
      <c r="A1638" t="s">
        <v>2533</v>
      </c>
      <c r="B1638" s="1" t="s">
        <v>5654</v>
      </c>
      <c r="C1638" s="115" t="s">
        <v>5655</v>
      </c>
      <c r="D1638" s="116" t="s">
        <v>2556</v>
      </c>
      <c r="E1638">
        <v>0</v>
      </c>
      <c r="F1638">
        <v>0</v>
      </c>
      <c r="G1638">
        <v>0</v>
      </c>
      <c r="H1638">
        <v>0</v>
      </c>
      <c r="I1638">
        <v>0</v>
      </c>
      <c r="J1638" t="s">
        <v>2496</v>
      </c>
      <c r="K1638" t="s">
        <v>2496</v>
      </c>
      <c r="L1638" s="20"/>
      <c r="M1638" s="20"/>
      <c r="N1638" s="20"/>
      <c r="O1638" s="20"/>
      <c r="P1638" s="20"/>
      <c r="Q1638" s="28">
        <f t="shared" si="27"/>
        <v>17.71</v>
      </c>
      <c r="R1638" s="18"/>
      <c r="S1638" s="18"/>
      <c r="T1638" s="18"/>
      <c r="U1638" s="18"/>
      <c r="V1638" s="18"/>
      <c r="W16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8" s="17">
        <f>SUM(T_MAIN_ROUTGW28[[#This Row],[(Y)
TOTAL Excluding VAT - Y1
((A*J)*Q)+((A*R)*12))]:[(AC)
TOTAL Excluding VAT - Y5
((E*N*Q)+((E*V)*12))]])</f>
        <v>0</v>
      </c>
      <c r="AC1638" s="65"/>
    </row>
    <row r="1639" spans="1:29" x14ac:dyDescent="0.3">
      <c r="A1639" t="s">
        <v>2533</v>
      </c>
      <c r="B1639" s="1" t="s">
        <v>5656</v>
      </c>
      <c r="C1639" s="115" t="s">
        <v>5657</v>
      </c>
      <c r="D1639" s="116" t="s">
        <v>2553</v>
      </c>
      <c r="E1639">
        <v>0</v>
      </c>
      <c r="F1639">
        <v>0</v>
      </c>
      <c r="G1639">
        <v>0</v>
      </c>
      <c r="H1639">
        <v>0</v>
      </c>
      <c r="I1639">
        <v>0</v>
      </c>
      <c r="J1639" t="s">
        <v>2496</v>
      </c>
      <c r="K1639" t="s">
        <v>2496</v>
      </c>
      <c r="L1639" s="20"/>
      <c r="M1639" s="20"/>
      <c r="N1639" s="20"/>
      <c r="O1639" s="20"/>
      <c r="P1639" s="20"/>
      <c r="Q1639" s="28">
        <f t="shared" si="27"/>
        <v>17.71</v>
      </c>
      <c r="R1639" s="18"/>
      <c r="S1639" s="18"/>
      <c r="T1639" s="18"/>
      <c r="U1639" s="18"/>
      <c r="V1639" s="18"/>
      <c r="W16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39" s="17">
        <f>SUM(T_MAIN_ROUTGW28[[#This Row],[(Y)
TOTAL Excluding VAT - Y1
((A*J)*Q)+((A*R)*12))]:[(AC)
TOTAL Excluding VAT - Y5
((E*N*Q)+((E*V)*12))]])</f>
        <v>0</v>
      </c>
      <c r="AC1639" s="65"/>
    </row>
    <row r="1640" spans="1:29" x14ac:dyDescent="0.3">
      <c r="A1640" t="s">
        <v>2533</v>
      </c>
      <c r="B1640" s="1" t="s">
        <v>5658</v>
      </c>
      <c r="C1640" s="115" t="s">
        <v>5659</v>
      </c>
      <c r="D1640" s="116" t="s">
        <v>2556</v>
      </c>
      <c r="E1640">
        <v>0</v>
      </c>
      <c r="F1640">
        <v>0</v>
      </c>
      <c r="G1640">
        <v>0</v>
      </c>
      <c r="H1640">
        <v>0</v>
      </c>
      <c r="I1640">
        <v>0</v>
      </c>
      <c r="J1640" t="s">
        <v>2496</v>
      </c>
      <c r="K1640" t="s">
        <v>2496</v>
      </c>
      <c r="L1640" s="20"/>
      <c r="M1640" s="20"/>
      <c r="N1640" s="20"/>
      <c r="O1640" s="20"/>
      <c r="P1640" s="20"/>
      <c r="Q1640" s="28">
        <f t="shared" si="27"/>
        <v>17.71</v>
      </c>
      <c r="R1640" s="18"/>
      <c r="S1640" s="18"/>
      <c r="T1640" s="18"/>
      <c r="U1640" s="18"/>
      <c r="V1640" s="18"/>
      <c r="W16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0" s="17">
        <f>SUM(T_MAIN_ROUTGW28[[#This Row],[(Y)
TOTAL Excluding VAT - Y1
((A*J)*Q)+((A*R)*12))]:[(AC)
TOTAL Excluding VAT - Y5
((E*N*Q)+((E*V)*12))]])</f>
        <v>0</v>
      </c>
      <c r="AC1640" s="65"/>
    </row>
    <row r="1641" spans="1:29" x14ac:dyDescent="0.3">
      <c r="A1641" t="s">
        <v>2533</v>
      </c>
      <c r="B1641" s="1" t="s">
        <v>5660</v>
      </c>
      <c r="C1641" s="115" t="s">
        <v>5661</v>
      </c>
      <c r="D1641" s="116" t="s">
        <v>2567</v>
      </c>
      <c r="E1641">
        <v>0</v>
      </c>
      <c r="F1641">
        <v>0</v>
      </c>
      <c r="G1641">
        <v>0</v>
      </c>
      <c r="H1641">
        <v>0</v>
      </c>
      <c r="I1641">
        <v>0</v>
      </c>
      <c r="J1641" t="s">
        <v>2496</v>
      </c>
      <c r="K1641" t="s">
        <v>2496</v>
      </c>
      <c r="L1641" s="20"/>
      <c r="M1641" s="20"/>
      <c r="N1641" s="20"/>
      <c r="O1641" s="20"/>
      <c r="P1641" s="20"/>
      <c r="Q1641" s="28">
        <f t="shared" si="27"/>
        <v>17.71</v>
      </c>
      <c r="R1641" s="18"/>
      <c r="S1641" s="18"/>
      <c r="T1641" s="18"/>
      <c r="U1641" s="18"/>
      <c r="V1641" s="18"/>
      <c r="W16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1" s="17">
        <f>SUM(T_MAIN_ROUTGW28[[#This Row],[(Y)
TOTAL Excluding VAT - Y1
((A*J)*Q)+((A*R)*12))]:[(AC)
TOTAL Excluding VAT - Y5
((E*N*Q)+((E*V)*12))]])</f>
        <v>0</v>
      </c>
      <c r="AC1641" s="65"/>
    </row>
    <row r="1642" spans="1:29" x14ac:dyDescent="0.3">
      <c r="A1642" t="s">
        <v>2533</v>
      </c>
      <c r="B1642" s="1" t="s">
        <v>5662</v>
      </c>
      <c r="C1642" s="115" t="s">
        <v>5663</v>
      </c>
      <c r="D1642" s="116" t="s">
        <v>3438</v>
      </c>
      <c r="E1642">
        <v>0</v>
      </c>
      <c r="F1642">
        <v>0</v>
      </c>
      <c r="G1642">
        <v>0</v>
      </c>
      <c r="H1642">
        <v>0</v>
      </c>
      <c r="I1642">
        <v>0</v>
      </c>
      <c r="J1642" t="s">
        <v>2496</v>
      </c>
      <c r="K1642" t="s">
        <v>2496</v>
      </c>
      <c r="L1642" s="20"/>
      <c r="M1642" s="20"/>
      <c r="N1642" s="20"/>
      <c r="O1642" s="20"/>
      <c r="P1642" s="20"/>
      <c r="Q1642" s="28">
        <f t="shared" si="27"/>
        <v>17.71</v>
      </c>
      <c r="R1642" s="18"/>
      <c r="S1642" s="18"/>
      <c r="T1642" s="18"/>
      <c r="U1642" s="18"/>
      <c r="V1642" s="18"/>
      <c r="W16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2" s="17">
        <f>SUM(T_MAIN_ROUTGW28[[#This Row],[(Y)
TOTAL Excluding VAT - Y1
((A*J)*Q)+((A*R)*12))]:[(AC)
TOTAL Excluding VAT - Y5
((E*N*Q)+((E*V)*12))]])</f>
        <v>0</v>
      </c>
      <c r="AC1642" s="65"/>
    </row>
    <row r="1643" spans="1:29" x14ac:dyDescent="0.3">
      <c r="A1643" t="s">
        <v>2533</v>
      </c>
      <c r="B1643" s="1" t="s">
        <v>5664</v>
      </c>
      <c r="C1643" s="115" t="s">
        <v>5665</v>
      </c>
      <c r="D1643" s="116" t="s">
        <v>2553</v>
      </c>
      <c r="E1643">
        <v>0</v>
      </c>
      <c r="F1643">
        <v>0</v>
      </c>
      <c r="G1643">
        <v>0</v>
      </c>
      <c r="H1643">
        <v>0</v>
      </c>
      <c r="I1643">
        <v>0</v>
      </c>
      <c r="J1643" t="s">
        <v>2496</v>
      </c>
      <c r="K1643" t="s">
        <v>2496</v>
      </c>
      <c r="L1643" s="20"/>
      <c r="M1643" s="20"/>
      <c r="N1643" s="20"/>
      <c r="O1643" s="20"/>
      <c r="P1643" s="20"/>
      <c r="Q1643" s="28">
        <f t="shared" si="27"/>
        <v>17.71</v>
      </c>
      <c r="R1643" s="18"/>
      <c r="S1643" s="18"/>
      <c r="T1643" s="18"/>
      <c r="U1643" s="18"/>
      <c r="V1643" s="18"/>
      <c r="W16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3" s="17">
        <f>SUM(T_MAIN_ROUTGW28[[#This Row],[(Y)
TOTAL Excluding VAT - Y1
((A*J)*Q)+((A*R)*12))]:[(AC)
TOTAL Excluding VAT - Y5
((E*N*Q)+((E*V)*12))]])</f>
        <v>0</v>
      </c>
      <c r="AC1643" s="65"/>
    </row>
    <row r="1644" spans="1:29" x14ac:dyDescent="0.3">
      <c r="A1644" t="s">
        <v>2533</v>
      </c>
      <c r="B1644" s="1" t="s">
        <v>5666</v>
      </c>
      <c r="C1644" s="115" t="s">
        <v>5667</v>
      </c>
      <c r="D1644" s="116" t="s">
        <v>3438</v>
      </c>
      <c r="E1644">
        <v>0</v>
      </c>
      <c r="F1644">
        <v>0</v>
      </c>
      <c r="G1644">
        <v>0</v>
      </c>
      <c r="H1644">
        <v>0</v>
      </c>
      <c r="I1644">
        <v>0</v>
      </c>
      <c r="J1644" t="s">
        <v>2496</v>
      </c>
      <c r="K1644" t="s">
        <v>2496</v>
      </c>
      <c r="L1644" s="20"/>
      <c r="M1644" s="20"/>
      <c r="N1644" s="20"/>
      <c r="O1644" s="20"/>
      <c r="P1644" s="20"/>
      <c r="Q1644" s="28">
        <f t="shared" si="27"/>
        <v>17.71</v>
      </c>
      <c r="R1644" s="18"/>
      <c r="S1644" s="18"/>
      <c r="T1644" s="18"/>
      <c r="U1644" s="18"/>
      <c r="V1644" s="18"/>
      <c r="W16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4" s="17">
        <f>SUM(T_MAIN_ROUTGW28[[#This Row],[(Y)
TOTAL Excluding VAT - Y1
((A*J)*Q)+((A*R)*12))]:[(AC)
TOTAL Excluding VAT - Y5
((E*N*Q)+((E*V)*12))]])</f>
        <v>0</v>
      </c>
      <c r="AC1644" s="65"/>
    </row>
    <row r="1645" spans="1:29" x14ac:dyDescent="0.3">
      <c r="A1645" t="s">
        <v>2533</v>
      </c>
      <c r="B1645" s="1" t="s">
        <v>5668</v>
      </c>
      <c r="C1645" s="115" t="s">
        <v>5669</v>
      </c>
      <c r="D1645" s="116" t="s">
        <v>3438</v>
      </c>
      <c r="E1645">
        <v>0</v>
      </c>
      <c r="F1645">
        <v>0</v>
      </c>
      <c r="G1645">
        <v>0</v>
      </c>
      <c r="H1645">
        <v>0</v>
      </c>
      <c r="I1645">
        <v>0</v>
      </c>
      <c r="J1645" t="s">
        <v>2496</v>
      </c>
      <c r="K1645" t="s">
        <v>2496</v>
      </c>
      <c r="L1645" s="20"/>
      <c r="M1645" s="20"/>
      <c r="N1645" s="20"/>
      <c r="O1645" s="20"/>
      <c r="P1645" s="20"/>
      <c r="Q1645" s="28">
        <f t="shared" si="27"/>
        <v>17.71</v>
      </c>
      <c r="R1645" s="18"/>
      <c r="S1645" s="18"/>
      <c r="T1645" s="18"/>
      <c r="U1645" s="18"/>
      <c r="V1645" s="18"/>
      <c r="W16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5" s="17">
        <f>SUM(T_MAIN_ROUTGW28[[#This Row],[(Y)
TOTAL Excluding VAT - Y1
((A*J)*Q)+((A*R)*12))]:[(AC)
TOTAL Excluding VAT - Y5
((E*N*Q)+((E*V)*12))]])</f>
        <v>0</v>
      </c>
      <c r="AC1645" s="65"/>
    </row>
    <row r="1646" spans="1:29" x14ac:dyDescent="0.3">
      <c r="A1646" t="s">
        <v>2533</v>
      </c>
      <c r="B1646" s="1" t="s">
        <v>5670</v>
      </c>
      <c r="C1646" s="115" t="s">
        <v>5671</v>
      </c>
      <c r="D1646" s="116" t="s">
        <v>2556</v>
      </c>
      <c r="E1646">
        <v>0</v>
      </c>
      <c r="F1646">
        <v>0</v>
      </c>
      <c r="G1646">
        <v>0</v>
      </c>
      <c r="H1646">
        <v>0</v>
      </c>
      <c r="I1646">
        <v>0</v>
      </c>
      <c r="J1646" t="s">
        <v>2496</v>
      </c>
      <c r="K1646" t="s">
        <v>2496</v>
      </c>
      <c r="L1646" s="20"/>
      <c r="M1646" s="20"/>
      <c r="N1646" s="20"/>
      <c r="O1646" s="20"/>
      <c r="P1646" s="20"/>
      <c r="Q1646" s="28">
        <f t="shared" si="27"/>
        <v>17.71</v>
      </c>
      <c r="R1646" s="18"/>
      <c r="S1646" s="18"/>
      <c r="T1646" s="18"/>
      <c r="U1646" s="18"/>
      <c r="V1646" s="18"/>
      <c r="W16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6" s="17">
        <f>SUM(T_MAIN_ROUTGW28[[#This Row],[(Y)
TOTAL Excluding VAT - Y1
((A*J)*Q)+((A*R)*12))]:[(AC)
TOTAL Excluding VAT - Y5
((E*N*Q)+((E*V)*12))]])</f>
        <v>0</v>
      </c>
      <c r="AC1646" s="65"/>
    </row>
    <row r="1647" spans="1:29" x14ac:dyDescent="0.3">
      <c r="A1647" t="s">
        <v>2533</v>
      </c>
      <c r="B1647" s="1" t="s">
        <v>5672</v>
      </c>
      <c r="C1647" s="115" t="s">
        <v>5673</v>
      </c>
      <c r="D1647" s="116" t="s">
        <v>2556</v>
      </c>
      <c r="E1647">
        <v>0</v>
      </c>
      <c r="F1647">
        <v>0</v>
      </c>
      <c r="G1647">
        <v>0</v>
      </c>
      <c r="H1647">
        <v>0</v>
      </c>
      <c r="I1647">
        <v>0</v>
      </c>
      <c r="J1647" t="s">
        <v>2496</v>
      </c>
      <c r="K1647" t="s">
        <v>2496</v>
      </c>
      <c r="L1647" s="20"/>
      <c r="M1647" s="20"/>
      <c r="N1647" s="20"/>
      <c r="O1647" s="20"/>
      <c r="P1647" s="20"/>
      <c r="Q1647" s="28">
        <f t="shared" si="27"/>
        <v>17.71</v>
      </c>
      <c r="R1647" s="18"/>
      <c r="S1647" s="18"/>
      <c r="T1647" s="18"/>
      <c r="U1647" s="18"/>
      <c r="V1647" s="18"/>
      <c r="W16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7" s="17">
        <f>SUM(T_MAIN_ROUTGW28[[#This Row],[(Y)
TOTAL Excluding VAT - Y1
((A*J)*Q)+((A*R)*12))]:[(AC)
TOTAL Excluding VAT - Y5
((E*N*Q)+((E*V)*12))]])</f>
        <v>0</v>
      </c>
      <c r="AC1647" s="65"/>
    </row>
    <row r="1648" spans="1:29" x14ac:dyDescent="0.3">
      <c r="A1648" t="s">
        <v>2533</v>
      </c>
      <c r="B1648" s="1" t="s">
        <v>5674</v>
      </c>
      <c r="C1648" s="115" t="s">
        <v>5675</v>
      </c>
      <c r="D1648" s="116" t="s">
        <v>2556</v>
      </c>
      <c r="E1648">
        <v>0</v>
      </c>
      <c r="F1648">
        <v>0</v>
      </c>
      <c r="G1648">
        <v>0</v>
      </c>
      <c r="H1648">
        <v>0</v>
      </c>
      <c r="I1648">
        <v>0</v>
      </c>
      <c r="J1648" t="s">
        <v>2496</v>
      </c>
      <c r="K1648" t="s">
        <v>2496</v>
      </c>
      <c r="L1648" s="20"/>
      <c r="M1648" s="20"/>
      <c r="N1648" s="20"/>
      <c r="O1648" s="20"/>
      <c r="P1648" s="20"/>
      <c r="Q1648" s="28">
        <f t="shared" si="27"/>
        <v>17.71</v>
      </c>
      <c r="R1648" s="18"/>
      <c r="S1648" s="18"/>
      <c r="T1648" s="18"/>
      <c r="U1648" s="18"/>
      <c r="V1648" s="18"/>
      <c r="W16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8" s="17">
        <f>SUM(T_MAIN_ROUTGW28[[#This Row],[(Y)
TOTAL Excluding VAT - Y1
((A*J)*Q)+((A*R)*12))]:[(AC)
TOTAL Excluding VAT - Y5
((E*N*Q)+((E*V)*12))]])</f>
        <v>0</v>
      </c>
      <c r="AC1648" s="65"/>
    </row>
    <row r="1649" spans="1:29" x14ac:dyDescent="0.3">
      <c r="A1649" t="s">
        <v>2533</v>
      </c>
      <c r="B1649" s="1" t="s">
        <v>5676</v>
      </c>
      <c r="C1649" s="115" t="s">
        <v>5677</v>
      </c>
      <c r="D1649" s="116" t="s">
        <v>3735</v>
      </c>
      <c r="E1649">
        <v>0</v>
      </c>
      <c r="F1649">
        <v>0</v>
      </c>
      <c r="G1649">
        <v>0</v>
      </c>
      <c r="H1649">
        <v>0</v>
      </c>
      <c r="I1649">
        <v>0</v>
      </c>
      <c r="J1649" t="s">
        <v>2496</v>
      </c>
      <c r="K1649" t="s">
        <v>2496</v>
      </c>
      <c r="L1649" s="20"/>
      <c r="M1649" s="20"/>
      <c r="N1649" s="20"/>
      <c r="O1649" s="20"/>
      <c r="P1649" s="20"/>
      <c r="Q1649" s="28">
        <f t="shared" si="27"/>
        <v>17.71</v>
      </c>
      <c r="R1649" s="18"/>
      <c r="S1649" s="18"/>
      <c r="T1649" s="18"/>
      <c r="U1649" s="18"/>
      <c r="V1649" s="18"/>
      <c r="W16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49" s="17">
        <f>SUM(T_MAIN_ROUTGW28[[#This Row],[(Y)
TOTAL Excluding VAT - Y1
((A*J)*Q)+((A*R)*12))]:[(AC)
TOTAL Excluding VAT - Y5
((E*N*Q)+((E*V)*12))]])</f>
        <v>0</v>
      </c>
      <c r="AC1649" s="65"/>
    </row>
    <row r="1650" spans="1:29" x14ac:dyDescent="0.3">
      <c r="A1650" t="s">
        <v>2533</v>
      </c>
      <c r="B1650" s="1" t="s">
        <v>5678</v>
      </c>
      <c r="C1650" s="115" t="s">
        <v>5679</v>
      </c>
      <c r="D1650" s="116" t="s">
        <v>2556</v>
      </c>
      <c r="E1650">
        <v>0</v>
      </c>
      <c r="F1650">
        <v>0</v>
      </c>
      <c r="G1650">
        <v>0</v>
      </c>
      <c r="H1650">
        <v>0</v>
      </c>
      <c r="I1650">
        <v>0</v>
      </c>
      <c r="J1650" t="s">
        <v>2496</v>
      </c>
      <c r="K1650" t="s">
        <v>2496</v>
      </c>
      <c r="L1650" s="20"/>
      <c r="M1650" s="20"/>
      <c r="N1650" s="20"/>
      <c r="O1650" s="20"/>
      <c r="P1650" s="20"/>
      <c r="Q1650" s="28">
        <f t="shared" si="27"/>
        <v>17.71</v>
      </c>
      <c r="R1650" s="18"/>
      <c r="S1650" s="18"/>
      <c r="T1650" s="18"/>
      <c r="U1650" s="18"/>
      <c r="V1650" s="18"/>
      <c r="W16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0" s="17">
        <f>SUM(T_MAIN_ROUTGW28[[#This Row],[(Y)
TOTAL Excluding VAT - Y1
((A*J)*Q)+((A*R)*12))]:[(AC)
TOTAL Excluding VAT - Y5
((E*N*Q)+((E*V)*12))]])</f>
        <v>0</v>
      </c>
      <c r="AC1650" s="65"/>
    </row>
    <row r="1651" spans="1:29" x14ac:dyDescent="0.3">
      <c r="A1651" t="s">
        <v>2533</v>
      </c>
      <c r="B1651" s="1" t="s">
        <v>5680</v>
      </c>
      <c r="C1651" s="115" t="s">
        <v>5681</v>
      </c>
      <c r="D1651" s="116" t="s">
        <v>2567</v>
      </c>
      <c r="E1651">
        <v>0</v>
      </c>
      <c r="F1651">
        <v>0</v>
      </c>
      <c r="G1651">
        <v>0</v>
      </c>
      <c r="H1651">
        <v>0</v>
      </c>
      <c r="I1651">
        <v>0</v>
      </c>
      <c r="J1651" t="s">
        <v>2496</v>
      </c>
      <c r="K1651" t="s">
        <v>2496</v>
      </c>
      <c r="L1651" s="20"/>
      <c r="M1651" s="20"/>
      <c r="N1651" s="20"/>
      <c r="O1651" s="20"/>
      <c r="P1651" s="20"/>
      <c r="Q1651" s="28">
        <f t="shared" si="27"/>
        <v>17.71</v>
      </c>
      <c r="R1651" s="18"/>
      <c r="S1651" s="18"/>
      <c r="T1651" s="18"/>
      <c r="U1651" s="18"/>
      <c r="V1651" s="18"/>
      <c r="W16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1" s="17">
        <f>SUM(T_MAIN_ROUTGW28[[#This Row],[(Y)
TOTAL Excluding VAT - Y1
((A*J)*Q)+((A*R)*12))]:[(AC)
TOTAL Excluding VAT - Y5
((E*N*Q)+((E*V)*12))]])</f>
        <v>0</v>
      </c>
      <c r="AC1651" s="65"/>
    </row>
    <row r="1652" spans="1:29" x14ac:dyDescent="0.3">
      <c r="A1652" t="s">
        <v>2533</v>
      </c>
      <c r="B1652" s="1" t="s">
        <v>5682</v>
      </c>
      <c r="C1652" s="115" t="s">
        <v>5683</v>
      </c>
      <c r="D1652" s="116" t="s">
        <v>2556</v>
      </c>
      <c r="E1652">
        <v>0</v>
      </c>
      <c r="F1652">
        <v>0</v>
      </c>
      <c r="G1652">
        <v>0</v>
      </c>
      <c r="H1652">
        <v>0</v>
      </c>
      <c r="I1652">
        <v>0</v>
      </c>
      <c r="J1652" t="s">
        <v>2496</v>
      </c>
      <c r="K1652" t="s">
        <v>2496</v>
      </c>
      <c r="L1652" s="20"/>
      <c r="M1652" s="20"/>
      <c r="N1652" s="20"/>
      <c r="O1652" s="20"/>
      <c r="P1652" s="20"/>
      <c r="Q1652" s="28">
        <f t="shared" si="27"/>
        <v>17.71</v>
      </c>
      <c r="R1652" s="18"/>
      <c r="S1652" s="18"/>
      <c r="T1652" s="18"/>
      <c r="U1652" s="18"/>
      <c r="V1652" s="18"/>
      <c r="W16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2" s="17">
        <f>SUM(T_MAIN_ROUTGW28[[#This Row],[(Y)
TOTAL Excluding VAT - Y1
((A*J)*Q)+((A*R)*12))]:[(AC)
TOTAL Excluding VAT - Y5
((E*N*Q)+((E*V)*12))]])</f>
        <v>0</v>
      </c>
      <c r="AC1652" s="65"/>
    </row>
    <row r="1653" spans="1:29" x14ac:dyDescent="0.3">
      <c r="A1653" t="s">
        <v>2533</v>
      </c>
      <c r="B1653" s="1" t="s">
        <v>5684</v>
      </c>
      <c r="C1653" s="115" t="s">
        <v>5685</v>
      </c>
      <c r="D1653" s="116" t="s">
        <v>2553</v>
      </c>
      <c r="E1653">
        <v>0</v>
      </c>
      <c r="F1653">
        <v>0</v>
      </c>
      <c r="G1653">
        <v>0</v>
      </c>
      <c r="H1653">
        <v>0</v>
      </c>
      <c r="I1653">
        <v>0</v>
      </c>
      <c r="J1653" t="s">
        <v>2496</v>
      </c>
      <c r="K1653" t="s">
        <v>2496</v>
      </c>
      <c r="L1653" s="20"/>
      <c r="M1653" s="20"/>
      <c r="N1653" s="20"/>
      <c r="O1653" s="20"/>
      <c r="P1653" s="20"/>
      <c r="Q1653" s="28">
        <f t="shared" si="27"/>
        <v>17.71</v>
      </c>
      <c r="R1653" s="18"/>
      <c r="S1653" s="18"/>
      <c r="T1653" s="18"/>
      <c r="U1653" s="18"/>
      <c r="V1653" s="18"/>
      <c r="W16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3" s="17">
        <f>SUM(T_MAIN_ROUTGW28[[#This Row],[(Y)
TOTAL Excluding VAT - Y1
((A*J)*Q)+((A*R)*12))]:[(AC)
TOTAL Excluding VAT - Y5
((E*N*Q)+((E*V)*12))]])</f>
        <v>0</v>
      </c>
      <c r="AC1653" s="65"/>
    </row>
    <row r="1654" spans="1:29" x14ac:dyDescent="0.3">
      <c r="A1654" t="s">
        <v>2533</v>
      </c>
      <c r="B1654" s="1" t="s">
        <v>5686</v>
      </c>
      <c r="C1654" s="115" t="s">
        <v>5687</v>
      </c>
      <c r="D1654" s="116" t="s">
        <v>2567</v>
      </c>
      <c r="E1654">
        <v>0</v>
      </c>
      <c r="F1654">
        <v>0</v>
      </c>
      <c r="G1654">
        <v>0</v>
      </c>
      <c r="H1654">
        <v>0</v>
      </c>
      <c r="I1654">
        <v>0</v>
      </c>
      <c r="J1654" t="s">
        <v>2496</v>
      </c>
      <c r="K1654" t="s">
        <v>2496</v>
      </c>
      <c r="L1654" s="20"/>
      <c r="M1654" s="20"/>
      <c r="N1654" s="20"/>
      <c r="O1654" s="20"/>
      <c r="P1654" s="20"/>
      <c r="Q1654" s="28">
        <f t="shared" si="27"/>
        <v>17.71</v>
      </c>
      <c r="R1654" s="18"/>
      <c r="S1654" s="18"/>
      <c r="T1654" s="18"/>
      <c r="U1654" s="18"/>
      <c r="V1654" s="18"/>
      <c r="W16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4" s="17">
        <f>SUM(T_MAIN_ROUTGW28[[#This Row],[(Y)
TOTAL Excluding VAT - Y1
((A*J)*Q)+((A*R)*12))]:[(AC)
TOTAL Excluding VAT - Y5
((E*N*Q)+((E*V)*12))]])</f>
        <v>0</v>
      </c>
      <c r="AC1654" s="65"/>
    </row>
    <row r="1655" spans="1:29" x14ac:dyDescent="0.3">
      <c r="A1655" t="s">
        <v>2533</v>
      </c>
      <c r="B1655" s="1" t="s">
        <v>5688</v>
      </c>
      <c r="C1655" s="115" t="s">
        <v>5689</v>
      </c>
      <c r="D1655" s="116" t="s">
        <v>3438</v>
      </c>
      <c r="E1655">
        <v>0</v>
      </c>
      <c r="F1655">
        <v>0</v>
      </c>
      <c r="G1655">
        <v>0</v>
      </c>
      <c r="H1655">
        <v>0</v>
      </c>
      <c r="I1655">
        <v>0</v>
      </c>
      <c r="J1655" t="s">
        <v>2496</v>
      </c>
      <c r="K1655" t="s">
        <v>2496</v>
      </c>
      <c r="L1655" s="20"/>
      <c r="M1655" s="20"/>
      <c r="N1655" s="20"/>
      <c r="O1655" s="20"/>
      <c r="P1655" s="20"/>
      <c r="Q1655" s="28">
        <f t="shared" si="27"/>
        <v>17.71</v>
      </c>
      <c r="R1655" s="18"/>
      <c r="S1655" s="18"/>
      <c r="T1655" s="18"/>
      <c r="U1655" s="18"/>
      <c r="V1655" s="18"/>
      <c r="W16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5" s="17">
        <f>SUM(T_MAIN_ROUTGW28[[#This Row],[(Y)
TOTAL Excluding VAT - Y1
((A*J)*Q)+((A*R)*12))]:[(AC)
TOTAL Excluding VAT - Y5
((E*N*Q)+((E*V)*12))]])</f>
        <v>0</v>
      </c>
      <c r="AC1655" s="65"/>
    </row>
    <row r="1656" spans="1:29" x14ac:dyDescent="0.3">
      <c r="A1656" t="s">
        <v>2533</v>
      </c>
      <c r="B1656" s="1" t="s">
        <v>5690</v>
      </c>
      <c r="C1656" s="115" t="s">
        <v>5691</v>
      </c>
      <c r="D1656" s="116" t="s">
        <v>2556</v>
      </c>
      <c r="E1656">
        <v>0</v>
      </c>
      <c r="F1656">
        <v>0</v>
      </c>
      <c r="G1656">
        <v>0</v>
      </c>
      <c r="H1656">
        <v>0</v>
      </c>
      <c r="I1656">
        <v>0</v>
      </c>
      <c r="J1656" t="s">
        <v>2496</v>
      </c>
      <c r="K1656" t="s">
        <v>2496</v>
      </c>
      <c r="L1656" s="20"/>
      <c r="M1656" s="20"/>
      <c r="N1656" s="20"/>
      <c r="O1656" s="20"/>
      <c r="P1656" s="20"/>
      <c r="Q1656" s="28">
        <f t="shared" si="27"/>
        <v>17.71</v>
      </c>
      <c r="R1656" s="18"/>
      <c r="S1656" s="18"/>
      <c r="T1656" s="18"/>
      <c r="U1656" s="18"/>
      <c r="V1656" s="18"/>
      <c r="W16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6" s="17">
        <f>SUM(T_MAIN_ROUTGW28[[#This Row],[(Y)
TOTAL Excluding VAT - Y1
((A*J)*Q)+((A*R)*12))]:[(AC)
TOTAL Excluding VAT - Y5
((E*N*Q)+((E*V)*12))]])</f>
        <v>0</v>
      </c>
      <c r="AC1656" s="65"/>
    </row>
    <row r="1657" spans="1:29" x14ac:dyDescent="0.3">
      <c r="A1657" t="s">
        <v>2533</v>
      </c>
      <c r="B1657" s="1" t="s">
        <v>5692</v>
      </c>
      <c r="C1657" s="115" t="s">
        <v>5693</v>
      </c>
      <c r="D1657" s="116" t="s">
        <v>2556</v>
      </c>
      <c r="E1657">
        <v>0</v>
      </c>
      <c r="F1657">
        <v>0</v>
      </c>
      <c r="G1657">
        <v>0</v>
      </c>
      <c r="H1657">
        <v>0</v>
      </c>
      <c r="I1657">
        <v>0</v>
      </c>
      <c r="J1657" t="s">
        <v>2496</v>
      </c>
      <c r="K1657" t="s">
        <v>2496</v>
      </c>
      <c r="L1657" s="20"/>
      <c r="M1657" s="20"/>
      <c r="N1657" s="20"/>
      <c r="O1657" s="20"/>
      <c r="P1657" s="20"/>
      <c r="Q1657" s="28">
        <f t="shared" si="27"/>
        <v>17.71</v>
      </c>
      <c r="R1657" s="18"/>
      <c r="S1657" s="18"/>
      <c r="T1657" s="18"/>
      <c r="U1657" s="18"/>
      <c r="V1657" s="18"/>
      <c r="W16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7" s="17">
        <f>SUM(T_MAIN_ROUTGW28[[#This Row],[(Y)
TOTAL Excluding VAT - Y1
((A*J)*Q)+((A*R)*12))]:[(AC)
TOTAL Excluding VAT - Y5
((E*N*Q)+((E*V)*12))]])</f>
        <v>0</v>
      </c>
      <c r="AC1657" s="65"/>
    </row>
    <row r="1658" spans="1:29" x14ac:dyDescent="0.3">
      <c r="A1658" t="s">
        <v>2533</v>
      </c>
      <c r="B1658" s="1" t="s">
        <v>5694</v>
      </c>
      <c r="C1658" s="115" t="s">
        <v>5695</v>
      </c>
      <c r="D1658" s="116" t="s">
        <v>2591</v>
      </c>
      <c r="E1658">
        <v>0</v>
      </c>
      <c r="F1658">
        <v>0</v>
      </c>
      <c r="G1658">
        <v>0</v>
      </c>
      <c r="H1658">
        <v>0</v>
      </c>
      <c r="I1658">
        <v>0</v>
      </c>
      <c r="J1658" t="s">
        <v>2496</v>
      </c>
      <c r="K1658" t="s">
        <v>2496</v>
      </c>
      <c r="L1658" s="20"/>
      <c r="M1658" s="20"/>
      <c r="N1658" s="20"/>
      <c r="O1658" s="20"/>
      <c r="P1658" s="20"/>
      <c r="Q1658" s="28">
        <f t="shared" si="27"/>
        <v>17.71</v>
      </c>
      <c r="R1658" s="18"/>
      <c r="S1658" s="18"/>
      <c r="T1658" s="18"/>
      <c r="U1658" s="18"/>
      <c r="V1658" s="18"/>
      <c r="W16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8" s="17">
        <f>SUM(T_MAIN_ROUTGW28[[#This Row],[(Y)
TOTAL Excluding VAT - Y1
((A*J)*Q)+((A*R)*12))]:[(AC)
TOTAL Excluding VAT - Y5
((E*N*Q)+((E*V)*12))]])</f>
        <v>0</v>
      </c>
      <c r="AC1658" s="65"/>
    </row>
    <row r="1659" spans="1:29" x14ac:dyDescent="0.3">
      <c r="A1659" t="s">
        <v>2533</v>
      </c>
      <c r="B1659" s="1" t="s">
        <v>5696</v>
      </c>
      <c r="C1659" s="115" t="s">
        <v>5697</v>
      </c>
      <c r="D1659" s="116" t="s">
        <v>2679</v>
      </c>
      <c r="E1659">
        <v>0</v>
      </c>
      <c r="F1659">
        <v>0</v>
      </c>
      <c r="G1659">
        <v>0</v>
      </c>
      <c r="H1659">
        <v>0</v>
      </c>
      <c r="I1659">
        <v>0</v>
      </c>
      <c r="J1659" t="s">
        <v>2496</v>
      </c>
      <c r="K1659" t="s">
        <v>2496</v>
      </c>
      <c r="L1659" s="20"/>
      <c r="M1659" s="20"/>
      <c r="N1659" s="20"/>
      <c r="O1659" s="20"/>
      <c r="P1659" s="20"/>
      <c r="Q1659" s="28">
        <f t="shared" si="27"/>
        <v>17.71</v>
      </c>
      <c r="R1659" s="18"/>
      <c r="S1659" s="18"/>
      <c r="T1659" s="18"/>
      <c r="U1659" s="18"/>
      <c r="V1659" s="18"/>
      <c r="W16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59" s="17">
        <f>SUM(T_MAIN_ROUTGW28[[#This Row],[(Y)
TOTAL Excluding VAT - Y1
((A*J)*Q)+((A*R)*12))]:[(AC)
TOTAL Excluding VAT - Y5
((E*N*Q)+((E*V)*12))]])</f>
        <v>0</v>
      </c>
      <c r="AC1659" s="65"/>
    </row>
    <row r="1660" spans="1:29" x14ac:dyDescent="0.3">
      <c r="A1660" t="s">
        <v>2533</v>
      </c>
      <c r="B1660" s="1" t="s">
        <v>5698</v>
      </c>
      <c r="C1660" s="115" t="s">
        <v>5699</v>
      </c>
      <c r="D1660" s="116" t="s">
        <v>2556</v>
      </c>
      <c r="E1660">
        <v>0</v>
      </c>
      <c r="F1660">
        <v>0</v>
      </c>
      <c r="G1660">
        <v>0</v>
      </c>
      <c r="H1660">
        <v>0</v>
      </c>
      <c r="I1660">
        <v>0</v>
      </c>
      <c r="J1660" t="s">
        <v>2496</v>
      </c>
      <c r="K1660" t="s">
        <v>2496</v>
      </c>
      <c r="L1660" s="20"/>
      <c r="M1660" s="20"/>
      <c r="N1660" s="20"/>
      <c r="O1660" s="20"/>
      <c r="P1660" s="20"/>
      <c r="Q1660" s="28">
        <f t="shared" si="27"/>
        <v>17.71</v>
      </c>
      <c r="R1660" s="18"/>
      <c r="S1660" s="18"/>
      <c r="T1660" s="18"/>
      <c r="U1660" s="18"/>
      <c r="V1660" s="18"/>
      <c r="W16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0" s="17">
        <f>SUM(T_MAIN_ROUTGW28[[#This Row],[(Y)
TOTAL Excluding VAT - Y1
((A*J)*Q)+((A*R)*12))]:[(AC)
TOTAL Excluding VAT - Y5
((E*N*Q)+((E*V)*12))]])</f>
        <v>0</v>
      </c>
      <c r="AC1660" s="65"/>
    </row>
    <row r="1661" spans="1:29" x14ac:dyDescent="0.3">
      <c r="A1661" t="s">
        <v>2533</v>
      </c>
      <c r="B1661" s="1" t="s">
        <v>5700</v>
      </c>
      <c r="C1661" s="115" t="s">
        <v>5701</v>
      </c>
      <c r="D1661" s="116" t="s">
        <v>2556</v>
      </c>
      <c r="E1661">
        <v>0</v>
      </c>
      <c r="F1661">
        <v>0</v>
      </c>
      <c r="G1661">
        <v>0</v>
      </c>
      <c r="H1661">
        <v>0</v>
      </c>
      <c r="I1661">
        <v>0</v>
      </c>
      <c r="J1661" t="s">
        <v>2496</v>
      </c>
      <c r="K1661" t="s">
        <v>2496</v>
      </c>
      <c r="L1661" s="20"/>
      <c r="M1661" s="20"/>
      <c r="N1661" s="20"/>
      <c r="O1661" s="20"/>
      <c r="P1661" s="20"/>
      <c r="Q1661" s="28">
        <f t="shared" si="27"/>
        <v>17.71</v>
      </c>
      <c r="R1661" s="18"/>
      <c r="S1661" s="18"/>
      <c r="T1661" s="18"/>
      <c r="U1661" s="18"/>
      <c r="V1661" s="18"/>
      <c r="W16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1" s="17">
        <f>SUM(T_MAIN_ROUTGW28[[#This Row],[(Y)
TOTAL Excluding VAT - Y1
((A*J)*Q)+((A*R)*12))]:[(AC)
TOTAL Excluding VAT - Y5
((E*N*Q)+((E*V)*12))]])</f>
        <v>0</v>
      </c>
      <c r="AC1661" s="65"/>
    </row>
    <row r="1662" spans="1:29" x14ac:dyDescent="0.3">
      <c r="A1662" t="s">
        <v>2533</v>
      </c>
      <c r="B1662" s="1" t="s">
        <v>5702</v>
      </c>
      <c r="C1662" s="115" t="s">
        <v>5703</v>
      </c>
      <c r="D1662" s="116" t="s">
        <v>2556</v>
      </c>
      <c r="E1662">
        <v>0</v>
      </c>
      <c r="F1662">
        <v>0</v>
      </c>
      <c r="G1662">
        <v>0</v>
      </c>
      <c r="H1662">
        <v>0</v>
      </c>
      <c r="I1662">
        <v>0</v>
      </c>
      <c r="J1662" t="s">
        <v>2496</v>
      </c>
      <c r="K1662" t="s">
        <v>2496</v>
      </c>
      <c r="L1662" s="20"/>
      <c r="M1662" s="20"/>
      <c r="N1662" s="20"/>
      <c r="O1662" s="20"/>
      <c r="P1662" s="20"/>
      <c r="Q1662" s="28">
        <f t="shared" si="27"/>
        <v>17.71</v>
      </c>
      <c r="R1662" s="18"/>
      <c r="S1662" s="18"/>
      <c r="T1662" s="18"/>
      <c r="U1662" s="18"/>
      <c r="V1662" s="18"/>
      <c r="W16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2" s="17">
        <f>SUM(T_MAIN_ROUTGW28[[#This Row],[(Y)
TOTAL Excluding VAT - Y1
((A*J)*Q)+((A*R)*12))]:[(AC)
TOTAL Excluding VAT - Y5
((E*N*Q)+((E*V)*12))]])</f>
        <v>0</v>
      </c>
      <c r="AC1662" s="65"/>
    </row>
    <row r="1663" spans="1:29" x14ac:dyDescent="0.3">
      <c r="A1663" t="s">
        <v>2533</v>
      </c>
      <c r="B1663" s="1" t="s">
        <v>5704</v>
      </c>
      <c r="C1663" s="115" t="s">
        <v>5705</v>
      </c>
      <c r="D1663" s="116" t="s">
        <v>2556</v>
      </c>
      <c r="E1663">
        <v>0</v>
      </c>
      <c r="F1663">
        <v>0</v>
      </c>
      <c r="G1663">
        <v>0</v>
      </c>
      <c r="H1663">
        <v>0</v>
      </c>
      <c r="I1663">
        <v>0</v>
      </c>
      <c r="J1663" t="s">
        <v>2496</v>
      </c>
      <c r="K1663" t="s">
        <v>2496</v>
      </c>
      <c r="L1663" s="20"/>
      <c r="M1663" s="20"/>
      <c r="N1663" s="20"/>
      <c r="O1663" s="20"/>
      <c r="P1663" s="20"/>
      <c r="Q1663" s="28">
        <f t="shared" si="27"/>
        <v>17.71</v>
      </c>
      <c r="R1663" s="18"/>
      <c r="S1663" s="18"/>
      <c r="T1663" s="18"/>
      <c r="U1663" s="18"/>
      <c r="V1663" s="18"/>
      <c r="W16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3" s="17">
        <f>SUM(T_MAIN_ROUTGW28[[#This Row],[(Y)
TOTAL Excluding VAT - Y1
((A*J)*Q)+((A*R)*12))]:[(AC)
TOTAL Excluding VAT - Y5
((E*N*Q)+((E*V)*12))]])</f>
        <v>0</v>
      </c>
      <c r="AC1663" s="65"/>
    </row>
    <row r="1664" spans="1:29" x14ac:dyDescent="0.3">
      <c r="A1664" t="s">
        <v>2533</v>
      </c>
      <c r="B1664" s="1" t="s">
        <v>5706</v>
      </c>
      <c r="C1664" s="115" t="s">
        <v>5707</v>
      </c>
      <c r="D1664" s="116" t="s">
        <v>2679</v>
      </c>
      <c r="E1664">
        <v>0</v>
      </c>
      <c r="F1664">
        <v>0</v>
      </c>
      <c r="G1664">
        <v>0</v>
      </c>
      <c r="H1664">
        <v>0</v>
      </c>
      <c r="I1664">
        <v>0</v>
      </c>
      <c r="J1664" t="s">
        <v>2496</v>
      </c>
      <c r="K1664" t="s">
        <v>2496</v>
      </c>
      <c r="L1664" s="20"/>
      <c r="M1664" s="20"/>
      <c r="N1664" s="20"/>
      <c r="O1664" s="20"/>
      <c r="P1664" s="20"/>
      <c r="Q1664" s="28">
        <f t="shared" si="27"/>
        <v>17.71</v>
      </c>
      <c r="R1664" s="18"/>
      <c r="S1664" s="18"/>
      <c r="T1664" s="18"/>
      <c r="U1664" s="18"/>
      <c r="V1664" s="18"/>
      <c r="W16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4" s="17">
        <f>SUM(T_MAIN_ROUTGW28[[#This Row],[(Y)
TOTAL Excluding VAT - Y1
((A*J)*Q)+((A*R)*12))]:[(AC)
TOTAL Excluding VAT - Y5
((E*N*Q)+((E*V)*12))]])</f>
        <v>0</v>
      </c>
      <c r="AC1664" s="65"/>
    </row>
    <row r="1665" spans="1:29" x14ac:dyDescent="0.3">
      <c r="A1665" t="s">
        <v>2533</v>
      </c>
      <c r="B1665" s="1" t="s">
        <v>5708</v>
      </c>
      <c r="C1665" s="115" t="s">
        <v>5709</v>
      </c>
      <c r="D1665" s="116" t="s">
        <v>2556</v>
      </c>
      <c r="E1665">
        <v>0</v>
      </c>
      <c r="F1665">
        <v>0</v>
      </c>
      <c r="G1665">
        <v>0</v>
      </c>
      <c r="H1665">
        <v>0</v>
      </c>
      <c r="I1665">
        <v>0</v>
      </c>
      <c r="J1665" t="s">
        <v>2496</v>
      </c>
      <c r="K1665" t="s">
        <v>2496</v>
      </c>
      <c r="L1665" s="20"/>
      <c r="M1665" s="20"/>
      <c r="N1665" s="20"/>
      <c r="O1665" s="20"/>
      <c r="P1665" s="20"/>
      <c r="Q1665" s="28">
        <f t="shared" si="27"/>
        <v>17.71</v>
      </c>
      <c r="R1665" s="18"/>
      <c r="S1665" s="18"/>
      <c r="T1665" s="18"/>
      <c r="U1665" s="18"/>
      <c r="V1665" s="18"/>
      <c r="W16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5" s="17">
        <f>SUM(T_MAIN_ROUTGW28[[#This Row],[(Y)
TOTAL Excluding VAT - Y1
((A*J)*Q)+((A*R)*12))]:[(AC)
TOTAL Excluding VAT - Y5
((E*N*Q)+((E*V)*12))]])</f>
        <v>0</v>
      </c>
      <c r="AC1665" s="65"/>
    </row>
    <row r="1666" spans="1:29" x14ac:dyDescent="0.3">
      <c r="A1666" t="s">
        <v>2533</v>
      </c>
      <c r="B1666" s="1" t="s">
        <v>5710</v>
      </c>
      <c r="C1666" s="115" t="s">
        <v>5711</v>
      </c>
      <c r="D1666" s="116" t="s">
        <v>2567</v>
      </c>
      <c r="E1666">
        <v>0</v>
      </c>
      <c r="F1666">
        <v>0</v>
      </c>
      <c r="G1666">
        <v>0</v>
      </c>
      <c r="H1666">
        <v>0</v>
      </c>
      <c r="I1666">
        <v>0</v>
      </c>
      <c r="J1666" t="s">
        <v>2496</v>
      </c>
      <c r="K1666" t="s">
        <v>2496</v>
      </c>
      <c r="L1666" s="20"/>
      <c r="M1666" s="20"/>
      <c r="N1666" s="20"/>
      <c r="O1666" s="20"/>
      <c r="P1666" s="20"/>
      <c r="Q1666" s="28">
        <f t="shared" si="27"/>
        <v>17.71</v>
      </c>
      <c r="R1666" s="18"/>
      <c r="S1666" s="18"/>
      <c r="T1666" s="18"/>
      <c r="U1666" s="18"/>
      <c r="V1666" s="18"/>
      <c r="W16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6" s="17">
        <f>SUM(T_MAIN_ROUTGW28[[#This Row],[(Y)
TOTAL Excluding VAT - Y1
((A*J)*Q)+((A*R)*12))]:[(AC)
TOTAL Excluding VAT - Y5
((E*N*Q)+((E*V)*12))]])</f>
        <v>0</v>
      </c>
      <c r="AC1666" s="65"/>
    </row>
    <row r="1667" spans="1:29" x14ac:dyDescent="0.3">
      <c r="A1667" t="s">
        <v>2533</v>
      </c>
      <c r="B1667" s="1" t="s">
        <v>5712</v>
      </c>
      <c r="C1667" s="115" t="s">
        <v>5713</v>
      </c>
      <c r="D1667" s="116" t="s">
        <v>2556</v>
      </c>
      <c r="E1667">
        <v>0</v>
      </c>
      <c r="F1667">
        <v>0</v>
      </c>
      <c r="G1667">
        <v>0</v>
      </c>
      <c r="H1667">
        <v>0</v>
      </c>
      <c r="I1667">
        <v>0</v>
      </c>
      <c r="J1667" t="s">
        <v>2496</v>
      </c>
      <c r="K1667" t="s">
        <v>2496</v>
      </c>
      <c r="L1667" s="20"/>
      <c r="M1667" s="20"/>
      <c r="N1667" s="20"/>
      <c r="O1667" s="20"/>
      <c r="P1667" s="20"/>
      <c r="Q1667" s="28">
        <f t="shared" si="27"/>
        <v>17.71</v>
      </c>
      <c r="R1667" s="18"/>
      <c r="S1667" s="18"/>
      <c r="T1667" s="18"/>
      <c r="U1667" s="18"/>
      <c r="V1667" s="18"/>
      <c r="W16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7" s="17">
        <f>SUM(T_MAIN_ROUTGW28[[#This Row],[(Y)
TOTAL Excluding VAT - Y1
((A*J)*Q)+((A*R)*12))]:[(AC)
TOTAL Excluding VAT - Y5
((E*N*Q)+((E*V)*12))]])</f>
        <v>0</v>
      </c>
      <c r="AC1667" s="65"/>
    </row>
    <row r="1668" spans="1:29" x14ac:dyDescent="0.3">
      <c r="A1668" t="s">
        <v>2533</v>
      </c>
      <c r="B1668" s="1" t="s">
        <v>5714</v>
      </c>
      <c r="C1668" s="115" t="s">
        <v>5715</v>
      </c>
      <c r="D1668" s="116" t="s">
        <v>2556</v>
      </c>
      <c r="E1668">
        <v>0</v>
      </c>
      <c r="F1668">
        <v>0</v>
      </c>
      <c r="G1668">
        <v>0</v>
      </c>
      <c r="H1668">
        <v>0</v>
      </c>
      <c r="I1668">
        <v>0</v>
      </c>
      <c r="J1668" t="s">
        <v>2496</v>
      </c>
      <c r="K1668" t="s">
        <v>2496</v>
      </c>
      <c r="L1668" s="20"/>
      <c r="M1668" s="20"/>
      <c r="N1668" s="20"/>
      <c r="O1668" s="20"/>
      <c r="P1668" s="20"/>
      <c r="Q1668" s="28">
        <f t="shared" si="27"/>
        <v>17.71</v>
      </c>
      <c r="R1668" s="18"/>
      <c r="S1668" s="18"/>
      <c r="T1668" s="18"/>
      <c r="U1668" s="18"/>
      <c r="V1668" s="18"/>
      <c r="W16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8" s="17">
        <f>SUM(T_MAIN_ROUTGW28[[#This Row],[(Y)
TOTAL Excluding VAT - Y1
((A*J)*Q)+((A*R)*12))]:[(AC)
TOTAL Excluding VAT - Y5
((E*N*Q)+((E*V)*12))]])</f>
        <v>0</v>
      </c>
      <c r="AC1668" s="65"/>
    </row>
    <row r="1669" spans="1:29" x14ac:dyDescent="0.3">
      <c r="A1669" t="s">
        <v>2533</v>
      </c>
      <c r="B1669" s="1" t="s">
        <v>5716</v>
      </c>
      <c r="C1669" s="115" t="s">
        <v>5717</v>
      </c>
      <c r="D1669" s="116" t="s">
        <v>2556</v>
      </c>
      <c r="E1669">
        <v>0</v>
      </c>
      <c r="F1669">
        <v>0</v>
      </c>
      <c r="G1669">
        <v>0</v>
      </c>
      <c r="H1669">
        <v>0</v>
      </c>
      <c r="I1669">
        <v>0</v>
      </c>
      <c r="J1669" t="s">
        <v>2496</v>
      </c>
      <c r="K1669" t="s">
        <v>2496</v>
      </c>
      <c r="L1669" s="20"/>
      <c r="M1669" s="20"/>
      <c r="N1669" s="20"/>
      <c r="O1669" s="20"/>
      <c r="P1669" s="20"/>
      <c r="Q1669" s="28">
        <f t="shared" si="27"/>
        <v>17.71</v>
      </c>
      <c r="R1669" s="18"/>
      <c r="S1669" s="18"/>
      <c r="T1669" s="18"/>
      <c r="U1669" s="18"/>
      <c r="V1669" s="18"/>
      <c r="W16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69" s="17">
        <f>SUM(T_MAIN_ROUTGW28[[#This Row],[(Y)
TOTAL Excluding VAT - Y1
((A*J)*Q)+((A*R)*12))]:[(AC)
TOTAL Excluding VAT - Y5
((E*N*Q)+((E*V)*12))]])</f>
        <v>0</v>
      </c>
      <c r="AC1669" s="65"/>
    </row>
    <row r="1670" spans="1:29" x14ac:dyDescent="0.3">
      <c r="A1670" t="s">
        <v>2533</v>
      </c>
      <c r="B1670" s="1" t="s">
        <v>5718</v>
      </c>
      <c r="C1670" s="115" t="s">
        <v>5719</v>
      </c>
      <c r="D1670" s="116" t="s">
        <v>2556</v>
      </c>
      <c r="E1670">
        <v>0</v>
      </c>
      <c r="F1670">
        <v>0</v>
      </c>
      <c r="G1670">
        <v>0</v>
      </c>
      <c r="H1670">
        <v>0</v>
      </c>
      <c r="I1670">
        <v>0</v>
      </c>
      <c r="J1670" t="s">
        <v>2496</v>
      </c>
      <c r="K1670" t="s">
        <v>2496</v>
      </c>
      <c r="L1670" s="20"/>
      <c r="M1670" s="20"/>
      <c r="N1670" s="20"/>
      <c r="O1670" s="20"/>
      <c r="P1670" s="20"/>
      <c r="Q1670" s="28">
        <f t="shared" si="27"/>
        <v>17.71</v>
      </c>
      <c r="R1670" s="18"/>
      <c r="S1670" s="18"/>
      <c r="T1670" s="18"/>
      <c r="U1670" s="18"/>
      <c r="V1670" s="18"/>
      <c r="W16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0" s="17">
        <f>SUM(T_MAIN_ROUTGW28[[#This Row],[(Y)
TOTAL Excluding VAT - Y1
((A*J)*Q)+((A*R)*12))]:[(AC)
TOTAL Excluding VAT - Y5
((E*N*Q)+((E*V)*12))]])</f>
        <v>0</v>
      </c>
      <c r="AC1670" s="65"/>
    </row>
    <row r="1671" spans="1:29" x14ac:dyDescent="0.3">
      <c r="A1671" t="s">
        <v>2533</v>
      </c>
      <c r="B1671" s="1" t="s">
        <v>5720</v>
      </c>
      <c r="C1671" s="115" t="s">
        <v>5721</v>
      </c>
      <c r="D1671" s="116" t="s">
        <v>2550</v>
      </c>
      <c r="E1671">
        <v>0</v>
      </c>
      <c r="F1671">
        <v>0</v>
      </c>
      <c r="G1671">
        <v>0</v>
      </c>
      <c r="H1671">
        <v>0</v>
      </c>
      <c r="I1671">
        <v>0</v>
      </c>
      <c r="J1671" t="s">
        <v>2496</v>
      </c>
      <c r="K1671" t="s">
        <v>2496</v>
      </c>
      <c r="L1671" s="20"/>
      <c r="M1671" s="20"/>
      <c r="N1671" s="20"/>
      <c r="O1671" s="20"/>
      <c r="P1671" s="20"/>
      <c r="Q1671" s="28">
        <f t="shared" si="27"/>
        <v>17.71</v>
      </c>
      <c r="R1671" s="18"/>
      <c r="S1671" s="18"/>
      <c r="T1671" s="18"/>
      <c r="U1671" s="18"/>
      <c r="V1671" s="18"/>
      <c r="W16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1" s="17">
        <f>SUM(T_MAIN_ROUTGW28[[#This Row],[(Y)
TOTAL Excluding VAT - Y1
((A*J)*Q)+((A*R)*12))]:[(AC)
TOTAL Excluding VAT - Y5
((E*N*Q)+((E*V)*12))]])</f>
        <v>0</v>
      </c>
      <c r="AC1671" s="65"/>
    </row>
    <row r="1672" spans="1:29" x14ac:dyDescent="0.3">
      <c r="A1672" t="s">
        <v>2533</v>
      </c>
      <c r="B1672" s="1" t="s">
        <v>5722</v>
      </c>
      <c r="C1672" s="115" t="s">
        <v>5723</v>
      </c>
      <c r="D1672" s="116" t="s">
        <v>2556</v>
      </c>
      <c r="E1672">
        <v>0</v>
      </c>
      <c r="F1672">
        <v>0</v>
      </c>
      <c r="G1672">
        <v>0</v>
      </c>
      <c r="H1672">
        <v>0</v>
      </c>
      <c r="I1672">
        <v>0</v>
      </c>
      <c r="J1672" t="s">
        <v>2496</v>
      </c>
      <c r="K1672" t="s">
        <v>2496</v>
      </c>
      <c r="L1672" s="20"/>
      <c r="M1672" s="20"/>
      <c r="N1672" s="20"/>
      <c r="O1672" s="20"/>
      <c r="P1672" s="20"/>
      <c r="Q1672" s="28">
        <f t="shared" si="27"/>
        <v>17.71</v>
      </c>
      <c r="R1672" s="18"/>
      <c r="S1672" s="18"/>
      <c r="T1672" s="18"/>
      <c r="U1672" s="18"/>
      <c r="V1672" s="18"/>
      <c r="W16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2" s="17">
        <f>SUM(T_MAIN_ROUTGW28[[#This Row],[(Y)
TOTAL Excluding VAT - Y1
((A*J)*Q)+((A*R)*12))]:[(AC)
TOTAL Excluding VAT - Y5
((E*N*Q)+((E*V)*12))]])</f>
        <v>0</v>
      </c>
      <c r="AC1672" s="65"/>
    </row>
    <row r="1673" spans="1:29" x14ac:dyDescent="0.3">
      <c r="A1673" t="s">
        <v>2533</v>
      </c>
      <c r="B1673" s="1" t="s">
        <v>5724</v>
      </c>
      <c r="C1673" s="115" t="s">
        <v>5725</v>
      </c>
      <c r="D1673" s="116" t="s">
        <v>2679</v>
      </c>
      <c r="E1673">
        <v>0</v>
      </c>
      <c r="F1673">
        <v>0</v>
      </c>
      <c r="G1673">
        <v>0</v>
      </c>
      <c r="H1673">
        <v>0</v>
      </c>
      <c r="I1673">
        <v>0</v>
      </c>
      <c r="J1673" t="s">
        <v>2496</v>
      </c>
      <c r="K1673" t="s">
        <v>2496</v>
      </c>
      <c r="L1673" s="20"/>
      <c r="M1673" s="20"/>
      <c r="N1673" s="20"/>
      <c r="O1673" s="20"/>
      <c r="P1673" s="20"/>
      <c r="Q1673" s="28">
        <f t="shared" si="27"/>
        <v>17.71</v>
      </c>
      <c r="R1673" s="18"/>
      <c r="S1673" s="18"/>
      <c r="T1673" s="18"/>
      <c r="U1673" s="18"/>
      <c r="V1673" s="18"/>
      <c r="W16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3" s="17">
        <f>SUM(T_MAIN_ROUTGW28[[#This Row],[(Y)
TOTAL Excluding VAT - Y1
((A*J)*Q)+((A*R)*12))]:[(AC)
TOTAL Excluding VAT - Y5
((E*N*Q)+((E*V)*12))]])</f>
        <v>0</v>
      </c>
      <c r="AC1673" s="65"/>
    </row>
    <row r="1674" spans="1:29" x14ac:dyDescent="0.3">
      <c r="A1674" t="s">
        <v>2533</v>
      </c>
      <c r="B1674" s="1" t="s">
        <v>5726</v>
      </c>
      <c r="C1674" s="115" t="s">
        <v>5727</v>
      </c>
      <c r="D1674" s="116" t="s">
        <v>2556</v>
      </c>
      <c r="E1674">
        <v>0</v>
      </c>
      <c r="F1674">
        <v>0</v>
      </c>
      <c r="G1674">
        <v>0</v>
      </c>
      <c r="H1674">
        <v>0</v>
      </c>
      <c r="I1674">
        <v>0</v>
      </c>
      <c r="J1674" t="s">
        <v>2496</v>
      </c>
      <c r="K1674" t="s">
        <v>2496</v>
      </c>
      <c r="L1674" s="20"/>
      <c r="M1674" s="20"/>
      <c r="N1674" s="20"/>
      <c r="O1674" s="20"/>
      <c r="P1674" s="20"/>
      <c r="Q1674" s="28">
        <f t="shared" si="27"/>
        <v>17.71</v>
      </c>
      <c r="R1674" s="18"/>
      <c r="S1674" s="18"/>
      <c r="T1674" s="18"/>
      <c r="U1674" s="18"/>
      <c r="V1674" s="18"/>
      <c r="W16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4" s="17">
        <f>SUM(T_MAIN_ROUTGW28[[#This Row],[(Y)
TOTAL Excluding VAT - Y1
((A*J)*Q)+((A*R)*12))]:[(AC)
TOTAL Excluding VAT - Y5
((E*N*Q)+((E*V)*12))]])</f>
        <v>0</v>
      </c>
      <c r="AC1674" s="65"/>
    </row>
    <row r="1675" spans="1:29" x14ac:dyDescent="0.3">
      <c r="A1675" t="s">
        <v>2533</v>
      </c>
      <c r="B1675" s="1" t="s">
        <v>5728</v>
      </c>
      <c r="C1675" s="115" t="s">
        <v>5729</v>
      </c>
      <c r="D1675" s="116" t="s">
        <v>2556</v>
      </c>
      <c r="E1675">
        <v>0</v>
      </c>
      <c r="F1675">
        <v>0</v>
      </c>
      <c r="G1675">
        <v>0</v>
      </c>
      <c r="H1675">
        <v>0</v>
      </c>
      <c r="I1675">
        <v>0</v>
      </c>
      <c r="J1675" t="s">
        <v>2496</v>
      </c>
      <c r="K1675" t="s">
        <v>2496</v>
      </c>
      <c r="L1675" s="20"/>
      <c r="M1675" s="20"/>
      <c r="N1675" s="20"/>
      <c r="O1675" s="20"/>
      <c r="P1675" s="20"/>
      <c r="Q1675" s="28">
        <f t="shared" si="27"/>
        <v>17.71</v>
      </c>
      <c r="R1675" s="18"/>
      <c r="S1675" s="18"/>
      <c r="T1675" s="18"/>
      <c r="U1675" s="18"/>
      <c r="V1675" s="18"/>
      <c r="W16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5" s="17">
        <f>SUM(T_MAIN_ROUTGW28[[#This Row],[(Y)
TOTAL Excluding VAT - Y1
((A*J)*Q)+((A*R)*12))]:[(AC)
TOTAL Excluding VAT - Y5
((E*N*Q)+((E*V)*12))]])</f>
        <v>0</v>
      </c>
      <c r="AC1675" s="65"/>
    </row>
    <row r="1676" spans="1:29" x14ac:dyDescent="0.3">
      <c r="A1676" t="s">
        <v>2533</v>
      </c>
      <c r="B1676" s="1" t="s">
        <v>5730</v>
      </c>
      <c r="C1676" s="115" t="s">
        <v>5731</v>
      </c>
      <c r="D1676" s="116" t="s">
        <v>2556</v>
      </c>
      <c r="E1676">
        <v>0</v>
      </c>
      <c r="F1676">
        <v>0</v>
      </c>
      <c r="G1676">
        <v>0</v>
      </c>
      <c r="H1676">
        <v>0</v>
      </c>
      <c r="I1676">
        <v>0</v>
      </c>
      <c r="J1676" t="s">
        <v>2496</v>
      </c>
      <c r="K1676" t="s">
        <v>2496</v>
      </c>
      <c r="L1676" s="20"/>
      <c r="M1676" s="20"/>
      <c r="N1676" s="20"/>
      <c r="O1676" s="20"/>
      <c r="P1676" s="20"/>
      <c r="Q1676" s="28">
        <f t="shared" si="27"/>
        <v>17.71</v>
      </c>
      <c r="R1676" s="18"/>
      <c r="S1676" s="18"/>
      <c r="T1676" s="18"/>
      <c r="U1676" s="18"/>
      <c r="V1676" s="18"/>
      <c r="W16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6" s="17">
        <f>SUM(T_MAIN_ROUTGW28[[#This Row],[(Y)
TOTAL Excluding VAT - Y1
((A*J)*Q)+((A*R)*12))]:[(AC)
TOTAL Excluding VAT - Y5
((E*N*Q)+((E*V)*12))]])</f>
        <v>0</v>
      </c>
      <c r="AC1676" s="65"/>
    </row>
    <row r="1677" spans="1:29" x14ac:dyDescent="0.3">
      <c r="A1677" t="s">
        <v>2533</v>
      </c>
      <c r="B1677" s="1" t="s">
        <v>5732</v>
      </c>
      <c r="C1677" s="115" t="s">
        <v>5733</v>
      </c>
      <c r="D1677" s="116" t="s">
        <v>2556</v>
      </c>
      <c r="E1677">
        <v>0</v>
      </c>
      <c r="F1677">
        <v>0</v>
      </c>
      <c r="G1677">
        <v>0</v>
      </c>
      <c r="H1677">
        <v>0</v>
      </c>
      <c r="I1677">
        <v>0</v>
      </c>
      <c r="J1677" t="s">
        <v>2496</v>
      </c>
      <c r="K1677" t="s">
        <v>2496</v>
      </c>
      <c r="L1677" s="20"/>
      <c r="M1677" s="20"/>
      <c r="N1677" s="20"/>
      <c r="O1677" s="20"/>
      <c r="P1677" s="20"/>
      <c r="Q1677" s="28">
        <f t="shared" si="27"/>
        <v>17.71</v>
      </c>
      <c r="R1677" s="18"/>
      <c r="S1677" s="18"/>
      <c r="T1677" s="18"/>
      <c r="U1677" s="18"/>
      <c r="V1677" s="18"/>
      <c r="W16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7" s="17">
        <f>SUM(T_MAIN_ROUTGW28[[#This Row],[(Y)
TOTAL Excluding VAT - Y1
((A*J)*Q)+((A*R)*12))]:[(AC)
TOTAL Excluding VAT - Y5
((E*N*Q)+((E*V)*12))]])</f>
        <v>0</v>
      </c>
      <c r="AC1677" s="65"/>
    </row>
    <row r="1678" spans="1:29" x14ac:dyDescent="0.3">
      <c r="A1678" t="s">
        <v>2533</v>
      </c>
      <c r="B1678" s="1" t="s">
        <v>5734</v>
      </c>
      <c r="C1678" s="115" t="s">
        <v>5735</v>
      </c>
      <c r="D1678" s="116" t="s">
        <v>2556</v>
      </c>
      <c r="E1678">
        <v>0</v>
      </c>
      <c r="F1678">
        <v>0</v>
      </c>
      <c r="G1678">
        <v>0</v>
      </c>
      <c r="H1678">
        <v>0</v>
      </c>
      <c r="I1678">
        <v>0</v>
      </c>
      <c r="J1678" t="s">
        <v>2496</v>
      </c>
      <c r="K1678" t="s">
        <v>2496</v>
      </c>
      <c r="L1678" s="20"/>
      <c r="M1678" s="20"/>
      <c r="N1678" s="20"/>
      <c r="O1678" s="20"/>
      <c r="P1678" s="20"/>
      <c r="Q1678" s="28">
        <f t="shared" si="27"/>
        <v>17.71</v>
      </c>
      <c r="R1678" s="18"/>
      <c r="S1678" s="18"/>
      <c r="T1678" s="18"/>
      <c r="U1678" s="18"/>
      <c r="V1678" s="18"/>
      <c r="W16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8" s="17">
        <f>SUM(T_MAIN_ROUTGW28[[#This Row],[(Y)
TOTAL Excluding VAT - Y1
((A*J)*Q)+((A*R)*12))]:[(AC)
TOTAL Excluding VAT - Y5
((E*N*Q)+((E*V)*12))]])</f>
        <v>0</v>
      </c>
      <c r="AC1678" s="65"/>
    </row>
    <row r="1679" spans="1:29" x14ac:dyDescent="0.3">
      <c r="A1679" t="s">
        <v>2533</v>
      </c>
      <c r="B1679" s="1" t="s">
        <v>5736</v>
      </c>
      <c r="C1679" s="115" t="s">
        <v>5737</v>
      </c>
      <c r="D1679" s="116" t="s">
        <v>2556</v>
      </c>
      <c r="E1679">
        <v>0</v>
      </c>
      <c r="F1679">
        <v>0</v>
      </c>
      <c r="G1679">
        <v>0</v>
      </c>
      <c r="H1679">
        <v>0</v>
      </c>
      <c r="I1679">
        <v>0</v>
      </c>
      <c r="J1679" t="s">
        <v>2496</v>
      </c>
      <c r="K1679" t="s">
        <v>2496</v>
      </c>
      <c r="L1679" s="20"/>
      <c r="M1679" s="20"/>
      <c r="N1679" s="20"/>
      <c r="O1679" s="20"/>
      <c r="P1679" s="20"/>
      <c r="Q1679" s="28">
        <f t="shared" si="27"/>
        <v>17.71</v>
      </c>
      <c r="R1679" s="18"/>
      <c r="S1679" s="18"/>
      <c r="T1679" s="18"/>
      <c r="U1679" s="18"/>
      <c r="V1679" s="18"/>
      <c r="W16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79" s="17">
        <f>SUM(T_MAIN_ROUTGW28[[#This Row],[(Y)
TOTAL Excluding VAT - Y1
((A*J)*Q)+((A*R)*12))]:[(AC)
TOTAL Excluding VAT - Y5
((E*N*Q)+((E*V)*12))]])</f>
        <v>0</v>
      </c>
      <c r="AC1679" s="65"/>
    </row>
    <row r="1680" spans="1:29" x14ac:dyDescent="0.3">
      <c r="A1680" t="s">
        <v>2533</v>
      </c>
      <c r="B1680" s="1" t="s">
        <v>5738</v>
      </c>
      <c r="C1680" s="115" t="s">
        <v>5739</v>
      </c>
      <c r="D1680" s="116" t="s">
        <v>4640</v>
      </c>
      <c r="E1680">
        <v>0</v>
      </c>
      <c r="F1680">
        <v>0</v>
      </c>
      <c r="G1680">
        <v>0</v>
      </c>
      <c r="H1680">
        <v>0</v>
      </c>
      <c r="I1680">
        <v>0</v>
      </c>
      <c r="J1680" t="s">
        <v>2496</v>
      </c>
      <c r="K1680" t="s">
        <v>2496</v>
      </c>
      <c r="L1680" s="20"/>
      <c r="M1680" s="20"/>
      <c r="N1680" s="20"/>
      <c r="O1680" s="20"/>
      <c r="P1680" s="20"/>
      <c r="Q1680" s="28">
        <f t="shared" si="27"/>
        <v>17.71</v>
      </c>
      <c r="R1680" s="18"/>
      <c r="S1680" s="18"/>
      <c r="T1680" s="18"/>
      <c r="U1680" s="18"/>
      <c r="V1680" s="18"/>
      <c r="W16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0" s="17">
        <f>SUM(T_MAIN_ROUTGW28[[#This Row],[(Y)
TOTAL Excluding VAT - Y1
((A*J)*Q)+((A*R)*12))]:[(AC)
TOTAL Excluding VAT - Y5
((E*N*Q)+((E*V)*12))]])</f>
        <v>0</v>
      </c>
      <c r="AC1680" s="65"/>
    </row>
    <row r="1681" spans="1:29" x14ac:dyDescent="0.3">
      <c r="A1681" t="s">
        <v>2533</v>
      </c>
      <c r="B1681" s="1" t="s">
        <v>5740</v>
      </c>
      <c r="C1681" s="115" t="s">
        <v>5741</v>
      </c>
      <c r="D1681" s="116" t="s">
        <v>3438</v>
      </c>
      <c r="E1681">
        <v>0</v>
      </c>
      <c r="F1681">
        <v>0</v>
      </c>
      <c r="G1681">
        <v>0</v>
      </c>
      <c r="H1681">
        <v>0</v>
      </c>
      <c r="I1681">
        <v>0</v>
      </c>
      <c r="J1681" t="s">
        <v>2496</v>
      </c>
      <c r="K1681" t="s">
        <v>2496</v>
      </c>
      <c r="L1681" s="20"/>
      <c r="M1681" s="20"/>
      <c r="N1681" s="20"/>
      <c r="O1681" s="20"/>
      <c r="P1681" s="20"/>
      <c r="Q1681" s="28">
        <f t="shared" si="27"/>
        <v>17.71</v>
      </c>
      <c r="R1681" s="18"/>
      <c r="S1681" s="18"/>
      <c r="T1681" s="18"/>
      <c r="U1681" s="18"/>
      <c r="V1681" s="18"/>
      <c r="W16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1" s="17">
        <f>SUM(T_MAIN_ROUTGW28[[#This Row],[(Y)
TOTAL Excluding VAT - Y1
((A*J)*Q)+((A*R)*12))]:[(AC)
TOTAL Excluding VAT - Y5
((E*N*Q)+((E*V)*12))]])</f>
        <v>0</v>
      </c>
      <c r="AC1681" s="65"/>
    </row>
    <row r="1682" spans="1:29" x14ac:dyDescent="0.3">
      <c r="A1682" t="s">
        <v>2533</v>
      </c>
      <c r="B1682" s="1" t="s">
        <v>5742</v>
      </c>
      <c r="C1682" s="115" t="s">
        <v>5743</v>
      </c>
      <c r="D1682" s="116" t="s">
        <v>3438</v>
      </c>
      <c r="E1682">
        <v>0</v>
      </c>
      <c r="F1682">
        <v>0</v>
      </c>
      <c r="G1682">
        <v>0</v>
      </c>
      <c r="H1682">
        <v>0</v>
      </c>
      <c r="I1682">
        <v>0</v>
      </c>
      <c r="J1682" t="s">
        <v>2496</v>
      </c>
      <c r="K1682" t="s">
        <v>2496</v>
      </c>
      <c r="L1682" s="20"/>
      <c r="M1682" s="20"/>
      <c r="N1682" s="20"/>
      <c r="O1682" s="20"/>
      <c r="P1682" s="20"/>
      <c r="Q1682" s="28">
        <f t="shared" si="27"/>
        <v>17.71</v>
      </c>
      <c r="R1682" s="18"/>
      <c r="S1682" s="18"/>
      <c r="T1682" s="18"/>
      <c r="U1682" s="18"/>
      <c r="V1682" s="18"/>
      <c r="W16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2" s="17">
        <f>SUM(T_MAIN_ROUTGW28[[#This Row],[(Y)
TOTAL Excluding VAT - Y1
((A*J)*Q)+((A*R)*12))]:[(AC)
TOTAL Excluding VAT - Y5
((E*N*Q)+((E*V)*12))]])</f>
        <v>0</v>
      </c>
      <c r="AC1682" s="65"/>
    </row>
    <row r="1683" spans="1:29" x14ac:dyDescent="0.3">
      <c r="A1683" t="s">
        <v>2533</v>
      </c>
      <c r="B1683" s="1" t="s">
        <v>5744</v>
      </c>
      <c r="C1683" s="115" t="s">
        <v>5745</v>
      </c>
      <c r="D1683" s="116" t="s">
        <v>3438</v>
      </c>
      <c r="E1683">
        <v>0</v>
      </c>
      <c r="F1683">
        <v>0</v>
      </c>
      <c r="G1683">
        <v>0</v>
      </c>
      <c r="H1683">
        <v>0</v>
      </c>
      <c r="I1683">
        <v>0</v>
      </c>
      <c r="J1683" t="s">
        <v>2496</v>
      </c>
      <c r="K1683" t="s">
        <v>2496</v>
      </c>
      <c r="L1683" s="20"/>
      <c r="M1683" s="20"/>
      <c r="N1683" s="20"/>
      <c r="O1683" s="20"/>
      <c r="P1683" s="20"/>
      <c r="Q1683" s="28">
        <f t="shared" si="27"/>
        <v>17.71</v>
      </c>
      <c r="R1683" s="18"/>
      <c r="S1683" s="18"/>
      <c r="T1683" s="18"/>
      <c r="U1683" s="18"/>
      <c r="V1683" s="18"/>
      <c r="W16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3" s="17">
        <f>SUM(T_MAIN_ROUTGW28[[#This Row],[(Y)
TOTAL Excluding VAT - Y1
((A*J)*Q)+((A*R)*12))]:[(AC)
TOTAL Excluding VAT - Y5
((E*N*Q)+((E*V)*12))]])</f>
        <v>0</v>
      </c>
      <c r="AC1683" s="65"/>
    </row>
    <row r="1684" spans="1:29" x14ac:dyDescent="0.3">
      <c r="A1684" t="s">
        <v>2533</v>
      </c>
      <c r="B1684" s="1" t="s">
        <v>5746</v>
      </c>
      <c r="C1684" s="115" t="s">
        <v>5746</v>
      </c>
      <c r="D1684" s="116" t="s">
        <v>2556</v>
      </c>
      <c r="E1684">
        <v>0</v>
      </c>
      <c r="F1684">
        <v>0</v>
      </c>
      <c r="G1684">
        <v>0</v>
      </c>
      <c r="H1684">
        <v>0</v>
      </c>
      <c r="I1684">
        <v>0</v>
      </c>
      <c r="J1684" t="s">
        <v>2496</v>
      </c>
      <c r="K1684" t="s">
        <v>2496</v>
      </c>
      <c r="L1684" s="20"/>
      <c r="M1684" s="20"/>
      <c r="N1684" s="20"/>
      <c r="O1684" s="20"/>
      <c r="P1684" s="20"/>
      <c r="Q1684" s="28">
        <f t="shared" si="27"/>
        <v>17.71</v>
      </c>
      <c r="R1684" s="18"/>
      <c r="S1684" s="18"/>
      <c r="T1684" s="18"/>
      <c r="U1684" s="18"/>
      <c r="V1684" s="18"/>
      <c r="W16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4" s="17">
        <f>SUM(T_MAIN_ROUTGW28[[#This Row],[(Y)
TOTAL Excluding VAT - Y1
((A*J)*Q)+((A*R)*12))]:[(AC)
TOTAL Excluding VAT - Y5
((E*N*Q)+((E*V)*12))]])</f>
        <v>0</v>
      </c>
      <c r="AC1684" s="65"/>
    </row>
    <row r="1685" spans="1:29" x14ac:dyDescent="0.3">
      <c r="A1685" t="s">
        <v>2533</v>
      </c>
      <c r="B1685" s="1" t="s">
        <v>5747</v>
      </c>
      <c r="C1685" s="115" t="s">
        <v>5748</v>
      </c>
      <c r="D1685" s="116" t="s">
        <v>2556</v>
      </c>
      <c r="E1685">
        <v>0</v>
      </c>
      <c r="F1685">
        <v>0</v>
      </c>
      <c r="G1685">
        <v>0</v>
      </c>
      <c r="H1685">
        <v>0</v>
      </c>
      <c r="I1685">
        <v>0</v>
      </c>
      <c r="J1685" t="s">
        <v>2496</v>
      </c>
      <c r="K1685" t="s">
        <v>2496</v>
      </c>
      <c r="L1685" s="20"/>
      <c r="M1685" s="20"/>
      <c r="N1685" s="20"/>
      <c r="O1685" s="20"/>
      <c r="P1685" s="20"/>
      <c r="Q1685" s="28">
        <f t="shared" si="27"/>
        <v>17.71</v>
      </c>
      <c r="R1685" s="18"/>
      <c r="S1685" s="18"/>
      <c r="T1685" s="18"/>
      <c r="U1685" s="18"/>
      <c r="V1685" s="18"/>
      <c r="W16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5" s="17">
        <f>SUM(T_MAIN_ROUTGW28[[#This Row],[(Y)
TOTAL Excluding VAT - Y1
((A*J)*Q)+((A*R)*12))]:[(AC)
TOTAL Excluding VAT - Y5
((E*N*Q)+((E*V)*12))]])</f>
        <v>0</v>
      </c>
      <c r="AC1685" s="65"/>
    </row>
    <row r="1686" spans="1:29" x14ac:dyDescent="0.3">
      <c r="A1686" t="s">
        <v>2533</v>
      </c>
      <c r="B1686" s="1" t="s">
        <v>5749</v>
      </c>
      <c r="C1686" s="115" t="s">
        <v>5750</v>
      </c>
      <c r="D1686" s="116" t="s">
        <v>2556</v>
      </c>
      <c r="E1686">
        <v>0</v>
      </c>
      <c r="F1686">
        <v>0</v>
      </c>
      <c r="G1686">
        <v>0</v>
      </c>
      <c r="H1686">
        <v>0</v>
      </c>
      <c r="I1686">
        <v>0</v>
      </c>
      <c r="J1686" t="s">
        <v>2496</v>
      </c>
      <c r="K1686" t="s">
        <v>2496</v>
      </c>
      <c r="L1686" s="20"/>
      <c r="M1686" s="20"/>
      <c r="N1686" s="20"/>
      <c r="O1686" s="20"/>
      <c r="P1686" s="20"/>
      <c r="Q1686" s="28">
        <f t="shared" si="27"/>
        <v>17.71</v>
      </c>
      <c r="R1686" s="18"/>
      <c r="S1686" s="18"/>
      <c r="T1686" s="18"/>
      <c r="U1686" s="18"/>
      <c r="V1686" s="18"/>
      <c r="W16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6" s="17">
        <f>SUM(T_MAIN_ROUTGW28[[#This Row],[(Y)
TOTAL Excluding VAT - Y1
((A*J)*Q)+((A*R)*12))]:[(AC)
TOTAL Excluding VAT - Y5
((E*N*Q)+((E*V)*12))]])</f>
        <v>0</v>
      </c>
      <c r="AC1686" s="65"/>
    </row>
    <row r="1687" spans="1:29" x14ac:dyDescent="0.3">
      <c r="A1687" t="s">
        <v>2533</v>
      </c>
      <c r="B1687" s="1" t="s">
        <v>5751</v>
      </c>
      <c r="C1687" s="115" t="s">
        <v>5752</v>
      </c>
      <c r="D1687" s="116" t="s">
        <v>2556</v>
      </c>
      <c r="E1687">
        <v>0</v>
      </c>
      <c r="F1687">
        <v>0</v>
      </c>
      <c r="G1687">
        <v>0</v>
      </c>
      <c r="H1687">
        <v>0</v>
      </c>
      <c r="I1687">
        <v>0</v>
      </c>
      <c r="J1687" t="s">
        <v>2496</v>
      </c>
      <c r="K1687" t="s">
        <v>2496</v>
      </c>
      <c r="L1687" s="20"/>
      <c r="M1687" s="20"/>
      <c r="N1687" s="20"/>
      <c r="O1687" s="20"/>
      <c r="P1687" s="20"/>
      <c r="Q1687" s="28">
        <f t="shared" ref="Q1687:Q1750" si="28">Exchange_Rate</f>
        <v>17.71</v>
      </c>
      <c r="R1687" s="18"/>
      <c r="S1687" s="18"/>
      <c r="T1687" s="18"/>
      <c r="U1687" s="18"/>
      <c r="V1687" s="18"/>
      <c r="W16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7" s="17">
        <f>SUM(T_MAIN_ROUTGW28[[#This Row],[(Y)
TOTAL Excluding VAT - Y1
((A*J)*Q)+((A*R)*12))]:[(AC)
TOTAL Excluding VAT - Y5
((E*N*Q)+((E*V)*12))]])</f>
        <v>0</v>
      </c>
      <c r="AC1687" s="65"/>
    </row>
    <row r="1688" spans="1:29" x14ac:dyDescent="0.3">
      <c r="A1688" t="s">
        <v>2533</v>
      </c>
      <c r="B1688" s="1" t="s">
        <v>5753</v>
      </c>
      <c r="C1688" s="115" t="s">
        <v>5754</v>
      </c>
      <c r="D1688" s="116" t="s">
        <v>2556</v>
      </c>
      <c r="E1688">
        <v>0</v>
      </c>
      <c r="F1688">
        <v>0</v>
      </c>
      <c r="G1688">
        <v>0</v>
      </c>
      <c r="H1688">
        <v>0</v>
      </c>
      <c r="I1688">
        <v>0</v>
      </c>
      <c r="J1688" t="s">
        <v>2496</v>
      </c>
      <c r="K1688" t="s">
        <v>2496</v>
      </c>
      <c r="L1688" s="20"/>
      <c r="M1688" s="20"/>
      <c r="N1688" s="20"/>
      <c r="O1688" s="20"/>
      <c r="P1688" s="20"/>
      <c r="Q1688" s="28">
        <f t="shared" si="28"/>
        <v>17.71</v>
      </c>
      <c r="R1688" s="18"/>
      <c r="S1688" s="18"/>
      <c r="T1688" s="18"/>
      <c r="U1688" s="18"/>
      <c r="V1688" s="18"/>
      <c r="W16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8" s="17">
        <f>SUM(T_MAIN_ROUTGW28[[#This Row],[(Y)
TOTAL Excluding VAT - Y1
((A*J)*Q)+((A*R)*12))]:[(AC)
TOTAL Excluding VAT - Y5
((E*N*Q)+((E*V)*12))]])</f>
        <v>0</v>
      </c>
      <c r="AC1688" s="65"/>
    </row>
    <row r="1689" spans="1:29" x14ac:dyDescent="0.3">
      <c r="A1689" t="s">
        <v>2533</v>
      </c>
      <c r="B1689" s="1" t="s">
        <v>5755</v>
      </c>
      <c r="C1689" s="115" t="s">
        <v>5756</v>
      </c>
      <c r="D1689" s="116" t="s">
        <v>2556</v>
      </c>
      <c r="E1689">
        <v>0</v>
      </c>
      <c r="F1689">
        <v>0</v>
      </c>
      <c r="G1689">
        <v>0</v>
      </c>
      <c r="H1689">
        <v>0</v>
      </c>
      <c r="I1689">
        <v>0</v>
      </c>
      <c r="J1689" t="s">
        <v>2496</v>
      </c>
      <c r="K1689" t="s">
        <v>2496</v>
      </c>
      <c r="L1689" s="20"/>
      <c r="M1689" s="20"/>
      <c r="N1689" s="20"/>
      <c r="O1689" s="20"/>
      <c r="P1689" s="20"/>
      <c r="Q1689" s="28">
        <f t="shared" si="28"/>
        <v>17.71</v>
      </c>
      <c r="R1689" s="18"/>
      <c r="S1689" s="18"/>
      <c r="T1689" s="18"/>
      <c r="U1689" s="18"/>
      <c r="V1689" s="18"/>
      <c r="W16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89" s="17">
        <f>SUM(T_MAIN_ROUTGW28[[#This Row],[(Y)
TOTAL Excluding VAT - Y1
((A*J)*Q)+((A*R)*12))]:[(AC)
TOTAL Excluding VAT - Y5
((E*N*Q)+((E*V)*12))]])</f>
        <v>0</v>
      </c>
      <c r="AC1689" s="65"/>
    </row>
    <row r="1690" spans="1:29" x14ac:dyDescent="0.3">
      <c r="A1690" t="s">
        <v>2533</v>
      </c>
      <c r="B1690" s="1" t="s">
        <v>5757</v>
      </c>
      <c r="C1690" s="115" t="s">
        <v>5758</v>
      </c>
      <c r="D1690" s="116" t="s">
        <v>2567</v>
      </c>
      <c r="E1690">
        <v>0</v>
      </c>
      <c r="F1690">
        <v>0</v>
      </c>
      <c r="G1690">
        <v>0</v>
      </c>
      <c r="H1690">
        <v>0</v>
      </c>
      <c r="I1690">
        <v>0</v>
      </c>
      <c r="J1690" t="s">
        <v>2496</v>
      </c>
      <c r="K1690" t="s">
        <v>2496</v>
      </c>
      <c r="L1690" s="20"/>
      <c r="M1690" s="20"/>
      <c r="N1690" s="20"/>
      <c r="O1690" s="20"/>
      <c r="P1690" s="20"/>
      <c r="Q1690" s="28">
        <f t="shared" si="28"/>
        <v>17.71</v>
      </c>
      <c r="R1690" s="18"/>
      <c r="S1690" s="18"/>
      <c r="T1690" s="18"/>
      <c r="U1690" s="18"/>
      <c r="V1690" s="18"/>
      <c r="W16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0" s="17">
        <f>SUM(T_MAIN_ROUTGW28[[#This Row],[(Y)
TOTAL Excluding VAT - Y1
((A*J)*Q)+((A*R)*12))]:[(AC)
TOTAL Excluding VAT - Y5
((E*N*Q)+((E*V)*12))]])</f>
        <v>0</v>
      </c>
      <c r="AC1690" s="65"/>
    </row>
    <row r="1691" spans="1:29" x14ac:dyDescent="0.3">
      <c r="A1691" t="s">
        <v>2533</v>
      </c>
      <c r="B1691" s="1" t="s">
        <v>5759</v>
      </c>
      <c r="C1691" s="115" t="s">
        <v>5760</v>
      </c>
      <c r="D1691" s="116" t="s">
        <v>2556</v>
      </c>
      <c r="E1691">
        <v>0</v>
      </c>
      <c r="F1691">
        <v>0</v>
      </c>
      <c r="G1691">
        <v>0</v>
      </c>
      <c r="H1691">
        <v>0</v>
      </c>
      <c r="I1691">
        <v>0</v>
      </c>
      <c r="J1691" t="s">
        <v>2496</v>
      </c>
      <c r="K1691" t="s">
        <v>2496</v>
      </c>
      <c r="L1691" s="20"/>
      <c r="M1691" s="20"/>
      <c r="N1691" s="20"/>
      <c r="O1691" s="20"/>
      <c r="P1691" s="20"/>
      <c r="Q1691" s="28">
        <f t="shared" si="28"/>
        <v>17.71</v>
      </c>
      <c r="R1691" s="18"/>
      <c r="S1691" s="18"/>
      <c r="T1691" s="18"/>
      <c r="U1691" s="18"/>
      <c r="V1691" s="18"/>
      <c r="W16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1" s="17">
        <f>SUM(T_MAIN_ROUTGW28[[#This Row],[(Y)
TOTAL Excluding VAT - Y1
((A*J)*Q)+((A*R)*12))]:[(AC)
TOTAL Excluding VAT - Y5
((E*N*Q)+((E*V)*12))]])</f>
        <v>0</v>
      </c>
      <c r="AC1691" s="65"/>
    </row>
    <row r="1692" spans="1:29" x14ac:dyDescent="0.3">
      <c r="A1692" t="s">
        <v>2533</v>
      </c>
      <c r="B1692" s="1" t="s">
        <v>5761</v>
      </c>
      <c r="C1692" s="115" t="s">
        <v>5762</v>
      </c>
      <c r="D1692" s="116" t="s">
        <v>2556</v>
      </c>
      <c r="E1692">
        <v>0</v>
      </c>
      <c r="F1692">
        <v>0</v>
      </c>
      <c r="G1692">
        <v>0</v>
      </c>
      <c r="H1692">
        <v>0</v>
      </c>
      <c r="I1692">
        <v>0</v>
      </c>
      <c r="J1692" t="s">
        <v>2496</v>
      </c>
      <c r="K1692" t="s">
        <v>2496</v>
      </c>
      <c r="L1692" s="20"/>
      <c r="M1692" s="20"/>
      <c r="N1692" s="20"/>
      <c r="O1692" s="20"/>
      <c r="P1692" s="20"/>
      <c r="Q1692" s="28">
        <f t="shared" si="28"/>
        <v>17.71</v>
      </c>
      <c r="R1692" s="18"/>
      <c r="S1692" s="18"/>
      <c r="T1692" s="18"/>
      <c r="U1692" s="18"/>
      <c r="V1692" s="18"/>
      <c r="W16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2" s="17">
        <f>SUM(T_MAIN_ROUTGW28[[#This Row],[(Y)
TOTAL Excluding VAT - Y1
((A*J)*Q)+((A*R)*12))]:[(AC)
TOTAL Excluding VAT - Y5
((E*N*Q)+((E*V)*12))]])</f>
        <v>0</v>
      </c>
      <c r="AC1692" s="65"/>
    </row>
    <row r="1693" spans="1:29" x14ac:dyDescent="0.3">
      <c r="A1693" t="s">
        <v>2533</v>
      </c>
      <c r="B1693" s="1" t="s">
        <v>5763</v>
      </c>
      <c r="C1693" s="115" t="s">
        <v>5764</v>
      </c>
      <c r="D1693" s="116" t="s">
        <v>2556</v>
      </c>
      <c r="E1693">
        <v>0</v>
      </c>
      <c r="F1693">
        <v>0</v>
      </c>
      <c r="G1693">
        <v>0</v>
      </c>
      <c r="H1693">
        <v>0</v>
      </c>
      <c r="I1693">
        <v>0</v>
      </c>
      <c r="J1693" t="s">
        <v>2496</v>
      </c>
      <c r="K1693" t="s">
        <v>2496</v>
      </c>
      <c r="L1693" s="20"/>
      <c r="M1693" s="20"/>
      <c r="N1693" s="20"/>
      <c r="O1693" s="20"/>
      <c r="P1693" s="20"/>
      <c r="Q1693" s="28">
        <f t="shared" si="28"/>
        <v>17.71</v>
      </c>
      <c r="R1693" s="18"/>
      <c r="S1693" s="18"/>
      <c r="T1693" s="18"/>
      <c r="U1693" s="18"/>
      <c r="V1693" s="18"/>
      <c r="W16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3" s="17">
        <f>SUM(T_MAIN_ROUTGW28[[#This Row],[(Y)
TOTAL Excluding VAT - Y1
((A*J)*Q)+((A*R)*12))]:[(AC)
TOTAL Excluding VAT - Y5
((E*N*Q)+((E*V)*12))]])</f>
        <v>0</v>
      </c>
      <c r="AC1693" s="65"/>
    </row>
    <row r="1694" spans="1:29" x14ac:dyDescent="0.3">
      <c r="A1694" t="s">
        <v>2533</v>
      </c>
      <c r="B1694" s="1" t="s">
        <v>5765</v>
      </c>
      <c r="C1694" s="115" t="s">
        <v>5766</v>
      </c>
      <c r="D1694" s="116" t="s">
        <v>2556</v>
      </c>
      <c r="E1694">
        <v>0</v>
      </c>
      <c r="F1694">
        <v>0</v>
      </c>
      <c r="G1694">
        <v>0</v>
      </c>
      <c r="H1694">
        <v>0</v>
      </c>
      <c r="I1694">
        <v>0</v>
      </c>
      <c r="J1694" t="s">
        <v>2496</v>
      </c>
      <c r="K1694" t="s">
        <v>2496</v>
      </c>
      <c r="L1694" s="20"/>
      <c r="M1694" s="20"/>
      <c r="N1694" s="20"/>
      <c r="O1694" s="20"/>
      <c r="P1694" s="20"/>
      <c r="Q1694" s="28">
        <f t="shared" si="28"/>
        <v>17.71</v>
      </c>
      <c r="R1694" s="18"/>
      <c r="S1694" s="18"/>
      <c r="T1694" s="18"/>
      <c r="U1694" s="18"/>
      <c r="V1694" s="18"/>
      <c r="W16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4" s="17">
        <f>SUM(T_MAIN_ROUTGW28[[#This Row],[(Y)
TOTAL Excluding VAT - Y1
((A*J)*Q)+((A*R)*12))]:[(AC)
TOTAL Excluding VAT - Y5
((E*N*Q)+((E*V)*12))]])</f>
        <v>0</v>
      </c>
      <c r="AC1694" s="65"/>
    </row>
    <row r="1695" spans="1:29" x14ac:dyDescent="0.3">
      <c r="A1695" t="s">
        <v>2533</v>
      </c>
      <c r="B1695" s="1" t="s">
        <v>5767</v>
      </c>
      <c r="C1695" s="115" t="s">
        <v>5768</v>
      </c>
      <c r="D1695" s="116" t="s">
        <v>2556</v>
      </c>
      <c r="E1695">
        <v>0</v>
      </c>
      <c r="F1695">
        <v>0</v>
      </c>
      <c r="G1695">
        <v>0</v>
      </c>
      <c r="H1695">
        <v>0</v>
      </c>
      <c r="I1695">
        <v>0</v>
      </c>
      <c r="J1695" t="s">
        <v>2496</v>
      </c>
      <c r="K1695" t="s">
        <v>2496</v>
      </c>
      <c r="L1695" s="20"/>
      <c r="M1695" s="20"/>
      <c r="N1695" s="20"/>
      <c r="O1695" s="20"/>
      <c r="P1695" s="20"/>
      <c r="Q1695" s="28">
        <f t="shared" si="28"/>
        <v>17.71</v>
      </c>
      <c r="R1695" s="18"/>
      <c r="S1695" s="18"/>
      <c r="T1695" s="18"/>
      <c r="U1695" s="18"/>
      <c r="V1695" s="18"/>
      <c r="W16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5" s="17">
        <f>SUM(T_MAIN_ROUTGW28[[#This Row],[(Y)
TOTAL Excluding VAT - Y1
((A*J)*Q)+((A*R)*12))]:[(AC)
TOTAL Excluding VAT - Y5
((E*N*Q)+((E*V)*12))]])</f>
        <v>0</v>
      </c>
      <c r="AC1695" s="65"/>
    </row>
    <row r="1696" spans="1:29" x14ac:dyDescent="0.3">
      <c r="A1696" t="s">
        <v>2533</v>
      </c>
      <c r="B1696" s="1" t="s">
        <v>5769</v>
      </c>
      <c r="C1696" s="115" t="s">
        <v>5770</v>
      </c>
      <c r="D1696" s="116" t="s">
        <v>2556</v>
      </c>
      <c r="E1696">
        <v>0</v>
      </c>
      <c r="F1696">
        <v>0</v>
      </c>
      <c r="G1696">
        <v>0</v>
      </c>
      <c r="H1696">
        <v>0</v>
      </c>
      <c r="I1696">
        <v>0</v>
      </c>
      <c r="J1696" t="s">
        <v>2496</v>
      </c>
      <c r="K1696" t="s">
        <v>2496</v>
      </c>
      <c r="L1696" s="20"/>
      <c r="M1696" s="20"/>
      <c r="N1696" s="20"/>
      <c r="O1696" s="20"/>
      <c r="P1696" s="20"/>
      <c r="Q1696" s="28">
        <f t="shared" si="28"/>
        <v>17.71</v>
      </c>
      <c r="R1696" s="18"/>
      <c r="S1696" s="18"/>
      <c r="T1696" s="18"/>
      <c r="U1696" s="18"/>
      <c r="V1696" s="18"/>
      <c r="W16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6" s="17">
        <f>SUM(T_MAIN_ROUTGW28[[#This Row],[(Y)
TOTAL Excluding VAT - Y1
((A*J)*Q)+((A*R)*12))]:[(AC)
TOTAL Excluding VAT - Y5
((E*N*Q)+((E*V)*12))]])</f>
        <v>0</v>
      </c>
      <c r="AC1696" s="65"/>
    </row>
    <row r="1697" spans="1:29" x14ac:dyDescent="0.3">
      <c r="A1697" t="s">
        <v>2533</v>
      </c>
      <c r="B1697" s="1" t="s">
        <v>5771</v>
      </c>
      <c r="C1697" s="115" t="s">
        <v>5772</v>
      </c>
      <c r="D1697" s="116" t="s">
        <v>2556</v>
      </c>
      <c r="E1697">
        <v>0</v>
      </c>
      <c r="F1697">
        <v>0</v>
      </c>
      <c r="G1697">
        <v>0</v>
      </c>
      <c r="H1697">
        <v>0</v>
      </c>
      <c r="I1697">
        <v>0</v>
      </c>
      <c r="J1697" t="s">
        <v>2496</v>
      </c>
      <c r="K1697" t="s">
        <v>2496</v>
      </c>
      <c r="L1697" s="20"/>
      <c r="M1697" s="20"/>
      <c r="N1697" s="20"/>
      <c r="O1697" s="20"/>
      <c r="P1697" s="20"/>
      <c r="Q1697" s="28">
        <f t="shared" si="28"/>
        <v>17.71</v>
      </c>
      <c r="R1697" s="18"/>
      <c r="S1697" s="18"/>
      <c r="T1697" s="18"/>
      <c r="U1697" s="18"/>
      <c r="V1697" s="18"/>
      <c r="W16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7" s="17">
        <f>SUM(T_MAIN_ROUTGW28[[#This Row],[(Y)
TOTAL Excluding VAT - Y1
((A*J)*Q)+((A*R)*12))]:[(AC)
TOTAL Excluding VAT - Y5
((E*N*Q)+((E*V)*12))]])</f>
        <v>0</v>
      </c>
      <c r="AC1697" s="65"/>
    </row>
    <row r="1698" spans="1:29" x14ac:dyDescent="0.3">
      <c r="A1698" t="s">
        <v>2533</v>
      </c>
      <c r="B1698" s="1" t="s">
        <v>5773</v>
      </c>
      <c r="C1698" s="115" t="s">
        <v>5774</v>
      </c>
      <c r="D1698" s="116" t="s">
        <v>2556</v>
      </c>
      <c r="E1698">
        <v>0</v>
      </c>
      <c r="F1698">
        <v>0</v>
      </c>
      <c r="G1698">
        <v>0</v>
      </c>
      <c r="H1698">
        <v>0</v>
      </c>
      <c r="I1698">
        <v>0</v>
      </c>
      <c r="J1698" t="s">
        <v>2496</v>
      </c>
      <c r="K1698" t="s">
        <v>2496</v>
      </c>
      <c r="L1698" s="20"/>
      <c r="M1698" s="20"/>
      <c r="N1698" s="20"/>
      <c r="O1698" s="20"/>
      <c r="P1698" s="20"/>
      <c r="Q1698" s="28">
        <f t="shared" si="28"/>
        <v>17.71</v>
      </c>
      <c r="R1698" s="18"/>
      <c r="S1698" s="18"/>
      <c r="T1698" s="18"/>
      <c r="U1698" s="18"/>
      <c r="V1698" s="18"/>
      <c r="W16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8" s="17">
        <f>SUM(T_MAIN_ROUTGW28[[#This Row],[(Y)
TOTAL Excluding VAT - Y1
((A*J)*Q)+((A*R)*12))]:[(AC)
TOTAL Excluding VAT - Y5
((E*N*Q)+((E*V)*12))]])</f>
        <v>0</v>
      </c>
      <c r="AC1698" s="65"/>
    </row>
    <row r="1699" spans="1:29" x14ac:dyDescent="0.3">
      <c r="A1699" t="s">
        <v>2533</v>
      </c>
      <c r="B1699" s="1" t="s">
        <v>5775</v>
      </c>
      <c r="C1699" s="115" t="s">
        <v>5776</v>
      </c>
      <c r="D1699" s="116" t="s">
        <v>2591</v>
      </c>
      <c r="E1699">
        <v>0</v>
      </c>
      <c r="F1699">
        <v>0</v>
      </c>
      <c r="G1699">
        <v>0</v>
      </c>
      <c r="H1699">
        <v>0</v>
      </c>
      <c r="I1699">
        <v>0</v>
      </c>
      <c r="J1699" t="s">
        <v>2496</v>
      </c>
      <c r="K1699" t="s">
        <v>2496</v>
      </c>
      <c r="L1699" s="20"/>
      <c r="M1699" s="20"/>
      <c r="N1699" s="20"/>
      <c r="O1699" s="20"/>
      <c r="P1699" s="20"/>
      <c r="Q1699" s="28">
        <f t="shared" si="28"/>
        <v>17.71</v>
      </c>
      <c r="R1699" s="18"/>
      <c r="S1699" s="18"/>
      <c r="T1699" s="18"/>
      <c r="U1699" s="18"/>
      <c r="V1699" s="18"/>
      <c r="W16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6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6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6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6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699" s="17">
        <f>SUM(T_MAIN_ROUTGW28[[#This Row],[(Y)
TOTAL Excluding VAT - Y1
((A*J)*Q)+((A*R)*12))]:[(AC)
TOTAL Excluding VAT - Y5
((E*N*Q)+((E*V)*12))]])</f>
        <v>0</v>
      </c>
      <c r="AC1699" s="65"/>
    </row>
    <row r="1700" spans="1:29" x14ac:dyDescent="0.3">
      <c r="A1700" t="s">
        <v>2533</v>
      </c>
      <c r="B1700" s="1" t="s">
        <v>5777</v>
      </c>
      <c r="C1700" s="115" t="s">
        <v>5778</v>
      </c>
      <c r="D1700" s="116" t="s">
        <v>2556</v>
      </c>
      <c r="E1700">
        <v>0</v>
      </c>
      <c r="F1700">
        <v>0</v>
      </c>
      <c r="G1700">
        <v>0</v>
      </c>
      <c r="H1700">
        <v>0</v>
      </c>
      <c r="I1700">
        <v>0</v>
      </c>
      <c r="J1700" t="s">
        <v>2496</v>
      </c>
      <c r="K1700" t="s">
        <v>2496</v>
      </c>
      <c r="L1700" s="20"/>
      <c r="M1700" s="20"/>
      <c r="N1700" s="20"/>
      <c r="O1700" s="20"/>
      <c r="P1700" s="20"/>
      <c r="Q1700" s="28">
        <f t="shared" si="28"/>
        <v>17.71</v>
      </c>
      <c r="R1700" s="18"/>
      <c r="S1700" s="18"/>
      <c r="T1700" s="18"/>
      <c r="U1700" s="18"/>
      <c r="V1700" s="18"/>
      <c r="W17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0" s="17">
        <f>SUM(T_MAIN_ROUTGW28[[#This Row],[(Y)
TOTAL Excluding VAT - Y1
((A*J)*Q)+((A*R)*12))]:[(AC)
TOTAL Excluding VAT - Y5
((E*N*Q)+((E*V)*12))]])</f>
        <v>0</v>
      </c>
      <c r="AC1700" s="65"/>
    </row>
    <row r="1701" spans="1:29" x14ac:dyDescent="0.3">
      <c r="A1701" t="s">
        <v>2533</v>
      </c>
      <c r="B1701" s="1" t="s">
        <v>5779</v>
      </c>
      <c r="C1701" s="115" t="s">
        <v>5780</v>
      </c>
      <c r="D1701" s="116" t="s">
        <v>2556</v>
      </c>
      <c r="E1701">
        <v>0</v>
      </c>
      <c r="F1701">
        <v>0</v>
      </c>
      <c r="G1701">
        <v>0</v>
      </c>
      <c r="H1701">
        <v>0</v>
      </c>
      <c r="I1701">
        <v>0</v>
      </c>
      <c r="J1701" t="s">
        <v>2496</v>
      </c>
      <c r="K1701" t="s">
        <v>2496</v>
      </c>
      <c r="L1701" s="20"/>
      <c r="M1701" s="20"/>
      <c r="N1701" s="20"/>
      <c r="O1701" s="20"/>
      <c r="P1701" s="20"/>
      <c r="Q1701" s="28">
        <f t="shared" si="28"/>
        <v>17.71</v>
      </c>
      <c r="R1701" s="18"/>
      <c r="S1701" s="18"/>
      <c r="T1701" s="18"/>
      <c r="U1701" s="18"/>
      <c r="V1701" s="18"/>
      <c r="W17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1" s="17">
        <f>SUM(T_MAIN_ROUTGW28[[#This Row],[(Y)
TOTAL Excluding VAT - Y1
((A*J)*Q)+((A*R)*12))]:[(AC)
TOTAL Excluding VAT - Y5
((E*N*Q)+((E*V)*12))]])</f>
        <v>0</v>
      </c>
      <c r="AC1701" s="65"/>
    </row>
    <row r="1702" spans="1:29" x14ac:dyDescent="0.3">
      <c r="A1702" t="s">
        <v>2533</v>
      </c>
      <c r="B1702" s="1" t="s">
        <v>5781</v>
      </c>
      <c r="C1702" s="115" t="s">
        <v>5782</v>
      </c>
      <c r="D1702" s="116" t="s">
        <v>5783</v>
      </c>
      <c r="E1702">
        <v>1</v>
      </c>
      <c r="F1702">
        <v>1</v>
      </c>
      <c r="G1702">
        <v>1</v>
      </c>
      <c r="H1702">
        <v>1</v>
      </c>
      <c r="I1702">
        <v>1</v>
      </c>
      <c r="J1702" t="s">
        <v>3414</v>
      </c>
      <c r="K1702" t="s">
        <v>2496</v>
      </c>
      <c r="L1702" s="20"/>
      <c r="M1702" s="20"/>
      <c r="N1702" s="20"/>
      <c r="O1702" s="20"/>
      <c r="P1702" s="20"/>
      <c r="Q1702" s="28">
        <f t="shared" si="28"/>
        <v>17.71</v>
      </c>
      <c r="R1702" s="18"/>
      <c r="S1702" s="18"/>
      <c r="T1702" s="18"/>
      <c r="U1702" s="18"/>
      <c r="V1702" s="18"/>
      <c r="W17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2" s="17">
        <f>SUM(T_MAIN_ROUTGW28[[#This Row],[(Y)
TOTAL Excluding VAT - Y1
((A*J)*Q)+((A*R)*12))]:[(AC)
TOTAL Excluding VAT - Y5
((E*N*Q)+((E*V)*12))]])</f>
        <v>0</v>
      </c>
      <c r="AC1702" s="65"/>
    </row>
    <row r="1703" spans="1:29" x14ac:dyDescent="0.3">
      <c r="A1703" t="s">
        <v>2533</v>
      </c>
      <c r="B1703" s="1" t="s">
        <v>5784</v>
      </c>
      <c r="C1703" s="115" t="s">
        <v>5785</v>
      </c>
      <c r="D1703" s="116" t="s">
        <v>2556</v>
      </c>
      <c r="E1703">
        <v>0</v>
      </c>
      <c r="F1703">
        <v>0</v>
      </c>
      <c r="G1703">
        <v>0</v>
      </c>
      <c r="H1703">
        <v>0</v>
      </c>
      <c r="I1703">
        <v>0</v>
      </c>
      <c r="J1703" t="s">
        <v>2496</v>
      </c>
      <c r="K1703" t="s">
        <v>2496</v>
      </c>
      <c r="L1703" s="20"/>
      <c r="M1703" s="20"/>
      <c r="N1703" s="20"/>
      <c r="O1703" s="20"/>
      <c r="P1703" s="20"/>
      <c r="Q1703" s="28">
        <f t="shared" si="28"/>
        <v>17.71</v>
      </c>
      <c r="R1703" s="18"/>
      <c r="S1703" s="18"/>
      <c r="T1703" s="18"/>
      <c r="U1703" s="18"/>
      <c r="V1703" s="18"/>
      <c r="W17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3" s="17">
        <f>SUM(T_MAIN_ROUTGW28[[#This Row],[(Y)
TOTAL Excluding VAT - Y1
((A*J)*Q)+((A*R)*12))]:[(AC)
TOTAL Excluding VAT - Y5
((E*N*Q)+((E*V)*12))]])</f>
        <v>0</v>
      </c>
      <c r="AC1703" s="65"/>
    </row>
    <row r="1704" spans="1:29" x14ac:dyDescent="0.3">
      <c r="A1704" t="s">
        <v>2533</v>
      </c>
      <c r="B1704" s="1" t="s">
        <v>5786</v>
      </c>
      <c r="C1704" s="115" t="s">
        <v>5787</v>
      </c>
      <c r="D1704" s="116" t="s">
        <v>2556</v>
      </c>
      <c r="E1704">
        <v>0</v>
      </c>
      <c r="F1704">
        <v>0</v>
      </c>
      <c r="G1704">
        <v>0</v>
      </c>
      <c r="H1704">
        <v>0</v>
      </c>
      <c r="I1704">
        <v>0</v>
      </c>
      <c r="J1704" t="s">
        <v>2496</v>
      </c>
      <c r="K1704" t="s">
        <v>2496</v>
      </c>
      <c r="L1704" s="20"/>
      <c r="M1704" s="20"/>
      <c r="N1704" s="20"/>
      <c r="O1704" s="20"/>
      <c r="P1704" s="20"/>
      <c r="Q1704" s="28">
        <f t="shared" si="28"/>
        <v>17.71</v>
      </c>
      <c r="R1704" s="18"/>
      <c r="S1704" s="18"/>
      <c r="T1704" s="18"/>
      <c r="U1704" s="18"/>
      <c r="V1704" s="18"/>
      <c r="W17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4" s="17">
        <f>SUM(T_MAIN_ROUTGW28[[#This Row],[(Y)
TOTAL Excluding VAT - Y1
((A*J)*Q)+((A*R)*12))]:[(AC)
TOTAL Excluding VAT - Y5
((E*N*Q)+((E*V)*12))]])</f>
        <v>0</v>
      </c>
      <c r="AC1704" s="65"/>
    </row>
    <row r="1705" spans="1:29" x14ac:dyDescent="0.3">
      <c r="A1705" t="s">
        <v>2533</v>
      </c>
      <c r="B1705" s="1" t="s">
        <v>5788</v>
      </c>
      <c r="C1705" s="115" t="s">
        <v>5789</v>
      </c>
      <c r="D1705" s="116" t="s">
        <v>3438</v>
      </c>
      <c r="E1705">
        <v>0</v>
      </c>
      <c r="F1705">
        <v>0</v>
      </c>
      <c r="G1705">
        <v>0</v>
      </c>
      <c r="H1705">
        <v>0</v>
      </c>
      <c r="I1705">
        <v>0</v>
      </c>
      <c r="J1705" t="s">
        <v>2496</v>
      </c>
      <c r="K1705" t="s">
        <v>2496</v>
      </c>
      <c r="L1705" s="20"/>
      <c r="M1705" s="20"/>
      <c r="N1705" s="20"/>
      <c r="O1705" s="20"/>
      <c r="P1705" s="20"/>
      <c r="Q1705" s="28">
        <f t="shared" si="28"/>
        <v>17.71</v>
      </c>
      <c r="R1705" s="18"/>
      <c r="S1705" s="18"/>
      <c r="T1705" s="18"/>
      <c r="U1705" s="18"/>
      <c r="V1705" s="18"/>
      <c r="W17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5" s="17">
        <f>SUM(T_MAIN_ROUTGW28[[#This Row],[(Y)
TOTAL Excluding VAT - Y1
((A*J)*Q)+((A*R)*12))]:[(AC)
TOTAL Excluding VAT - Y5
((E*N*Q)+((E*V)*12))]])</f>
        <v>0</v>
      </c>
      <c r="AC1705" s="65"/>
    </row>
    <row r="1706" spans="1:29" x14ac:dyDescent="0.3">
      <c r="A1706" t="s">
        <v>2533</v>
      </c>
      <c r="B1706" s="1" t="s">
        <v>5790</v>
      </c>
      <c r="C1706" s="115" t="s">
        <v>5791</v>
      </c>
      <c r="D1706" s="116" t="s">
        <v>2556</v>
      </c>
      <c r="E1706">
        <v>0</v>
      </c>
      <c r="F1706">
        <v>0</v>
      </c>
      <c r="G1706">
        <v>0</v>
      </c>
      <c r="H1706">
        <v>0</v>
      </c>
      <c r="I1706">
        <v>0</v>
      </c>
      <c r="J1706" t="s">
        <v>2496</v>
      </c>
      <c r="K1706" t="s">
        <v>2496</v>
      </c>
      <c r="L1706" s="20"/>
      <c r="M1706" s="20"/>
      <c r="N1706" s="20"/>
      <c r="O1706" s="20"/>
      <c r="P1706" s="20"/>
      <c r="Q1706" s="28">
        <f t="shared" si="28"/>
        <v>17.71</v>
      </c>
      <c r="R1706" s="18"/>
      <c r="S1706" s="18"/>
      <c r="T1706" s="18"/>
      <c r="U1706" s="18"/>
      <c r="V1706" s="18"/>
      <c r="W17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6" s="17">
        <f>SUM(T_MAIN_ROUTGW28[[#This Row],[(Y)
TOTAL Excluding VAT - Y1
((A*J)*Q)+((A*R)*12))]:[(AC)
TOTAL Excluding VAT - Y5
((E*N*Q)+((E*V)*12))]])</f>
        <v>0</v>
      </c>
      <c r="AC1706" s="65"/>
    </row>
    <row r="1707" spans="1:29" x14ac:dyDescent="0.3">
      <c r="A1707" t="s">
        <v>2533</v>
      </c>
      <c r="B1707" s="1" t="s">
        <v>5792</v>
      </c>
      <c r="C1707" s="115" t="s">
        <v>5793</v>
      </c>
      <c r="D1707" s="116" t="s">
        <v>2679</v>
      </c>
      <c r="E1707">
        <v>0</v>
      </c>
      <c r="F1707">
        <v>0</v>
      </c>
      <c r="G1707">
        <v>0</v>
      </c>
      <c r="H1707">
        <v>0</v>
      </c>
      <c r="I1707">
        <v>0</v>
      </c>
      <c r="J1707" t="s">
        <v>2496</v>
      </c>
      <c r="K1707" t="s">
        <v>2496</v>
      </c>
      <c r="L1707" s="20"/>
      <c r="M1707" s="20"/>
      <c r="N1707" s="20"/>
      <c r="O1707" s="20"/>
      <c r="P1707" s="20"/>
      <c r="Q1707" s="28">
        <f t="shared" si="28"/>
        <v>17.71</v>
      </c>
      <c r="R1707" s="18"/>
      <c r="S1707" s="18"/>
      <c r="T1707" s="18"/>
      <c r="U1707" s="18"/>
      <c r="V1707" s="18"/>
      <c r="W17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7" s="17">
        <f>SUM(T_MAIN_ROUTGW28[[#This Row],[(Y)
TOTAL Excluding VAT - Y1
((A*J)*Q)+((A*R)*12))]:[(AC)
TOTAL Excluding VAT - Y5
((E*N*Q)+((E*V)*12))]])</f>
        <v>0</v>
      </c>
      <c r="AC1707" s="65"/>
    </row>
    <row r="1708" spans="1:29" x14ac:dyDescent="0.3">
      <c r="A1708" t="s">
        <v>2533</v>
      </c>
      <c r="B1708" s="1" t="s">
        <v>5794</v>
      </c>
      <c r="C1708" s="115" t="s">
        <v>5795</v>
      </c>
      <c r="D1708" s="116" t="s">
        <v>2679</v>
      </c>
      <c r="E1708">
        <v>0</v>
      </c>
      <c r="F1708">
        <v>0</v>
      </c>
      <c r="G1708">
        <v>0</v>
      </c>
      <c r="H1708">
        <v>0</v>
      </c>
      <c r="I1708">
        <v>0</v>
      </c>
      <c r="J1708" t="s">
        <v>2496</v>
      </c>
      <c r="K1708" t="s">
        <v>2496</v>
      </c>
      <c r="L1708" s="20"/>
      <c r="M1708" s="20"/>
      <c r="N1708" s="20"/>
      <c r="O1708" s="20"/>
      <c r="P1708" s="20"/>
      <c r="Q1708" s="28">
        <f t="shared" si="28"/>
        <v>17.71</v>
      </c>
      <c r="R1708" s="18"/>
      <c r="S1708" s="18"/>
      <c r="T1708" s="18"/>
      <c r="U1708" s="18"/>
      <c r="V1708" s="18"/>
      <c r="W17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8" s="17">
        <f>SUM(T_MAIN_ROUTGW28[[#This Row],[(Y)
TOTAL Excluding VAT - Y1
((A*J)*Q)+((A*R)*12))]:[(AC)
TOTAL Excluding VAT - Y5
((E*N*Q)+((E*V)*12))]])</f>
        <v>0</v>
      </c>
      <c r="AC1708" s="65"/>
    </row>
    <row r="1709" spans="1:29" x14ac:dyDescent="0.3">
      <c r="A1709" t="s">
        <v>2533</v>
      </c>
      <c r="B1709" s="1" t="s">
        <v>5796</v>
      </c>
      <c r="C1709" s="115" t="s">
        <v>5797</v>
      </c>
      <c r="D1709" s="116" t="s">
        <v>2556</v>
      </c>
      <c r="E1709">
        <v>0</v>
      </c>
      <c r="F1709">
        <v>0</v>
      </c>
      <c r="G1709">
        <v>0</v>
      </c>
      <c r="H1709">
        <v>0</v>
      </c>
      <c r="I1709">
        <v>0</v>
      </c>
      <c r="J1709" t="s">
        <v>2496</v>
      </c>
      <c r="K1709" t="s">
        <v>2496</v>
      </c>
      <c r="L1709" s="20"/>
      <c r="M1709" s="20"/>
      <c r="N1709" s="20"/>
      <c r="O1709" s="20"/>
      <c r="P1709" s="20"/>
      <c r="Q1709" s="28">
        <f t="shared" si="28"/>
        <v>17.71</v>
      </c>
      <c r="R1709" s="18"/>
      <c r="S1709" s="18"/>
      <c r="T1709" s="18"/>
      <c r="U1709" s="18"/>
      <c r="V1709" s="18"/>
      <c r="W17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09" s="17">
        <f>SUM(T_MAIN_ROUTGW28[[#This Row],[(Y)
TOTAL Excluding VAT - Y1
((A*J)*Q)+((A*R)*12))]:[(AC)
TOTAL Excluding VAT - Y5
((E*N*Q)+((E*V)*12))]])</f>
        <v>0</v>
      </c>
      <c r="AC1709" s="65"/>
    </row>
    <row r="1710" spans="1:29" x14ac:dyDescent="0.3">
      <c r="A1710" t="s">
        <v>2533</v>
      </c>
      <c r="B1710" s="1" t="s">
        <v>5798</v>
      </c>
      <c r="C1710" s="115" t="s">
        <v>5799</v>
      </c>
      <c r="D1710" s="116" t="s">
        <v>2556</v>
      </c>
      <c r="E1710">
        <v>0</v>
      </c>
      <c r="F1710">
        <v>0</v>
      </c>
      <c r="G1710">
        <v>0</v>
      </c>
      <c r="H1710">
        <v>0</v>
      </c>
      <c r="I1710">
        <v>0</v>
      </c>
      <c r="J1710" t="s">
        <v>2496</v>
      </c>
      <c r="K1710" t="s">
        <v>2496</v>
      </c>
      <c r="L1710" s="20"/>
      <c r="M1710" s="20"/>
      <c r="N1710" s="20"/>
      <c r="O1710" s="20"/>
      <c r="P1710" s="20"/>
      <c r="Q1710" s="28">
        <f t="shared" si="28"/>
        <v>17.71</v>
      </c>
      <c r="R1710" s="18"/>
      <c r="S1710" s="18"/>
      <c r="T1710" s="18"/>
      <c r="U1710" s="18"/>
      <c r="V1710" s="18"/>
      <c r="W17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0" s="17">
        <f>SUM(T_MAIN_ROUTGW28[[#This Row],[(Y)
TOTAL Excluding VAT - Y1
((A*J)*Q)+((A*R)*12))]:[(AC)
TOTAL Excluding VAT - Y5
((E*N*Q)+((E*V)*12))]])</f>
        <v>0</v>
      </c>
      <c r="AC1710" s="65"/>
    </row>
    <row r="1711" spans="1:29" x14ac:dyDescent="0.3">
      <c r="A1711" t="s">
        <v>2533</v>
      </c>
      <c r="B1711" s="1" t="s">
        <v>5800</v>
      </c>
      <c r="C1711" s="115" t="s">
        <v>5801</v>
      </c>
      <c r="D1711" s="116" t="s">
        <v>4131</v>
      </c>
      <c r="E1711">
        <v>0</v>
      </c>
      <c r="F1711">
        <v>0</v>
      </c>
      <c r="G1711">
        <v>0</v>
      </c>
      <c r="H1711">
        <v>0</v>
      </c>
      <c r="I1711">
        <v>0</v>
      </c>
      <c r="J1711" t="s">
        <v>2496</v>
      </c>
      <c r="K1711" t="s">
        <v>2496</v>
      </c>
      <c r="L1711" s="20"/>
      <c r="M1711" s="20"/>
      <c r="N1711" s="20"/>
      <c r="O1711" s="20"/>
      <c r="P1711" s="20"/>
      <c r="Q1711" s="28">
        <f t="shared" si="28"/>
        <v>17.71</v>
      </c>
      <c r="R1711" s="18"/>
      <c r="S1711" s="18"/>
      <c r="T1711" s="18"/>
      <c r="U1711" s="18"/>
      <c r="V1711" s="18"/>
      <c r="W17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1" s="17">
        <f>SUM(T_MAIN_ROUTGW28[[#This Row],[(Y)
TOTAL Excluding VAT - Y1
((A*J)*Q)+((A*R)*12))]:[(AC)
TOTAL Excluding VAT - Y5
((E*N*Q)+((E*V)*12))]])</f>
        <v>0</v>
      </c>
      <c r="AC1711" s="65"/>
    </row>
    <row r="1712" spans="1:29" x14ac:dyDescent="0.3">
      <c r="A1712" t="s">
        <v>2533</v>
      </c>
      <c r="B1712" s="1" t="s">
        <v>5802</v>
      </c>
      <c r="C1712" s="115" t="s">
        <v>5803</v>
      </c>
      <c r="D1712" s="116" t="s">
        <v>4131</v>
      </c>
      <c r="E1712">
        <v>0</v>
      </c>
      <c r="F1712">
        <v>0</v>
      </c>
      <c r="G1712">
        <v>0</v>
      </c>
      <c r="H1712">
        <v>0</v>
      </c>
      <c r="I1712">
        <v>0</v>
      </c>
      <c r="J1712" t="s">
        <v>2496</v>
      </c>
      <c r="K1712" t="s">
        <v>2496</v>
      </c>
      <c r="L1712" s="20"/>
      <c r="M1712" s="20"/>
      <c r="N1712" s="20"/>
      <c r="O1712" s="20"/>
      <c r="P1712" s="20"/>
      <c r="Q1712" s="28">
        <f t="shared" si="28"/>
        <v>17.71</v>
      </c>
      <c r="R1712" s="18"/>
      <c r="S1712" s="18"/>
      <c r="T1712" s="18"/>
      <c r="U1712" s="18"/>
      <c r="V1712" s="18"/>
      <c r="W17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2" s="17">
        <f>SUM(T_MAIN_ROUTGW28[[#This Row],[(Y)
TOTAL Excluding VAT - Y1
((A*J)*Q)+((A*R)*12))]:[(AC)
TOTAL Excluding VAT - Y5
((E*N*Q)+((E*V)*12))]])</f>
        <v>0</v>
      </c>
      <c r="AC1712" s="65"/>
    </row>
    <row r="1713" spans="1:29" x14ac:dyDescent="0.3">
      <c r="A1713" t="s">
        <v>2533</v>
      </c>
      <c r="B1713" s="1" t="s">
        <v>5804</v>
      </c>
      <c r="C1713" s="115" t="s">
        <v>5805</v>
      </c>
      <c r="D1713" s="116" t="s">
        <v>2556</v>
      </c>
      <c r="E1713">
        <v>0</v>
      </c>
      <c r="F1713">
        <v>0</v>
      </c>
      <c r="G1713">
        <v>0</v>
      </c>
      <c r="H1713">
        <v>0</v>
      </c>
      <c r="I1713">
        <v>0</v>
      </c>
      <c r="J1713" t="s">
        <v>2496</v>
      </c>
      <c r="K1713" t="s">
        <v>2496</v>
      </c>
      <c r="L1713" s="20"/>
      <c r="M1713" s="20"/>
      <c r="N1713" s="20"/>
      <c r="O1713" s="20"/>
      <c r="P1713" s="20"/>
      <c r="Q1713" s="28">
        <f t="shared" si="28"/>
        <v>17.71</v>
      </c>
      <c r="R1713" s="18"/>
      <c r="S1713" s="18"/>
      <c r="T1713" s="18"/>
      <c r="U1713" s="18"/>
      <c r="V1713" s="18"/>
      <c r="W17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3" s="17">
        <f>SUM(T_MAIN_ROUTGW28[[#This Row],[(Y)
TOTAL Excluding VAT - Y1
((A*J)*Q)+((A*R)*12))]:[(AC)
TOTAL Excluding VAT - Y5
((E*N*Q)+((E*V)*12))]])</f>
        <v>0</v>
      </c>
      <c r="AC1713" s="65"/>
    </row>
    <row r="1714" spans="1:29" x14ac:dyDescent="0.3">
      <c r="A1714" t="s">
        <v>2533</v>
      </c>
      <c r="B1714" s="1" t="s">
        <v>5806</v>
      </c>
      <c r="C1714" s="115" t="s">
        <v>5807</v>
      </c>
      <c r="D1714" s="116" t="s">
        <v>2556</v>
      </c>
      <c r="E1714">
        <v>0</v>
      </c>
      <c r="F1714">
        <v>0</v>
      </c>
      <c r="G1714">
        <v>0</v>
      </c>
      <c r="H1714">
        <v>0</v>
      </c>
      <c r="I1714">
        <v>0</v>
      </c>
      <c r="J1714" t="s">
        <v>2496</v>
      </c>
      <c r="K1714" t="s">
        <v>2496</v>
      </c>
      <c r="L1714" s="20"/>
      <c r="M1714" s="20"/>
      <c r="N1714" s="20"/>
      <c r="O1714" s="20"/>
      <c r="P1714" s="20"/>
      <c r="Q1714" s="28">
        <f t="shared" si="28"/>
        <v>17.71</v>
      </c>
      <c r="R1714" s="18"/>
      <c r="S1714" s="18"/>
      <c r="T1714" s="18"/>
      <c r="U1714" s="18"/>
      <c r="V1714" s="18"/>
      <c r="W17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4" s="17">
        <f>SUM(T_MAIN_ROUTGW28[[#This Row],[(Y)
TOTAL Excluding VAT - Y1
((A*J)*Q)+((A*R)*12))]:[(AC)
TOTAL Excluding VAT - Y5
((E*N*Q)+((E*V)*12))]])</f>
        <v>0</v>
      </c>
      <c r="AC1714" s="65"/>
    </row>
    <row r="1715" spans="1:29" x14ac:dyDescent="0.3">
      <c r="A1715" t="s">
        <v>3410</v>
      </c>
      <c r="B1715" s="1" t="s">
        <v>5175</v>
      </c>
      <c r="C1715" s="1" t="s">
        <v>5175</v>
      </c>
      <c r="D1715" s="116" t="s">
        <v>2556</v>
      </c>
      <c r="E1715">
        <v>0</v>
      </c>
      <c r="F1715">
        <v>0</v>
      </c>
      <c r="G1715">
        <v>0</v>
      </c>
      <c r="H1715">
        <v>0</v>
      </c>
      <c r="I1715">
        <v>0</v>
      </c>
      <c r="J1715" t="s">
        <v>2496</v>
      </c>
      <c r="K1715" t="s">
        <v>2496</v>
      </c>
      <c r="L1715" s="20"/>
      <c r="M1715" s="20"/>
      <c r="N1715" s="20"/>
      <c r="O1715" s="20"/>
      <c r="P1715" s="20"/>
      <c r="Q1715" s="28">
        <f t="shared" si="28"/>
        <v>17.71</v>
      </c>
      <c r="R1715" s="18"/>
      <c r="S1715" s="18"/>
      <c r="T1715" s="18"/>
      <c r="U1715" s="18"/>
      <c r="V1715" s="18"/>
      <c r="W17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5" s="17">
        <f>SUM(T_MAIN_ROUTGW28[[#This Row],[(Y)
TOTAL Excluding VAT - Y1
((A*J)*Q)+((A*R)*12))]:[(AC)
TOTAL Excluding VAT - Y5
((E*N*Q)+((E*V)*12))]])</f>
        <v>0</v>
      </c>
      <c r="AC1715" s="65"/>
    </row>
    <row r="1716" spans="1:29" x14ac:dyDescent="0.3">
      <c r="A1716" t="s">
        <v>2533</v>
      </c>
      <c r="B1716" s="1" t="s">
        <v>5175</v>
      </c>
      <c r="C1716" s="115" t="s">
        <v>5808</v>
      </c>
      <c r="D1716" s="116" t="s">
        <v>2556</v>
      </c>
      <c r="E1716">
        <v>0</v>
      </c>
      <c r="F1716">
        <v>0</v>
      </c>
      <c r="G1716">
        <v>0</v>
      </c>
      <c r="H1716">
        <v>0</v>
      </c>
      <c r="I1716">
        <v>0</v>
      </c>
      <c r="J1716" t="s">
        <v>2496</v>
      </c>
      <c r="K1716" t="s">
        <v>2496</v>
      </c>
      <c r="L1716" s="20"/>
      <c r="M1716" s="20"/>
      <c r="N1716" s="20"/>
      <c r="O1716" s="20"/>
      <c r="P1716" s="20"/>
      <c r="Q1716" s="28">
        <f t="shared" si="28"/>
        <v>17.71</v>
      </c>
      <c r="R1716" s="18"/>
      <c r="S1716" s="18"/>
      <c r="T1716" s="18"/>
      <c r="U1716" s="18"/>
      <c r="V1716" s="18"/>
      <c r="W17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6" s="17">
        <f>SUM(T_MAIN_ROUTGW28[[#This Row],[(Y)
TOTAL Excluding VAT - Y1
((A*J)*Q)+((A*R)*12))]:[(AC)
TOTAL Excluding VAT - Y5
((E*N*Q)+((E*V)*12))]])</f>
        <v>0</v>
      </c>
      <c r="AC1716" s="65"/>
    </row>
    <row r="1717" spans="1:29" x14ac:dyDescent="0.3">
      <c r="A1717" t="s">
        <v>2533</v>
      </c>
      <c r="B1717" s="1" t="s">
        <v>5809</v>
      </c>
      <c r="C1717" s="115" t="s">
        <v>5810</v>
      </c>
      <c r="D1717" s="116" t="s">
        <v>2556</v>
      </c>
      <c r="E1717">
        <v>0</v>
      </c>
      <c r="F1717">
        <v>0</v>
      </c>
      <c r="G1717">
        <v>0</v>
      </c>
      <c r="H1717">
        <v>0</v>
      </c>
      <c r="I1717">
        <v>0</v>
      </c>
      <c r="J1717" t="s">
        <v>2496</v>
      </c>
      <c r="K1717" t="s">
        <v>2496</v>
      </c>
      <c r="L1717" s="20"/>
      <c r="M1717" s="20"/>
      <c r="N1717" s="20"/>
      <c r="O1717" s="20"/>
      <c r="P1717" s="20"/>
      <c r="Q1717" s="28">
        <f t="shared" si="28"/>
        <v>17.71</v>
      </c>
      <c r="R1717" s="18"/>
      <c r="S1717" s="18"/>
      <c r="T1717" s="18"/>
      <c r="U1717" s="18"/>
      <c r="V1717" s="18"/>
      <c r="W17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7" s="17">
        <f>SUM(T_MAIN_ROUTGW28[[#This Row],[(Y)
TOTAL Excluding VAT - Y1
((A*J)*Q)+((A*R)*12))]:[(AC)
TOTAL Excluding VAT - Y5
((E*N*Q)+((E*V)*12))]])</f>
        <v>0</v>
      </c>
      <c r="AC1717" s="65"/>
    </row>
    <row r="1718" spans="1:29" x14ac:dyDescent="0.3">
      <c r="A1718" t="s">
        <v>2533</v>
      </c>
      <c r="B1718" s="1" t="s">
        <v>5811</v>
      </c>
      <c r="C1718" s="115" t="s">
        <v>5812</v>
      </c>
      <c r="D1718" s="116" t="s">
        <v>2591</v>
      </c>
      <c r="E1718">
        <v>0</v>
      </c>
      <c r="F1718">
        <v>0</v>
      </c>
      <c r="G1718">
        <v>0</v>
      </c>
      <c r="H1718">
        <v>0</v>
      </c>
      <c r="I1718">
        <v>0</v>
      </c>
      <c r="J1718" t="s">
        <v>2496</v>
      </c>
      <c r="K1718" t="s">
        <v>2496</v>
      </c>
      <c r="L1718" s="20"/>
      <c r="M1718" s="20"/>
      <c r="N1718" s="20"/>
      <c r="O1718" s="20"/>
      <c r="P1718" s="20"/>
      <c r="Q1718" s="28">
        <f t="shared" si="28"/>
        <v>17.71</v>
      </c>
      <c r="R1718" s="18"/>
      <c r="S1718" s="18"/>
      <c r="T1718" s="18"/>
      <c r="U1718" s="18"/>
      <c r="V1718" s="18"/>
      <c r="W17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8" s="17">
        <f>SUM(T_MAIN_ROUTGW28[[#This Row],[(Y)
TOTAL Excluding VAT - Y1
((A*J)*Q)+((A*R)*12))]:[(AC)
TOTAL Excluding VAT - Y5
((E*N*Q)+((E*V)*12))]])</f>
        <v>0</v>
      </c>
      <c r="AC1718" s="65"/>
    </row>
    <row r="1719" spans="1:29" x14ac:dyDescent="0.3">
      <c r="A1719" t="s">
        <v>2533</v>
      </c>
      <c r="B1719" s="1" t="s">
        <v>5813</v>
      </c>
      <c r="C1719" s="115" t="s">
        <v>5814</v>
      </c>
      <c r="D1719" s="116" t="s">
        <v>2556</v>
      </c>
      <c r="E1719">
        <v>0</v>
      </c>
      <c r="F1719">
        <v>0</v>
      </c>
      <c r="G1719">
        <v>0</v>
      </c>
      <c r="H1719">
        <v>0</v>
      </c>
      <c r="I1719">
        <v>0</v>
      </c>
      <c r="J1719" t="s">
        <v>2496</v>
      </c>
      <c r="K1719" t="s">
        <v>2496</v>
      </c>
      <c r="L1719" s="20"/>
      <c r="M1719" s="20"/>
      <c r="N1719" s="20"/>
      <c r="O1719" s="20"/>
      <c r="P1719" s="20"/>
      <c r="Q1719" s="28">
        <f t="shared" si="28"/>
        <v>17.71</v>
      </c>
      <c r="R1719" s="18"/>
      <c r="S1719" s="18"/>
      <c r="T1719" s="18"/>
      <c r="U1719" s="18"/>
      <c r="V1719" s="18"/>
      <c r="W17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19" s="17">
        <f>SUM(T_MAIN_ROUTGW28[[#This Row],[(Y)
TOTAL Excluding VAT - Y1
((A*J)*Q)+((A*R)*12))]:[(AC)
TOTAL Excluding VAT - Y5
((E*N*Q)+((E*V)*12))]])</f>
        <v>0</v>
      </c>
      <c r="AC1719" s="65"/>
    </row>
    <row r="1720" spans="1:29" x14ac:dyDescent="0.3">
      <c r="A1720" t="s">
        <v>2533</v>
      </c>
      <c r="B1720" s="1" t="s">
        <v>5815</v>
      </c>
      <c r="C1720" s="115" t="s">
        <v>5816</v>
      </c>
      <c r="D1720" s="116" t="s">
        <v>2556</v>
      </c>
      <c r="E1720">
        <v>0</v>
      </c>
      <c r="F1720">
        <v>0</v>
      </c>
      <c r="G1720">
        <v>0</v>
      </c>
      <c r="H1720">
        <v>0</v>
      </c>
      <c r="I1720">
        <v>0</v>
      </c>
      <c r="J1720" t="s">
        <v>2496</v>
      </c>
      <c r="K1720" t="s">
        <v>2496</v>
      </c>
      <c r="L1720" s="20"/>
      <c r="M1720" s="20"/>
      <c r="N1720" s="20"/>
      <c r="O1720" s="20"/>
      <c r="P1720" s="20"/>
      <c r="Q1720" s="28">
        <f t="shared" si="28"/>
        <v>17.71</v>
      </c>
      <c r="R1720" s="18"/>
      <c r="S1720" s="18"/>
      <c r="T1720" s="18"/>
      <c r="U1720" s="18"/>
      <c r="V1720" s="18"/>
      <c r="W17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0" s="17">
        <f>SUM(T_MAIN_ROUTGW28[[#This Row],[(Y)
TOTAL Excluding VAT - Y1
((A*J)*Q)+((A*R)*12))]:[(AC)
TOTAL Excluding VAT - Y5
((E*N*Q)+((E*V)*12))]])</f>
        <v>0</v>
      </c>
      <c r="AC1720" s="65"/>
    </row>
    <row r="1721" spans="1:29" x14ac:dyDescent="0.3">
      <c r="A1721" t="s">
        <v>2533</v>
      </c>
      <c r="B1721" s="1" t="s">
        <v>5817</v>
      </c>
      <c r="C1721" s="115" t="s">
        <v>5818</v>
      </c>
      <c r="D1721" s="116" t="s">
        <v>2556</v>
      </c>
      <c r="E1721">
        <v>0</v>
      </c>
      <c r="F1721">
        <v>0</v>
      </c>
      <c r="G1721">
        <v>0</v>
      </c>
      <c r="H1721">
        <v>0</v>
      </c>
      <c r="I1721">
        <v>0</v>
      </c>
      <c r="J1721" t="s">
        <v>2496</v>
      </c>
      <c r="K1721" t="s">
        <v>2496</v>
      </c>
      <c r="L1721" s="20"/>
      <c r="M1721" s="20"/>
      <c r="N1721" s="20"/>
      <c r="O1721" s="20"/>
      <c r="P1721" s="20"/>
      <c r="Q1721" s="28">
        <f t="shared" si="28"/>
        <v>17.71</v>
      </c>
      <c r="R1721" s="18"/>
      <c r="S1721" s="18"/>
      <c r="T1721" s="18"/>
      <c r="U1721" s="18"/>
      <c r="V1721" s="18"/>
      <c r="W17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1" s="17">
        <f>SUM(T_MAIN_ROUTGW28[[#This Row],[(Y)
TOTAL Excluding VAT - Y1
((A*J)*Q)+((A*R)*12))]:[(AC)
TOTAL Excluding VAT - Y5
((E*N*Q)+((E*V)*12))]])</f>
        <v>0</v>
      </c>
      <c r="AC1721" s="65"/>
    </row>
    <row r="1722" spans="1:29" x14ac:dyDescent="0.3">
      <c r="A1722" t="s">
        <v>2533</v>
      </c>
      <c r="B1722" s="1" t="s">
        <v>5819</v>
      </c>
      <c r="C1722" s="115" t="s">
        <v>5820</v>
      </c>
      <c r="D1722" s="116" t="s">
        <v>2556</v>
      </c>
      <c r="E1722">
        <v>0</v>
      </c>
      <c r="F1722">
        <v>0</v>
      </c>
      <c r="G1722">
        <v>0</v>
      </c>
      <c r="H1722">
        <v>0</v>
      </c>
      <c r="I1722">
        <v>0</v>
      </c>
      <c r="J1722" t="s">
        <v>2496</v>
      </c>
      <c r="K1722" t="s">
        <v>2496</v>
      </c>
      <c r="L1722" s="20"/>
      <c r="M1722" s="20"/>
      <c r="N1722" s="20"/>
      <c r="O1722" s="20"/>
      <c r="P1722" s="20"/>
      <c r="Q1722" s="28">
        <f t="shared" si="28"/>
        <v>17.71</v>
      </c>
      <c r="R1722" s="18"/>
      <c r="S1722" s="18"/>
      <c r="T1722" s="18"/>
      <c r="U1722" s="18"/>
      <c r="V1722" s="18"/>
      <c r="W17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2" s="17">
        <f>SUM(T_MAIN_ROUTGW28[[#This Row],[(Y)
TOTAL Excluding VAT - Y1
((A*J)*Q)+((A*R)*12))]:[(AC)
TOTAL Excluding VAT - Y5
((E*N*Q)+((E*V)*12))]])</f>
        <v>0</v>
      </c>
      <c r="AC1722" s="65"/>
    </row>
    <row r="1723" spans="1:29" x14ac:dyDescent="0.3">
      <c r="A1723" t="s">
        <v>2533</v>
      </c>
      <c r="B1723" s="1" t="s">
        <v>5821</v>
      </c>
      <c r="C1723" s="115" t="s">
        <v>5822</v>
      </c>
      <c r="D1723" s="116" t="s">
        <v>2556</v>
      </c>
      <c r="E1723">
        <v>0</v>
      </c>
      <c r="F1723">
        <v>0</v>
      </c>
      <c r="G1723">
        <v>0</v>
      </c>
      <c r="H1723">
        <v>0</v>
      </c>
      <c r="I1723">
        <v>0</v>
      </c>
      <c r="J1723" t="s">
        <v>2496</v>
      </c>
      <c r="K1723" t="s">
        <v>2496</v>
      </c>
      <c r="L1723" s="20"/>
      <c r="M1723" s="20"/>
      <c r="N1723" s="20"/>
      <c r="O1723" s="20"/>
      <c r="P1723" s="20"/>
      <c r="Q1723" s="28">
        <f t="shared" si="28"/>
        <v>17.71</v>
      </c>
      <c r="R1723" s="18"/>
      <c r="S1723" s="18"/>
      <c r="T1723" s="18"/>
      <c r="U1723" s="18"/>
      <c r="V1723" s="18"/>
      <c r="W17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3" s="17">
        <f>SUM(T_MAIN_ROUTGW28[[#This Row],[(Y)
TOTAL Excluding VAT - Y1
((A*J)*Q)+((A*R)*12))]:[(AC)
TOTAL Excluding VAT - Y5
((E*N*Q)+((E*V)*12))]])</f>
        <v>0</v>
      </c>
      <c r="AC1723" s="65"/>
    </row>
    <row r="1724" spans="1:29" x14ac:dyDescent="0.3">
      <c r="A1724" t="s">
        <v>2533</v>
      </c>
      <c r="B1724" s="1" t="s">
        <v>5823</v>
      </c>
      <c r="C1724" s="115" t="s">
        <v>5824</v>
      </c>
      <c r="D1724" s="116" t="s">
        <v>3438</v>
      </c>
      <c r="E1724">
        <v>0</v>
      </c>
      <c r="F1724">
        <v>0</v>
      </c>
      <c r="G1724">
        <v>0</v>
      </c>
      <c r="H1724">
        <v>0</v>
      </c>
      <c r="I1724">
        <v>0</v>
      </c>
      <c r="J1724" t="s">
        <v>2496</v>
      </c>
      <c r="K1724" t="s">
        <v>2496</v>
      </c>
      <c r="L1724" s="20"/>
      <c r="M1724" s="20"/>
      <c r="N1724" s="20"/>
      <c r="O1724" s="20"/>
      <c r="P1724" s="20"/>
      <c r="Q1724" s="28">
        <f t="shared" si="28"/>
        <v>17.71</v>
      </c>
      <c r="R1724" s="18"/>
      <c r="S1724" s="18"/>
      <c r="T1724" s="18"/>
      <c r="U1724" s="18"/>
      <c r="V1724" s="18"/>
      <c r="W17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4" s="17">
        <f>SUM(T_MAIN_ROUTGW28[[#This Row],[(Y)
TOTAL Excluding VAT - Y1
((A*J)*Q)+((A*R)*12))]:[(AC)
TOTAL Excluding VAT - Y5
((E*N*Q)+((E*V)*12))]])</f>
        <v>0</v>
      </c>
      <c r="AC1724" s="65"/>
    </row>
    <row r="1725" spans="1:29" x14ac:dyDescent="0.3">
      <c r="A1725" t="s">
        <v>2533</v>
      </c>
      <c r="B1725" s="1" t="s">
        <v>5825</v>
      </c>
      <c r="C1725" s="115" t="s">
        <v>5826</v>
      </c>
      <c r="D1725" s="116" t="s">
        <v>3438</v>
      </c>
      <c r="E1725">
        <v>0</v>
      </c>
      <c r="F1725">
        <v>0</v>
      </c>
      <c r="G1725">
        <v>0</v>
      </c>
      <c r="H1725">
        <v>0</v>
      </c>
      <c r="I1725">
        <v>0</v>
      </c>
      <c r="J1725" t="s">
        <v>2496</v>
      </c>
      <c r="K1725" t="s">
        <v>2496</v>
      </c>
      <c r="L1725" s="20"/>
      <c r="M1725" s="20"/>
      <c r="N1725" s="20"/>
      <c r="O1725" s="20"/>
      <c r="P1725" s="20"/>
      <c r="Q1725" s="28">
        <f t="shared" si="28"/>
        <v>17.71</v>
      </c>
      <c r="R1725" s="18"/>
      <c r="S1725" s="18"/>
      <c r="T1725" s="18"/>
      <c r="U1725" s="18"/>
      <c r="V1725" s="18"/>
      <c r="W17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5" s="17">
        <f>SUM(T_MAIN_ROUTGW28[[#This Row],[(Y)
TOTAL Excluding VAT - Y1
((A*J)*Q)+((A*R)*12))]:[(AC)
TOTAL Excluding VAT - Y5
((E*N*Q)+((E*V)*12))]])</f>
        <v>0</v>
      </c>
      <c r="AC1725" s="65"/>
    </row>
    <row r="1726" spans="1:29" x14ac:dyDescent="0.3">
      <c r="A1726" t="s">
        <v>2533</v>
      </c>
      <c r="B1726" s="1" t="s">
        <v>5827</v>
      </c>
      <c r="C1726" s="115" t="s">
        <v>5828</v>
      </c>
      <c r="D1726" s="116" t="s">
        <v>2556</v>
      </c>
      <c r="E1726">
        <v>0</v>
      </c>
      <c r="F1726">
        <v>0</v>
      </c>
      <c r="G1726">
        <v>0</v>
      </c>
      <c r="H1726">
        <v>0</v>
      </c>
      <c r="I1726">
        <v>0</v>
      </c>
      <c r="J1726" t="s">
        <v>2496</v>
      </c>
      <c r="K1726" t="s">
        <v>2496</v>
      </c>
      <c r="L1726" s="20"/>
      <c r="M1726" s="20"/>
      <c r="N1726" s="20"/>
      <c r="O1726" s="20"/>
      <c r="P1726" s="20"/>
      <c r="Q1726" s="28">
        <f t="shared" si="28"/>
        <v>17.71</v>
      </c>
      <c r="R1726" s="18"/>
      <c r="S1726" s="18"/>
      <c r="T1726" s="18"/>
      <c r="U1726" s="18"/>
      <c r="V1726" s="18"/>
      <c r="W17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6" s="17">
        <f>SUM(T_MAIN_ROUTGW28[[#This Row],[(Y)
TOTAL Excluding VAT - Y1
((A*J)*Q)+((A*R)*12))]:[(AC)
TOTAL Excluding VAT - Y5
((E*N*Q)+((E*V)*12))]])</f>
        <v>0</v>
      </c>
      <c r="AC1726" s="65"/>
    </row>
    <row r="1727" spans="1:29" x14ac:dyDescent="0.3">
      <c r="A1727" t="s">
        <v>2533</v>
      </c>
      <c r="B1727" s="1" t="s">
        <v>5829</v>
      </c>
      <c r="C1727" s="115" t="s">
        <v>5830</v>
      </c>
      <c r="D1727" s="116" t="s">
        <v>3438</v>
      </c>
      <c r="E1727">
        <v>0</v>
      </c>
      <c r="F1727">
        <v>0</v>
      </c>
      <c r="G1727">
        <v>0</v>
      </c>
      <c r="H1727">
        <v>0</v>
      </c>
      <c r="I1727">
        <v>0</v>
      </c>
      <c r="J1727" t="s">
        <v>2496</v>
      </c>
      <c r="K1727" t="s">
        <v>2496</v>
      </c>
      <c r="L1727" s="20"/>
      <c r="M1727" s="20"/>
      <c r="N1727" s="20"/>
      <c r="O1727" s="20"/>
      <c r="P1727" s="20"/>
      <c r="Q1727" s="28">
        <f t="shared" si="28"/>
        <v>17.71</v>
      </c>
      <c r="R1727" s="18"/>
      <c r="S1727" s="18"/>
      <c r="T1727" s="18"/>
      <c r="U1727" s="18"/>
      <c r="V1727" s="18"/>
      <c r="W17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7" s="17">
        <f>SUM(T_MAIN_ROUTGW28[[#This Row],[(Y)
TOTAL Excluding VAT - Y1
((A*J)*Q)+((A*R)*12))]:[(AC)
TOTAL Excluding VAT - Y5
((E*N*Q)+((E*V)*12))]])</f>
        <v>0</v>
      </c>
      <c r="AC1727" s="65"/>
    </row>
    <row r="1728" spans="1:29" x14ac:dyDescent="0.3">
      <c r="A1728" t="s">
        <v>2533</v>
      </c>
      <c r="B1728" s="1" t="s">
        <v>5831</v>
      </c>
      <c r="C1728" s="115" t="s">
        <v>5832</v>
      </c>
      <c r="D1728" s="116" t="s">
        <v>2567</v>
      </c>
      <c r="E1728">
        <v>0</v>
      </c>
      <c r="F1728">
        <v>0</v>
      </c>
      <c r="G1728">
        <v>0</v>
      </c>
      <c r="H1728">
        <v>0</v>
      </c>
      <c r="I1728">
        <v>0</v>
      </c>
      <c r="J1728" t="s">
        <v>2496</v>
      </c>
      <c r="K1728" t="s">
        <v>2496</v>
      </c>
      <c r="L1728" s="20"/>
      <c r="M1728" s="20"/>
      <c r="N1728" s="20"/>
      <c r="O1728" s="20"/>
      <c r="P1728" s="20"/>
      <c r="Q1728" s="28">
        <f t="shared" si="28"/>
        <v>17.71</v>
      </c>
      <c r="R1728" s="18"/>
      <c r="S1728" s="18"/>
      <c r="T1728" s="18"/>
      <c r="U1728" s="18"/>
      <c r="V1728" s="18"/>
      <c r="W17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8" s="17">
        <f>SUM(T_MAIN_ROUTGW28[[#This Row],[(Y)
TOTAL Excluding VAT - Y1
((A*J)*Q)+((A*R)*12))]:[(AC)
TOTAL Excluding VAT - Y5
((E*N*Q)+((E*V)*12))]])</f>
        <v>0</v>
      </c>
      <c r="AC1728" s="65"/>
    </row>
    <row r="1729" spans="1:29" x14ac:dyDescent="0.3">
      <c r="A1729" t="s">
        <v>2533</v>
      </c>
      <c r="B1729" s="1" t="s">
        <v>5833</v>
      </c>
      <c r="C1729" s="115" t="s">
        <v>5834</v>
      </c>
      <c r="D1729" s="116" t="s">
        <v>2567</v>
      </c>
      <c r="E1729">
        <v>0</v>
      </c>
      <c r="F1729">
        <v>0</v>
      </c>
      <c r="G1729">
        <v>0</v>
      </c>
      <c r="H1729">
        <v>0</v>
      </c>
      <c r="I1729">
        <v>0</v>
      </c>
      <c r="J1729" t="s">
        <v>2496</v>
      </c>
      <c r="K1729" t="s">
        <v>2496</v>
      </c>
      <c r="L1729" s="20"/>
      <c r="M1729" s="20"/>
      <c r="N1729" s="20"/>
      <c r="O1729" s="20"/>
      <c r="P1729" s="20"/>
      <c r="Q1729" s="28">
        <f t="shared" si="28"/>
        <v>17.71</v>
      </c>
      <c r="R1729" s="18"/>
      <c r="S1729" s="18"/>
      <c r="T1729" s="18"/>
      <c r="U1729" s="18"/>
      <c r="V1729" s="18"/>
      <c r="W17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29" s="17">
        <f>SUM(T_MAIN_ROUTGW28[[#This Row],[(Y)
TOTAL Excluding VAT - Y1
((A*J)*Q)+((A*R)*12))]:[(AC)
TOTAL Excluding VAT - Y5
((E*N*Q)+((E*V)*12))]])</f>
        <v>0</v>
      </c>
      <c r="AC1729" s="65"/>
    </row>
    <row r="1730" spans="1:29" x14ac:dyDescent="0.3">
      <c r="A1730" t="s">
        <v>2533</v>
      </c>
      <c r="B1730" s="1" t="s">
        <v>5835</v>
      </c>
      <c r="C1730" s="115" t="s">
        <v>5836</v>
      </c>
      <c r="D1730" s="116" t="s">
        <v>2556</v>
      </c>
      <c r="E1730">
        <v>0</v>
      </c>
      <c r="F1730">
        <v>0</v>
      </c>
      <c r="G1730">
        <v>0</v>
      </c>
      <c r="H1730">
        <v>0</v>
      </c>
      <c r="I1730">
        <v>0</v>
      </c>
      <c r="J1730" t="s">
        <v>2496</v>
      </c>
      <c r="K1730" t="s">
        <v>2496</v>
      </c>
      <c r="L1730" s="20"/>
      <c r="M1730" s="20"/>
      <c r="N1730" s="20"/>
      <c r="O1730" s="20"/>
      <c r="P1730" s="20"/>
      <c r="Q1730" s="28">
        <f t="shared" si="28"/>
        <v>17.71</v>
      </c>
      <c r="R1730" s="18"/>
      <c r="S1730" s="18"/>
      <c r="T1730" s="18"/>
      <c r="U1730" s="18"/>
      <c r="V1730" s="18"/>
      <c r="W17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0" s="17">
        <f>SUM(T_MAIN_ROUTGW28[[#This Row],[(Y)
TOTAL Excluding VAT - Y1
((A*J)*Q)+((A*R)*12))]:[(AC)
TOTAL Excluding VAT - Y5
((E*N*Q)+((E*V)*12))]])</f>
        <v>0</v>
      </c>
      <c r="AC1730" s="65"/>
    </row>
    <row r="1731" spans="1:29" x14ac:dyDescent="0.3">
      <c r="A1731" t="s">
        <v>2533</v>
      </c>
      <c r="B1731" s="1" t="s">
        <v>5837</v>
      </c>
      <c r="C1731" s="115" t="s">
        <v>5838</v>
      </c>
      <c r="D1731" s="116" t="s">
        <v>2556</v>
      </c>
      <c r="E1731">
        <v>0</v>
      </c>
      <c r="F1731">
        <v>0</v>
      </c>
      <c r="G1731">
        <v>0</v>
      </c>
      <c r="H1731">
        <v>0</v>
      </c>
      <c r="I1731">
        <v>0</v>
      </c>
      <c r="J1731" t="s">
        <v>2496</v>
      </c>
      <c r="K1731" t="s">
        <v>2496</v>
      </c>
      <c r="L1731" s="20"/>
      <c r="M1731" s="20"/>
      <c r="N1731" s="20"/>
      <c r="O1731" s="20"/>
      <c r="P1731" s="20"/>
      <c r="Q1731" s="28">
        <f t="shared" si="28"/>
        <v>17.71</v>
      </c>
      <c r="R1731" s="18"/>
      <c r="S1731" s="18"/>
      <c r="T1731" s="18"/>
      <c r="U1731" s="18"/>
      <c r="V1731" s="18"/>
      <c r="W17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1" s="17">
        <f>SUM(T_MAIN_ROUTGW28[[#This Row],[(Y)
TOTAL Excluding VAT - Y1
((A*J)*Q)+((A*R)*12))]:[(AC)
TOTAL Excluding VAT - Y5
((E*N*Q)+((E*V)*12))]])</f>
        <v>0</v>
      </c>
      <c r="AC1731" s="65"/>
    </row>
    <row r="1732" spans="1:29" x14ac:dyDescent="0.3">
      <c r="A1732" t="s">
        <v>2533</v>
      </c>
      <c r="B1732" s="1" t="s">
        <v>5839</v>
      </c>
      <c r="C1732" s="115" t="s">
        <v>5840</v>
      </c>
      <c r="D1732" s="116" t="s">
        <v>2556</v>
      </c>
      <c r="E1732">
        <v>0</v>
      </c>
      <c r="F1732">
        <v>0</v>
      </c>
      <c r="G1732">
        <v>0</v>
      </c>
      <c r="H1732">
        <v>0</v>
      </c>
      <c r="I1732">
        <v>0</v>
      </c>
      <c r="J1732" t="s">
        <v>2496</v>
      </c>
      <c r="K1732" t="s">
        <v>2496</v>
      </c>
      <c r="L1732" s="20"/>
      <c r="M1732" s="20"/>
      <c r="N1732" s="20"/>
      <c r="O1732" s="20"/>
      <c r="P1732" s="20"/>
      <c r="Q1732" s="28">
        <f t="shared" si="28"/>
        <v>17.71</v>
      </c>
      <c r="R1732" s="18"/>
      <c r="S1732" s="18"/>
      <c r="T1732" s="18"/>
      <c r="U1732" s="18"/>
      <c r="V1732" s="18"/>
      <c r="W17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2" s="17">
        <f>SUM(T_MAIN_ROUTGW28[[#This Row],[(Y)
TOTAL Excluding VAT - Y1
((A*J)*Q)+((A*R)*12))]:[(AC)
TOTAL Excluding VAT - Y5
((E*N*Q)+((E*V)*12))]])</f>
        <v>0</v>
      </c>
      <c r="AC1732" s="65"/>
    </row>
    <row r="1733" spans="1:29" x14ac:dyDescent="0.3">
      <c r="A1733" t="s">
        <v>2533</v>
      </c>
      <c r="B1733" s="1" t="s">
        <v>5841</v>
      </c>
      <c r="C1733" s="115" t="s">
        <v>5842</v>
      </c>
      <c r="D1733" s="116" t="s">
        <v>2556</v>
      </c>
      <c r="E1733">
        <v>0</v>
      </c>
      <c r="F1733">
        <v>0</v>
      </c>
      <c r="G1733">
        <v>0</v>
      </c>
      <c r="H1733">
        <v>0</v>
      </c>
      <c r="I1733">
        <v>0</v>
      </c>
      <c r="J1733" t="s">
        <v>2496</v>
      </c>
      <c r="K1733" t="s">
        <v>2496</v>
      </c>
      <c r="L1733" s="20"/>
      <c r="M1733" s="20"/>
      <c r="N1733" s="20"/>
      <c r="O1733" s="20"/>
      <c r="P1733" s="20"/>
      <c r="Q1733" s="28">
        <f t="shared" si="28"/>
        <v>17.71</v>
      </c>
      <c r="R1733" s="18"/>
      <c r="S1733" s="18"/>
      <c r="T1733" s="18"/>
      <c r="U1733" s="18"/>
      <c r="V1733" s="18"/>
      <c r="W17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3" s="17">
        <f>SUM(T_MAIN_ROUTGW28[[#This Row],[(Y)
TOTAL Excluding VAT - Y1
((A*J)*Q)+((A*R)*12))]:[(AC)
TOTAL Excluding VAT - Y5
((E*N*Q)+((E*V)*12))]])</f>
        <v>0</v>
      </c>
      <c r="AC1733" s="65"/>
    </row>
    <row r="1734" spans="1:29" x14ac:dyDescent="0.3">
      <c r="A1734" t="s">
        <v>2533</v>
      </c>
      <c r="B1734" s="1" t="s">
        <v>5843</v>
      </c>
      <c r="C1734" s="115" t="s">
        <v>5844</v>
      </c>
      <c r="D1734" s="116" t="s">
        <v>2556</v>
      </c>
      <c r="E1734">
        <v>0</v>
      </c>
      <c r="F1734">
        <v>0</v>
      </c>
      <c r="G1734">
        <v>0</v>
      </c>
      <c r="H1734">
        <v>0</v>
      </c>
      <c r="I1734">
        <v>0</v>
      </c>
      <c r="J1734" t="s">
        <v>2496</v>
      </c>
      <c r="K1734" t="s">
        <v>2496</v>
      </c>
      <c r="L1734" s="20"/>
      <c r="M1734" s="20"/>
      <c r="N1734" s="20"/>
      <c r="O1734" s="20"/>
      <c r="P1734" s="20"/>
      <c r="Q1734" s="28">
        <f t="shared" si="28"/>
        <v>17.71</v>
      </c>
      <c r="R1734" s="18"/>
      <c r="S1734" s="18"/>
      <c r="T1734" s="18"/>
      <c r="U1734" s="18"/>
      <c r="V1734" s="18"/>
      <c r="W17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4" s="17">
        <f>SUM(T_MAIN_ROUTGW28[[#This Row],[(Y)
TOTAL Excluding VAT - Y1
((A*J)*Q)+((A*R)*12))]:[(AC)
TOTAL Excluding VAT - Y5
((E*N*Q)+((E*V)*12))]])</f>
        <v>0</v>
      </c>
      <c r="AC1734" s="65"/>
    </row>
    <row r="1735" spans="1:29" x14ac:dyDescent="0.3">
      <c r="A1735" t="s">
        <v>2533</v>
      </c>
      <c r="B1735" s="1" t="s">
        <v>5845</v>
      </c>
      <c r="C1735" s="115" t="s">
        <v>5846</v>
      </c>
      <c r="D1735" s="116" t="s">
        <v>2556</v>
      </c>
      <c r="E1735">
        <v>0</v>
      </c>
      <c r="F1735">
        <v>0</v>
      </c>
      <c r="G1735">
        <v>0</v>
      </c>
      <c r="H1735">
        <v>0</v>
      </c>
      <c r="I1735">
        <v>0</v>
      </c>
      <c r="J1735" t="s">
        <v>2496</v>
      </c>
      <c r="K1735" t="s">
        <v>2496</v>
      </c>
      <c r="L1735" s="20"/>
      <c r="M1735" s="20"/>
      <c r="N1735" s="20"/>
      <c r="O1735" s="20"/>
      <c r="P1735" s="20"/>
      <c r="Q1735" s="28">
        <f t="shared" si="28"/>
        <v>17.71</v>
      </c>
      <c r="R1735" s="18"/>
      <c r="S1735" s="18"/>
      <c r="T1735" s="18"/>
      <c r="U1735" s="18"/>
      <c r="V1735" s="18"/>
      <c r="W17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5" s="17">
        <f>SUM(T_MAIN_ROUTGW28[[#This Row],[(Y)
TOTAL Excluding VAT - Y1
((A*J)*Q)+((A*R)*12))]:[(AC)
TOTAL Excluding VAT - Y5
((E*N*Q)+((E*V)*12))]])</f>
        <v>0</v>
      </c>
      <c r="AC1735" s="65"/>
    </row>
    <row r="1736" spans="1:29" x14ac:dyDescent="0.3">
      <c r="A1736" t="s">
        <v>2533</v>
      </c>
      <c r="B1736" s="1" t="s">
        <v>5847</v>
      </c>
      <c r="C1736" s="115" t="s">
        <v>5848</v>
      </c>
      <c r="D1736" s="116" t="s">
        <v>2556</v>
      </c>
      <c r="E1736">
        <v>0</v>
      </c>
      <c r="F1736">
        <v>0</v>
      </c>
      <c r="G1736">
        <v>0</v>
      </c>
      <c r="H1736">
        <v>0</v>
      </c>
      <c r="I1736">
        <v>0</v>
      </c>
      <c r="J1736" t="s">
        <v>2496</v>
      </c>
      <c r="K1736" t="s">
        <v>2496</v>
      </c>
      <c r="L1736" s="20"/>
      <c r="M1736" s="20"/>
      <c r="N1736" s="20"/>
      <c r="O1736" s="20"/>
      <c r="P1736" s="20"/>
      <c r="Q1736" s="28">
        <f t="shared" si="28"/>
        <v>17.71</v>
      </c>
      <c r="R1736" s="18"/>
      <c r="S1736" s="18"/>
      <c r="T1736" s="18"/>
      <c r="U1736" s="18"/>
      <c r="V1736" s="18"/>
      <c r="W17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6" s="17">
        <f>SUM(T_MAIN_ROUTGW28[[#This Row],[(Y)
TOTAL Excluding VAT - Y1
((A*J)*Q)+((A*R)*12))]:[(AC)
TOTAL Excluding VAT - Y5
((E*N*Q)+((E*V)*12))]])</f>
        <v>0</v>
      </c>
      <c r="AC1736" s="65"/>
    </row>
    <row r="1737" spans="1:29" x14ac:dyDescent="0.3">
      <c r="A1737" t="s">
        <v>2533</v>
      </c>
      <c r="B1737" s="1" t="s">
        <v>5849</v>
      </c>
      <c r="C1737" s="115" t="s">
        <v>5850</v>
      </c>
      <c r="D1737" s="116" t="s">
        <v>2556</v>
      </c>
      <c r="E1737">
        <v>0</v>
      </c>
      <c r="F1737">
        <v>0</v>
      </c>
      <c r="G1737">
        <v>0</v>
      </c>
      <c r="H1737">
        <v>0</v>
      </c>
      <c r="I1737">
        <v>0</v>
      </c>
      <c r="J1737" t="s">
        <v>2496</v>
      </c>
      <c r="K1737" t="s">
        <v>2496</v>
      </c>
      <c r="L1737" s="20"/>
      <c r="M1737" s="20"/>
      <c r="N1737" s="20"/>
      <c r="O1737" s="20"/>
      <c r="P1737" s="20"/>
      <c r="Q1737" s="28">
        <f t="shared" si="28"/>
        <v>17.71</v>
      </c>
      <c r="R1737" s="18"/>
      <c r="S1737" s="18"/>
      <c r="T1737" s="18"/>
      <c r="U1737" s="18"/>
      <c r="V1737" s="18"/>
      <c r="W17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7" s="17">
        <f>SUM(T_MAIN_ROUTGW28[[#This Row],[(Y)
TOTAL Excluding VAT - Y1
((A*J)*Q)+((A*R)*12))]:[(AC)
TOTAL Excluding VAT - Y5
((E*N*Q)+((E*V)*12))]])</f>
        <v>0</v>
      </c>
      <c r="AC1737" s="65"/>
    </row>
    <row r="1738" spans="1:29" x14ac:dyDescent="0.3">
      <c r="A1738" t="s">
        <v>2533</v>
      </c>
      <c r="B1738" s="1" t="s">
        <v>5851</v>
      </c>
      <c r="C1738" s="115" t="s">
        <v>5852</v>
      </c>
      <c r="D1738" s="116" t="s">
        <v>2556</v>
      </c>
      <c r="E1738">
        <v>0</v>
      </c>
      <c r="F1738">
        <v>0</v>
      </c>
      <c r="G1738">
        <v>0</v>
      </c>
      <c r="H1738">
        <v>0</v>
      </c>
      <c r="I1738">
        <v>0</v>
      </c>
      <c r="J1738" t="s">
        <v>2496</v>
      </c>
      <c r="K1738" t="s">
        <v>2496</v>
      </c>
      <c r="L1738" s="20"/>
      <c r="M1738" s="20"/>
      <c r="N1738" s="20"/>
      <c r="O1738" s="20"/>
      <c r="P1738" s="20"/>
      <c r="Q1738" s="28">
        <f t="shared" si="28"/>
        <v>17.71</v>
      </c>
      <c r="R1738" s="18"/>
      <c r="S1738" s="18"/>
      <c r="T1738" s="18"/>
      <c r="U1738" s="18"/>
      <c r="V1738" s="18"/>
      <c r="W17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8" s="17">
        <f>SUM(T_MAIN_ROUTGW28[[#This Row],[(Y)
TOTAL Excluding VAT - Y1
((A*J)*Q)+((A*R)*12))]:[(AC)
TOTAL Excluding VAT - Y5
((E*N*Q)+((E*V)*12))]])</f>
        <v>0</v>
      </c>
      <c r="AC1738" s="65"/>
    </row>
    <row r="1739" spans="1:29" x14ac:dyDescent="0.3">
      <c r="A1739" t="s">
        <v>2533</v>
      </c>
      <c r="B1739" s="1" t="s">
        <v>5853</v>
      </c>
      <c r="C1739" s="115" t="s">
        <v>5854</v>
      </c>
      <c r="D1739" s="116" t="s">
        <v>2556</v>
      </c>
      <c r="E1739">
        <v>0</v>
      </c>
      <c r="F1739">
        <v>0</v>
      </c>
      <c r="G1739">
        <v>0</v>
      </c>
      <c r="H1739">
        <v>0</v>
      </c>
      <c r="I1739">
        <v>0</v>
      </c>
      <c r="J1739" t="s">
        <v>2496</v>
      </c>
      <c r="K1739" t="s">
        <v>2496</v>
      </c>
      <c r="L1739" s="20"/>
      <c r="M1739" s="20"/>
      <c r="N1739" s="20"/>
      <c r="O1739" s="20"/>
      <c r="P1739" s="20"/>
      <c r="Q1739" s="28">
        <f t="shared" si="28"/>
        <v>17.71</v>
      </c>
      <c r="R1739" s="18"/>
      <c r="S1739" s="18"/>
      <c r="T1739" s="18"/>
      <c r="U1739" s="18"/>
      <c r="V1739" s="18"/>
      <c r="W17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39" s="17">
        <f>SUM(T_MAIN_ROUTGW28[[#This Row],[(Y)
TOTAL Excluding VAT - Y1
((A*J)*Q)+((A*R)*12))]:[(AC)
TOTAL Excluding VAT - Y5
((E*N*Q)+((E*V)*12))]])</f>
        <v>0</v>
      </c>
      <c r="AC1739" s="65"/>
    </row>
    <row r="1740" spans="1:29" x14ac:dyDescent="0.3">
      <c r="A1740" t="s">
        <v>2533</v>
      </c>
      <c r="B1740" s="1" t="s">
        <v>5855</v>
      </c>
      <c r="C1740" s="115" t="s">
        <v>5856</v>
      </c>
      <c r="D1740" s="116" t="s">
        <v>2556</v>
      </c>
      <c r="E1740">
        <v>0</v>
      </c>
      <c r="F1740">
        <v>0</v>
      </c>
      <c r="G1740">
        <v>0</v>
      </c>
      <c r="H1740">
        <v>0</v>
      </c>
      <c r="I1740">
        <v>0</v>
      </c>
      <c r="J1740" t="s">
        <v>2496</v>
      </c>
      <c r="K1740" t="s">
        <v>2496</v>
      </c>
      <c r="L1740" s="20"/>
      <c r="M1740" s="20"/>
      <c r="N1740" s="20"/>
      <c r="O1740" s="20"/>
      <c r="P1740" s="20"/>
      <c r="Q1740" s="28">
        <f t="shared" si="28"/>
        <v>17.71</v>
      </c>
      <c r="R1740" s="18"/>
      <c r="S1740" s="18"/>
      <c r="T1740" s="18"/>
      <c r="U1740" s="18"/>
      <c r="V1740" s="18"/>
      <c r="W17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0" s="17">
        <f>SUM(T_MAIN_ROUTGW28[[#This Row],[(Y)
TOTAL Excluding VAT - Y1
((A*J)*Q)+((A*R)*12))]:[(AC)
TOTAL Excluding VAT - Y5
((E*N*Q)+((E*V)*12))]])</f>
        <v>0</v>
      </c>
      <c r="AC1740" s="65"/>
    </row>
    <row r="1741" spans="1:29" x14ac:dyDescent="0.3">
      <c r="A1741" t="s">
        <v>2533</v>
      </c>
      <c r="B1741" s="1" t="s">
        <v>5857</v>
      </c>
      <c r="C1741" s="115" t="s">
        <v>5858</v>
      </c>
      <c r="D1741" s="116" t="s">
        <v>2556</v>
      </c>
      <c r="E1741">
        <v>0</v>
      </c>
      <c r="F1741">
        <v>0</v>
      </c>
      <c r="G1741">
        <v>0</v>
      </c>
      <c r="H1741">
        <v>0</v>
      </c>
      <c r="I1741">
        <v>0</v>
      </c>
      <c r="J1741" t="s">
        <v>2496</v>
      </c>
      <c r="K1741" t="s">
        <v>2496</v>
      </c>
      <c r="L1741" s="20"/>
      <c r="M1741" s="20"/>
      <c r="N1741" s="20"/>
      <c r="O1741" s="20"/>
      <c r="P1741" s="20"/>
      <c r="Q1741" s="28">
        <f t="shared" si="28"/>
        <v>17.71</v>
      </c>
      <c r="R1741" s="18"/>
      <c r="S1741" s="18"/>
      <c r="T1741" s="18"/>
      <c r="U1741" s="18"/>
      <c r="V1741" s="18"/>
      <c r="W17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1" s="17">
        <f>SUM(T_MAIN_ROUTGW28[[#This Row],[(Y)
TOTAL Excluding VAT - Y1
((A*J)*Q)+((A*R)*12))]:[(AC)
TOTAL Excluding VAT - Y5
((E*N*Q)+((E*V)*12))]])</f>
        <v>0</v>
      </c>
      <c r="AC1741" s="65"/>
    </row>
    <row r="1742" spans="1:29" x14ac:dyDescent="0.3">
      <c r="A1742" t="s">
        <v>2533</v>
      </c>
      <c r="B1742" s="1" t="s">
        <v>5859</v>
      </c>
      <c r="C1742" s="115" t="s">
        <v>5860</v>
      </c>
      <c r="D1742" s="116" t="s">
        <v>2556</v>
      </c>
      <c r="E1742">
        <v>0</v>
      </c>
      <c r="F1742">
        <v>0</v>
      </c>
      <c r="G1742">
        <v>0</v>
      </c>
      <c r="H1742">
        <v>0</v>
      </c>
      <c r="I1742">
        <v>0</v>
      </c>
      <c r="J1742" t="s">
        <v>2496</v>
      </c>
      <c r="K1742" t="s">
        <v>2496</v>
      </c>
      <c r="L1742" s="20"/>
      <c r="M1742" s="20"/>
      <c r="N1742" s="20"/>
      <c r="O1742" s="20"/>
      <c r="P1742" s="20"/>
      <c r="Q1742" s="28">
        <f t="shared" si="28"/>
        <v>17.71</v>
      </c>
      <c r="R1742" s="18"/>
      <c r="S1742" s="18"/>
      <c r="T1742" s="18"/>
      <c r="U1742" s="18"/>
      <c r="V1742" s="18"/>
      <c r="W17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2" s="17">
        <f>SUM(T_MAIN_ROUTGW28[[#This Row],[(Y)
TOTAL Excluding VAT - Y1
((A*J)*Q)+((A*R)*12))]:[(AC)
TOTAL Excluding VAT - Y5
((E*N*Q)+((E*V)*12))]])</f>
        <v>0</v>
      </c>
      <c r="AC1742" s="65"/>
    </row>
    <row r="1743" spans="1:29" x14ac:dyDescent="0.3">
      <c r="A1743" t="s">
        <v>2533</v>
      </c>
      <c r="B1743" s="1" t="s">
        <v>5861</v>
      </c>
      <c r="C1743" s="115" t="s">
        <v>5862</v>
      </c>
      <c r="D1743" s="116" t="s">
        <v>2556</v>
      </c>
      <c r="E1743">
        <v>0</v>
      </c>
      <c r="F1743">
        <v>0</v>
      </c>
      <c r="G1743">
        <v>0</v>
      </c>
      <c r="H1743">
        <v>0</v>
      </c>
      <c r="I1743">
        <v>0</v>
      </c>
      <c r="J1743" t="s">
        <v>2496</v>
      </c>
      <c r="K1743" t="s">
        <v>2496</v>
      </c>
      <c r="L1743" s="20"/>
      <c r="M1743" s="20"/>
      <c r="N1743" s="20"/>
      <c r="O1743" s="20"/>
      <c r="P1743" s="20"/>
      <c r="Q1743" s="28">
        <f t="shared" si="28"/>
        <v>17.71</v>
      </c>
      <c r="R1743" s="18"/>
      <c r="S1743" s="18"/>
      <c r="T1743" s="18"/>
      <c r="U1743" s="18"/>
      <c r="V1743" s="18"/>
      <c r="W17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3" s="17">
        <f>SUM(T_MAIN_ROUTGW28[[#This Row],[(Y)
TOTAL Excluding VAT - Y1
((A*J)*Q)+((A*R)*12))]:[(AC)
TOTAL Excluding VAT - Y5
((E*N*Q)+((E*V)*12))]])</f>
        <v>0</v>
      </c>
      <c r="AC1743" s="65"/>
    </row>
    <row r="1744" spans="1:29" x14ac:dyDescent="0.3">
      <c r="A1744" t="s">
        <v>2533</v>
      </c>
      <c r="B1744" s="1" t="s">
        <v>5863</v>
      </c>
      <c r="C1744" s="115" t="s">
        <v>5864</v>
      </c>
      <c r="D1744" s="116" t="s">
        <v>2556</v>
      </c>
      <c r="E1744">
        <v>0</v>
      </c>
      <c r="F1744">
        <v>0</v>
      </c>
      <c r="G1744">
        <v>0</v>
      </c>
      <c r="H1744">
        <v>0</v>
      </c>
      <c r="I1744">
        <v>0</v>
      </c>
      <c r="J1744" t="s">
        <v>2496</v>
      </c>
      <c r="K1744" t="s">
        <v>2496</v>
      </c>
      <c r="L1744" s="20"/>
      <c r="M1744" s="20"/>
      <c r="N1744" s="20"/>
      <c r="O1744" s="20"/>
      <c r="P1744" s="20"/>
      <c r="Q1744" s="28">
        <f t="shared" si="28"/>
        <v>17.71</v>
      </c>
      <c r="R1744" s="18"/>
      <c r="S1744" s="18"/>
      <c r="T1744" s="18"/>
      <c r="U1744" s="18"/>
      <c r="V1744" s="18"/>
      <c r="W17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4" s="17">
        <f>SUM(T_MAIN_ROUTGW28[[#This Row],[(Y)
TOTAL Excluding VAT - Y1
((A*J)*Q)+((A*R)*12))]:[(AC)
TOTAL Excluding VAT - Y5
((E*N*Q)+((E*V)*12))]])</f>
        <v>0</v>
      </c>
      <c r="AC1744" s="65"/>
    </row>
    <row r="1745" spans="1:29" x14ac:dyDescent="0.3">
      <c r="A1745" t="s">
        <v>2533</v>
      </c>
      <c r="B1745" s="1" t="s">
        <v>5865</v>
      </c>
      <c r="C1745" s="115" t="s">
        <v>5866</v>
      </c>
      <c r="D1745" s="116" t="s">
        <v>2591</v>
      </c>
      <c r="E1745">
        <v>0</v>
      </c>
      <c r="F1745">
        <v>0</v>
      </c>
      <c r="G1745">
        <v>0</v>
      </c>
      <c r="H1745">
        <v>0</v>
      </c>
      <c r="I1745">
        <v>0</v>
      </c>
      <c r="J1745" t="s">
        <v>2496</v>
      </c>
      <c r="K1745" t="s">
        <v>2496</v>
      </c>
      <c r="L1745" s="20"/>
      <c r="M1745" s="20"/>
      <c r="N1745" s="20"/>
      <c r="O1745" s="20"/>
      <c r="P1745" s="20"/>
      <c r="Q1745" s="28">
        <f t="shared" si="28"/>
        <v>17.71</v>
      </c>
      <c r="R1745" s="18"/>
      <c r="S1745" s="18"/>
      <c r="T1745" s="18"/>
      <c r="U1745" s="18"/>
      <c r="V1745" s="18"/>
      <c r="W17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5" s="17">
        <f>SUM(T_MAIN_ROUTGW28[[#This Row],[(Y)
TOTAL Excluding VAT - Y1
((A*J)*Q)+((A*R)*12))]:[(AC)
TOTAL Excluding VAT - Y5
((E*N*Q)+((E*V)*12))]])</f>
        <v>0</v>
      </c>
      <c r="AC1745" s="65"/>
    </row>
    <row r="1746" spans="1:29" x14ac:dyDescent="0.3">
      <c r="A1746" t="s">
        <v>2533</v>
      </c>
      <c r="B1746" s="1" t="s">
        <v>5867</v>
      </c>
      <c r="C1746" s="115" t="s">
        <v>5868</v>
      </c>
      <c r="D1746" s="116" t="s">
        <v>4640</v>
      </c>
      <c r="E1746">
        <v>0</v>
      </c>
      <c r="F1746">
        <v>0</v>
      </c>
      <c r="G1746">
        <v>0</v>
      </c>
      <c r="H1746">
        <v>0</v>
      </c>
      <c r="I1746">
        <v>0</v>
      </c>
      <c r="J1746" t="s">
        <v>2496</v>
      </c>
      <c r="K1746" t="s">
        <v>2496</v>
      </c>
      <c r="L1746" s="20"/>
      <c r="M1746" s="20"/>
      <c r="N1746" s="20"/>
      <c r="O1746" s="20"/>
      <c r="P1746" s="20"/>
      <c r="Q1746" s="28">
        <f t="shared" si="28"/>
        <v>17.71</v>
      </c>
      <c r="R1746" s="18"/>
      <c r="S1746" s="18"/>
      <c r="T1746" s="18"/>
      <c r="U1746" s="18"/>
      <c r="V1746" s="18"/>
      <c r="W17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6" s="17">
        <f>SUM(T_MAIN_ROUTGW28[[#This Row],[(Y)
TOTAL Excluding VAT - Y1
((A*J)*Q)+((A*R)*12))]:[(AC)
TOTAL Excluding VAT - Y5
((E*N*Q)+((E*V)*12))]])</f>
        <v>0</v>
      </c>
      <c r="AC1746" s="65"/>
    </row>
    <row r="1747" spans="1:29" x14ac:dyDescent="0.3">
      <c r="A1747" t="s">
        <v>2533</v>
      </c>
      <c r="B1747" s="1" t="s">
        <v>5869</v>
      </c>
      <c r="C1747" s="115" t="s">
        <v>5870</v>
      </c>
      <c r="D1747" s="116" t="s">
        <v>3438</v>
      </c>
      <c r="E1747">
        <v>0</v>
      </c>
      <c r="F1747">
        <v>0</v>
      </c>
      <c r="G1747">
        <v>0</v>
      </c>
      <c r="H1747">
        <v>0</v>
      </c>
      <c r="I1747">
        <v>0</v>
      </c>
      <c r="J1747" t="s">
        <v>2496</v>
      </c>
      <c r="K1747" t="s">
        <v>2496</v>
      </c>
      <c r="L1747" s="20"/>
      <c r="M1747" s="20"/>
      <c r="N1747" s="20"/>
      <c r="O1747" s="20"/>
      <c r="P1747" s="20"/>
      <c r="Q1747" s="28">
        <f t="shared" si="28"/>
        <v>17.71</v>
      </c>
      <c r="R1747" s="18"/>
      <c r="S1747" s="18"/>
      <c r="T1747" s="18"/>
      <c r="U1747" s="18"/>
      <c r="V1747" s="18"/>
      <c r="W17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7" s="17">
        <f>SUM(T_MAIN_ROUTGW28[[#This Row],[(Y)
TOTAL Excluding VAT - Y1
((A*J)*Q)+((A*R)*12))]:[(AC)
TOTAL Excluding VAT - Y5
((E*N*Q)+((E*V)*12))]])</f>
        <v>0</v>
      </c>
      <c r="AC1747" s="65"/>
    </row>
    <row r="1748" spans="1:29" x14ac:dyDescent="0.3">
      <c r="A1748" t="s">
        <v>2533</v>
      </c>
      <c r="B1748" s="1" t="s">
        <v>5871</v>
      </c>
      <c r="C1748" s="115" t="s">
        <v>5872</v>
      </c>
      <c r="D1748" s="116" t="s">
        <v>3438</v>
      </c>
      <c r="E1748">
        <v>0</v>
      </c>
      <c r="F1748">
        <v>0</v>
      </c>
      <c r="G1748">
        <v>0</v>
      </c>
      <c r="H1748">
        <v>0</v>
      </c>
      <c r="I1748">
        <v>0</v>
      </c>
      <c r="J1748" t="s">
        <v>2496</v>
      </c>
      <c r="K1748" t="s">
        <v>2496</v>
      </c>
      <c r="L1748" s="20"/>
      <c r="M1748" s="20"/>
      <c r="N1748" s="20"/>
      <c r="O1748" s="20"/>
      <c r="P1748" s="20"/>
      <c r="Q1748" s="28">
        <f t="shared" si="28"/>
        <v>17.71</v>
      </c>
      <c r="R1748" s="18"/>
      <c r="S1748" s="18"/>
      <c r="T1748" s="18"/>
      <c r="U1748" s="18"/>
      <c r="V1748" s="18"/>
      <c r="W17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8" s="17">
        <f>SUM(T_MAIN_ROUTGW28[[#This Row],[(Y)
TOTAL Excluding VAT - Y1
((A*J)*Q)+((A*R)*12))]:[(AC)
TOTAL Excluding VAT - Y5
((E*N*Q)+((E*V)*12))]])</f>
        <v>0</v>
      </c>
      <c r="AC1748" s="65"/>
    </row>
    <row r="1749" spans="1:29" x14ac:dyDescent="0.3">
      <c r="A1749" t="s">
        <v>2533</v>
      </c>
      <c r="B1749" s="1" t="s">
        <v>5873</v>
      </c>
      <c r="C1749" s="115" t="s">
        <v>5874</v>
      </c>
      <c r="D1749" s="116" t="s">
        <v>2567</v>
      </c>
      <c r="E1749">
        <v>0</v>
      </c>
      <c r="F1749">
        <v>0</v>
      </c>
      <c r="G1749">
        <v>0</v>
      </c>
      <c r="H1749">
        <v>0</v>
      </c>
      <c r="I1749">
        <v>0</v>
      </c>
      <c r="J1749" t="s">
        <v>2496</v>
      </c>
      <c r="K1749" t="s">
        <v>2496</v>
      </c>
      <c r="L1749" s="20"/>
      <c r="M1749" s="20"/>
      <c r="N1749" s="20"/>
      <c r="O1749" s="20"/>
      <c r="P1749" s="20"/>
      <c r="Q1749" s="28">
        <f t="shared" si="28"/>
        <v>17.71</v>
      </c>
      <c r="R1749" s="18"/>
      <c r="S1749" s="18"/>
      <c r="T1749" s="18"/>
      <c r="U1749" s="18"/>
      <c r="V1749" s="18"/>
      <c r="W17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49" s="17">
        <f>SUM(T_MAIN_ROUTGW28[[#This Row],[(Y)
TOTAL Excluding VAT - Y1
((A*J)*Q)+((A*R)*12))]:[(AC)
TOTAL Excluding VAT - Y5
((E*N*Q)+((E*V)*12))]])</f>
        <v>0</v>
      </c>
      <c r="AC1749" s="65"/>
    </row>
    <row r="1750" spans="1:29" x14ac:dyDescent="0.3">
      <c r="A1750" t="s">
        <v>2533</v>
      </c>
      <c r="B1750" s="1" t="s">
        <v>5875</v>
      </c>
      <c r="C1750" s="115" t="s">
        <v>5876</v>
      </c>
      <c r="D1750" s="116" t="s">
        <v>2567</v>
      </c>
      <c r="E1750">
        <v>0</v>
      </c>
      <c r="F1750">
        <v>0</v>
      </c>
      <c r="G1750">
        <v>0</v>
      </c>
      <c r="H1750">
        <v>0</v>
      </c>
      <c r="I1750">
        <v>0</v>
      </c>
      <c r="J1750" t="s">
        <v>2496</v>
      </c>
      <c r="K1750" t="s">
        <v>2496</v>
      </c>
      <c r="L1750" s="20"/>
      <c r="M1750" s="20"/>
      <c r="N1750" s="20"/>
      <c r="O1750" s="20"/>
      <c r="P1750" s="20"/>
      <c r="Q1750" s="28">
        <f t="shared" si="28"/>
        <v>17.71</v>
      </c>
      <c r="R1750" s="18"/>
      <c r="S1750" s="18"/>
      <c r="T1750" s="18"/>
      <c r="U1750" s="18"/>
      <c r="V1750" s="18"/>
      <c r="W17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0" s="17">
        <f>SUM(T_MAIN_ROUTGW28[[#This Row],[(Y)
TOTAL Excluding VAT - Y1
((A*J)*Q)+((A*R)*12))]:[(AC)
TOTAL Excluding VAT - Y5
((E*N*Q)+((E*V)*12))]])</f>
        <v>0</v>
      </c>
      <c r="AC1750" s="65"/>
    </row>
    <row r="1751" spans="1:29" x14ac:dyDescent="0.3">
      <c r="A1751" t="s">
        <v>2533</v>
      </c>
      <c r="B1751" s="1" t="s">
        <v>5877</v>
      </c>
      <c r="C1751" s="115" t="s">
        <v>5878</v>
      </c>
      <c r="D1751" s="116" t="s">
        <v>3438</v>
      </c>
      <c r="E1751">
        <v>0</v>
      </c>
      <c r="F1751">
        <v>0</v>
      </c>
      <c r="G1751">
        <v>0</v>
      </c>
      <c r="H1751">
        <v>0</v>
      </c>
      <c r="I1751">
        <v>0</v>
      </c>
      <c r="J1751" t="s">
        <v>2496</v>
      </c>
      <c r="K1751" t="s">
        <v>2496</v>
      </c>
      <c r="L1751" s="20"/>
      <c r="M1751" s="20"/>
      <c r="N1751" s="20"/>
      <c r="O1751" s="20"/>
      <c r="P1751" s="20"/>
      <c r="Q1751" s="28">
        <f t="shared" ref="Q1751:Q1811" si="29">Exchange_Rate</f>
        <v>17.71</v>
      </c>
      <c r="R1751" s="18"/>
      <c r="S1751" s="18"/>
      <c r="T1751" s="18"/>
      <c r="U1751" s="18"/>
      <c r="V1751" s="18"/>
      <c r="W17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1" s="17">
        <f>SUM(T_MAIN_ROUTGW28[[#This Row],[(Y)
TOTAL Excluding VAT - Y1
((A*J)*Q)+((A*R)*12))]:[(AC)
TOTAL Excluding VAT - Y5
((E*N*Q)+((E*V)*12))]])</f>
        <v>0</v>
      </c>
      <c r="AC1751" s="65"/>
    </row>
    <row r="1752" spans="1:29" x14ac:dyDescent="0.3">
      <c r="A1752" t="s">
        <v>2533</v>
      </c>
      <c r="B1752" s="1" t="s">
        <v>5879</v>
      </c>
      <c r="C1752" s="115" t="s">
        <v>5880</v>
      </c>
      <c r="D1752" s="116" t="s">
        <v>2556</v>
      </c>
      <c r="E1752">
        <v>0</v>
      </c>
      <c r="F1752">
        <v>0</v>
      </c>
      <c r="G1752">
        <v>0</v>
      </c>
      <c r="H1752">
        <v>0</v>
      </c>
      <c r="I1752">
        <v>0</v>
      </c>
      <c r="J1752" t="s">
        <v>2496</v>
      </c>
      <c r="K1752" t="s">
        <v>2496</v>
      </c>
      <c r="L1752" s="20"/>
      <c r="M1752" s="20"/>
      <c r="N1752" s="20"/>
      <c r="O1752" s="20"/>
      <c r="P1752" s="20"/>
      <c r="Q1752" s="28">
        <f t="shared" si="29"/>
        <v>17.71</v>
      </c>
      <c r="R1752" s="18"/>
      <c r="S1752" s="18"/>
      <c r="T1752" s="18"/>
      <c r="U1752" s="18"/>
      <c r="V1752" s="18"/>
      <c r="W17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2" s="17">
        <f>SUM(T_MAIN_ROUTGW28[[#This Row],[(Y)
TOTAL Excluding VAT - Y1
((A*J)*Q)+((A*R)*12))]:[(AC)
TOTAL Excluding VAT - Y5
((E*N*Q)+((E*V)*12))]])</f>
        <v>0</v>
      </c>
      <c r="AC1752" s="65"/>
    </row>
    <row r="1753" spans="1:29" x14ac:dyDescent="0.3">
      <c r="A1753" t="s">
        <v>2533</v>
      </c>
      <c r="B1753" s="1" t="s">
        <v>5881</v>
      </c>
      <c r="C1753" s="115" t="s">
        <v>5882</v>
      </c>
      <c r="D1753" s="116" t="s">
        <v>2556</v>
      </c>
      <c r="E1753">
        <v>0</v>
      </c>
      <c r="F1753">
        <v>0</v>
      </c>
      <c r="G1753">
        <v>0</v>
      </c>
      <c r="H1753">
        <v>0</v>
      </c>
      <c r="I1753">
        <v>0</v>
      </c>
      <c r="J1753" t="s">
        <v>2496</v>
      </c>
      <c r="K1753" t="s">
        <v>2496</v>
      </c>
      <c r="L1753" s="20"/>
      <c r="M1753" s="20"/>
      <c r="N1753" s="20"/>
      <c r="O1753" s="20"/>
      <c r="P1753" s="20"/>
      <c r="Q1753" s="28">
        <f t="shared" si="29"/>
        <v>17.71</v>
      </c>
      <c r="R1753" s="18"/>
      <c r="S1753" s="18"/>
      <c r="T1753" s="18"/>
      <c r="U1753" s="18"/>
      <c r="V1753" s="18"/>
      <c r="W17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3" s="17">
        <f>SUM(T_MAIN_ROUTGW28[[#This Row],[(Y)
TOTAL Excluding VAT - Y1
((A*J)*Q)+((A*R)*12))]:[(AC)
TOTAL Excluding VAT - Y5
((E*N*Q)+((E*V)*12))]])</f>
        <v>0</v>
      </c>
      <c r="AC1753" s="65"/>
    </row>
    <row r="1754" spans="1:29" x14ac:dyDescent="0.3">
      <c r="A1754" t="s">
        <v>2533</v>
      </c>
      <c r="B1754" s="1" t="s">
        <v>5883</v>
      </c>
      <c r="C1754" s="115" t="s">
        <v>5884</v>
      </c>
      <c r="D1754" s="116" t="s">
        <v>2679</v>
      </c>
      <c r="E1754">
        <v>0</v>
      </c>
      <c r="F1754">
        <v>0</v>
      </c>
      <c r="G1754">
        <v>0</v>
      </c>
      <c r="H1754">
        <v>0</v>
      </c>
      <c r="I1754">
        <v>0</v>
      </c>
      <c r="J1754" t="s">
        <v>2496</v>
      </c>
      <c r="K1754" t="s">
        <v>2496</v>
      </c>
      <c r="L1754" s="20"/>
      <c r="M1754" s="20"/>
      <c r="N1754" s="20"/>
      <c r="O1754" s="20"/>
      <c r="P1754" s="20"/>
      <c r="Q1754" s="28">
        <f t="shared" si="29"/>
        <v>17.71</v>
      </c>
      <c r="R1754" s="18"/>
      <c r="S1754" s="18"/>
      <c r="T1754" s="18"/>
      <c r="U1754" s="18"/>
      <c r="V1754" s="18"/>
      <c r="W17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4" s="17">
        <f>SUM(T_MAIN_ROUTGW28[[#This Row],[(Y)
TOTAL Excluding VAT - Y1
((A*J)*Q)+((A*R)*12))]:[(AC)
TOTAL Excluding VAT - Y5
((E*N*Q)+((E*V)*12))]])</f>
        <v>0</v>
      </c>
      <c r="AC1754" s="65"/>
    </row>
    <row r="1755" spans="1:29" x14ac:dyDescent="0.3">
      <c r="A1755" t="s">
        <v>2533</v>
      </c>
      <c r="B1755" s="1" t="s">
        <v>5885</v>
      </c>
      <c r="C1755" s="115" t="s">
        <v>5886</v>
      </c>
      <c r="D1755" s="116" t="s">
        <v>2556</v>
      </c>
      <c r="E1755">
        <v>0</v>
      </c>
      <c r="F1755">
        <v>0</v>
      </c>
      <c r="G1755">
        <v>0</v>
      </c>
      <c r="H1755">
        <v>0</v>
      </c>
      <c r="I1755">
        <v>0</v>
      </c>
      <c r="J1755" t="s">
        <v>2496</v>
      </c>
      <c r="K1755" t="s">
        <v>2496</v>
      </c>
      <c r="L1755" s="20"/>
      <c r="M1755" s="20"/>
      <c r="N1755" s="20"/>
      <c r="O1755" s="20"/>
      <c r="P1755" s="20"/>
      <c r="Q1755" s="28">
        <f t="shared" si="29"/>
        <v>17.71</v>
      </c>
      <c r="R1755" s="18"/>
      <c r="S1755" s="18"/>
      <c r="T1755" s="18"/>
      <c r="U1755" s="18"/>
      <c r="V1755" s="18"/>
      <c r="W17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5" s="17">
        <f>SUM(T_MAIN_ROUTGW28[[#This Row],[(Y)
TOTAL Excluding VAT - Y1
((A*J)*Q)+((A*R)*12))]:[(AC)
TOTAL Excluding VAT - Y5
((E*N*Q)+((E*V)*12))]])</f>
        <v>0</v>
      </c>
      <c r="AC1755" s="65"/>
    </row>
    <row r="1756" spans="1:29" x14ac:dyDescent="0.3">
      <c r="A1756" t="s">
        <v>2533</v>
      </c>
      <c r="B1756" s="1" t="s">
        <v>5887</v>
      </c>
      <c r="C1756" s="115" t="s">
        <v>5888</v>
      </c>
      <c r="D1756" s="116" t="s">
        <v>2556</v>
      </c>
      <c r="E1756">
        <v>0</v>
      </c>
      <c r="F1756">
        <v>0</v>
      </c>
      <c r="G1756">
        <v>0</v>
      </c>
      <c r="H1756">
        <v>0</v>
      </c>
      <c r="I1756">
        <v>0</v>
      </c>
      <c r="J1756" t="s">
        <v>2496</v>
      </c>
      <c r="K1756" t="s">
        <v>2496</v>
      </c>
      <c r="L1756" s="20"/>
      <c r="M1756" s="20"/>
      <c r="N1756" s="20"/>
      <c r="O1756" s="20"/>
      <c r="P1756" s="20"/>
      <c r="Q1756" s="28">
        <f t="shared" si="29"/>
        <v>17.71</v>
      </c>
      <c r="R1756" s="18"/>
      <c r="S1756" s="18"/>
      <c r="T1756" s="18"/>
      <c r="U1756" s="18"/>
      <c r="V1756" s="18"/>
      <c r="W17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6" s="17">
        <f>SUM(T_MAIN_ROUTGW28[[#This Row],[(Y)
TOTAL Excluding VAT - Y1
((A*J)*Q)+((A*R)*12))]:[(AC)
TOTAL Excluding VAT - Y5
((E*N*Q)+((E*V)*12))]])</f>
        <v>0</v>
      </c>
      <c r="AC1756" s="65"/>
    </row>
    <row r="1757" spans="1:29" x14ac:dyDescent="0.3">
      <c r="A1757" t="s">
        <v>2533</v>
      </c>
      <c r="B1757" s="1" t="s">
        <v>5889</v>
      </c>
      <c r="C1757" s="115" t="s">
        <v>5890</v>
      </c>
      <c r="D1757" s="116" t="s">
        <v>2556</v>
      </c>
      <c r="E1757">
        <v>0</v>
      </c>
      <c r="F1757">
        <v>0</v>
      </c>
      <c r="G1757">
        <v>0</v>
      </c>
      <c r="H1757">
        <v>0</v>
      </c>
      <c r="I1757">
        <v>0</v>
      </c>
      <c r="J1757" t="s">
        <v>2496</v>
      </c>
      <c r="K1757" t="s">
        <v>2496</v>
      </c>
      <c r="L1757" s="20"/>
      <c r="M1757" s="20"/>
      <c r="N1757" s="20"/>
      <c r="O1757" s="20"/>
      <c r="P1757" s="20"/>
      <c r="Q1757" s="28">
        <f t="shared" si="29"/>
        <v>17.71</v>
      </c>
      <c r="R1757" s="18"/>
      <c r="S1757" s="18"/>
      <c r="T1757" s="18"/>
      <c r="U1757" s="18"/>
      <c r="V1757" s="18"/>
      <c r="W17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7" s="17">
        <f>SUM(T_MAIN_ROUTGW28[[#This Row],[(Y)
TOTAL Excluding VAT - Y1
((A*J)*Q)+((A*R)*12))]:[(AC)
TOTAL Excluding VAT - Y5
((E*N*Q)+((E*V)*12))]])</f>
        <v>0</v>
      </c>
      <c r="AC1757" s="65"/>
    </row>
    <row r="1758" spans="1:29" x14ac:dyDescent="0.3">
      <c r="A1758" t="s">
        <v>2533</v>
      </c>
      <c r="B1758" s="1" t="s">
        <v>5891</v>
      </c>
      <c r="C1758" s="115" t="s">
        <v>5892</v>
      </c>
      <c r="D1758" s="116" t="s">
        <v>3425</v>
      </c>
      <c r="E1758">
        <v>0</v>
      </c>
      <c r="F1758">
        <v>0</v>
      </c>
      <c r="G1758">
        <v>0</v>
      </c>
      <c r="H1758">
        <v>0</v>
      </c>
      <c r="I1758">
        <v>0</v>
      </c>
      <c r="J1758" t="s">
        <v>2496</v>
      </c>
      <c r="K1758" t="s">
        <v>2496</v>
      </c>
      <c r="L1758" s="20"/>
      <c r="M1758" s="20"/>
      <c r="N1758" s="20"/>
      <c r="O1758" s="20"/>
      <c r="P1758" s="20"/>
      <c r="Q1758" s="28">
        <f t="shared" si="29"/>
        <v>17.71</v>
      </c>
      <c r="R1758" s="18"/>
      <c r="S1758" s="18"/>
      <c r="T1758" s="18"/>
      <c r="U1758" s="18"/>
      <c r="V1758" s="18"/>
      <c r="W17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8" s="17">
        <f>SUM(T_MAIN_ROUTGW28[[#This Row],[(Y)
TOTAL Excluding VAT - Y1
((A*J)*Q)+((A*R)*12))]:[(AC)
TOTAL Excluding VAT - Y5
((E*N*Q)+((E*V)*12))]])</f>
        <v>0</v>
      </c>
      <c r="AC1758" s="65"/>
    </row>
    <row r="1759" spans="1:29" x14ac:dyDescent="0.3">
      <c r="A1759" t="s">
        <v>2533</v>
      </c>
      <c r="B1759" s="1" t="s">
        <v>5893</v>
      </c>
      <c r="C1759" s="115" t="s">
        <v>5894</v>
      </c>
      <c r="D1759" s="116" t="s">
        <v>2556</v>
      </c>
      <c r="E1759">
        <v>0</v>
      </c>
      <c r="F1759">
        <v>0</v>
      </c>
      <c r="G1759">
        <v>0</v>
      </c>
      <c r="H1759">
        <v>0</v>
      </c>
      <c r="I1759">
        <v>0</v>
      </c>
      <c r="J1759" t="s">
        <v>2496</v>
      </c>
      <c r="K1759" t="s">
        <v>2496</v>
      </c>
      <c r="L1759" s="20"/>
      <c r="M1759" s="20"/>
      <c r="N1759" s="20"/>
      <c r="O1759" s="20"/>
      <c r="P1759" s="20"/>
      <c r="Q1759" s="28">
        <f t="shared" si="29"/>
        <v>17.71</v>
      </c>
      <c r="R1759" s="18"/>
      <c r="S1759" s="18"/>
      <c r="T1759" s="18"/>
      <c r="U1759" s="18"/>
      <c r="V1759" s="18"/>
      <c r="W17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59" s="17">
        <f>SUM(T_MAIN_ROUTGW28[[#This Row],[(Y)
TOTAL Excluding VAT - Y1
((A*J)*Q)+((A*R)*12))]:[(AC)
TOTAL Excluding VAT - Y5
((E*N*Q)+((E*V)*12))]])</f>
        <v>0</v>
      </c>
      <c r="AC1759" s="65"/>
    </row>
    <row r="1760" spans="1:29" x14ac:dyDescent="0.3">
      <c r="A1760" t="s">
        <v>2533</v>
      </c>
      <c r="B1760" s="1" t="s">
        <v>5895</v>
      </c>
      <c r="C1760" s="115" t="s">
        <v>5896</v>
      </c>
      <c r="D1760" s="116" t="s">
        <v>5897</v>
      </c>
      <c r="E1760">
        <v>0</v>
      </c>
      <c r="F1760">
        <v>0</v>
      </c>
      <c r="G1760">
        <v>0</v>
      </c>
      <c r="H1760">
        <v>0</v>
      </c>
      <c r="I1760">
        <v>0</v>
      </c>
      <c r="J1760" t="s">
        <v>2496</v>
      </c>
      <c r="K1760" t="s">
        <v>2496</v>
      </c>
      <c r="L1760" s="20"/>
      <c r="M1760" s="20"/>
      <c r="N1760" s="20"/>
      <c r="O1760" s="20"/>
      <c r="P1760" s="20"/>
      <c r="Q1760" s="28">
        <f t="shared" si="29"/>
        <v>17.71</v>
      </c>
      <c r="R1760" s="18"/>
      <c r="S1760" s="18"/>
      <c r="T1760" s="18"/>
      <c r="U1760" s="18"/>
      <c r="V1760" s="18"/>
      <c r="W17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0" s="17">
        <f>SUM(T_MAIN_ROUTGW28[[#This Row],[(Y)
TOTAL Excluding VAT - Y1
((A*J)*Q)+((A*R)*12))]:[(AC)
TOTAL Excluding VAT - Y5
((E*N*Q)+((E*V)*12))]])</f>
        <v>0</v>
      </c>
      <c r="AC1760" s="65"/>
    </row>
    <row r="1761" spans="1:29" x14ac:dyDescent="0.3">
      <c r="A1761" t="s">
        <v>2533</v>
      </c>
      <c r="B1761" s="1" t="s">
        <v>5898</v>
      </c>
      <c r="C1761" s="115" t="s">
        <v>5899</v>
      </c>
      <c r="D1761" s="116" t="s">
        <v>2556</v>
      </c>
      <c r="E1761">
        <v>0</v>
      </c>
      <c r="F1761">
        <v>0</v>
      </c>
      <c r="G1761">
        <v>0</v>
      </c>
      <c r="H1761">
        <v>0</v>
      </c>
      <c r="I1761">
        <v>0</v>
      </c>
      <c r="J1761" t="s">
        <v>2496</v>
      </c>
      <c r="K1761" t="s">
        <v>2496</v>
      </c>
      <c r="L1761" s="20"/>
      <c r="M1761" s="20"/>
      <c r="N1761" s="20"/>
      <c r="O1761" s="20"/>
      <c r="P1761" s="20"/>
      <c r="Q1761" s="28">
        <f t="shared" si="29"/>
        <v>17.71</v>
      </c>
      <c r="R1761" s="18"/>
      <c r="S1761" s="18"/>
      <c r="T1761" s="18"/>
      <c r="U1761" s="18"/>
      <c r="V1761" s="18"/>
      <c r="W17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1" s="17">
        <f>SUM(T_MAIN_ROUTGW28[[#This Row],[(Y)
TOTAL Excluding VAT - Y1
((A*J)*Q)+((A*R)*12))]:[(AC)
TOTAL Excluding VAT - Y5
((E*N*Q)+((E*V)*12))]])</f>
        <v>0</v>
      </c>
      <c r="AC1761" s="65"/>
    </row>
    <row r="1762" spans="1:29" x14ac:dyDescent="0.3">
      <c r="A1762" t="s">
        <v>2533</v>
      </c>
      <c r="B1762" s="1" t="s">
        <v>5900</v>
      </c>
      <c r="C1762" s="115" t="s">
        <v>5901</v>
      </c>
      <c r="D1762" s="116" t="s">
        <v>2567</v>
      </c>
      <c r="E1762">
        <v>0</v>
      </c>
      <c r="F1762">
        <v>0</v>
      </c>
      <c r="G1762">
        <v>0</v>
      </c>
      <c r="H1762">
        <v>0</v>
      </c>
      <c r="I1762">
        <v>0</v>
      </c>
      <c r="J1762" t="s">
        <v>2496</v>
      </c>
      <c r="K1762" t="s">
        <v>2496</v>
      </c>
      <c r="L1762" s="20"/>
      <c r="M1762" s="20"/>
      <c r="N1762" s="20"/>
      <c r="O1762" s="20"/>
      <c r="P1762" s="20"/>
      <c r="Q1762" s="28">
        <f t="shared" si="29"/>
        <v>17.71</v>
      </c>
      <c r="R1762" s="18"/>
      <c r="S1762" s="18"/>
      <c r="T1762" s="18"/>
      <c r="U1762" s="18"/>
      <c r="V1762" s="18"/>
      <c r="W17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2" s="17">
        <f>SUM(T_MAIN_ROUTGW28[[#This Row],[(Y)
TOTAL Excluding VAT - Y1
((A*J)*Q)+((A*R)*12))]:[(AC)
TOTAL Excluding VAT - Y5
((E*N*Q)+((E*V)*12))]])</f>
        <v>0</v>
      </c>
      <c r="AC1762" s="65"/>
    </row>
    <row r="1763" spans="1:29" x14ac:dyDescent="0.3">
      <c r="A1763" t="s">
        <v>2533</v>
      </c>
      <c r="B1763" s="1" t="s">
        <v>5902</v>
      </c>
      <c r="C1763" s="115" t="s">
        <v>5903</v>
      </c>
      <c r="D1763" s="116" t="s">
        <v>2567</v>
      </c>
      <c r="E1763">
        <v>0</v>
      </c>
      <c r="F1763">
        <v>0</v>
      </c>
      <c r="G1763">
        <v>0</v>
      </c>
      <c r="H1763">
        <v>0</v>
      </c>
      <c r="I1763">
        <v>0</v>
      </c>
      <c r="J1763" t="s">
        <v>2496</v>
      </c>
      <c r="K1763" t="s">
        <v>2496</v>
      </c>
      <c r="L1763" s="20"/>
      <c r="M1763" s="20"/>
      <c r="N1763" s="20"/>
      <c r="O1763" s="20"/>
      <c r="P1763" s="20"/>
      <c r="Q1763" s="28">
        <f t="shared" si="29"/>
        <v>17.71</v>
      </c>
      <c r="R1763" s="18"/>
      <c r="S1763" s="18"/>
      <c r="T1763" s="18"/>
      <c r="U1763" s="18"/>
      <c r="V1763" s="18"/>
      <c r="W17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3" s="17">
        <f>SUM(T_MAIN_ROUTGW28[[#This Row],[(Y)
TOTAL Excluding VAT - Y1
((A*J)*Q)+((A*R)*12))]:[(AC)
TOTAL Excluding VAT - Y5
((E*N*Q)+((E*V)*12))]])</f>
        <v>0</v>
      </c>
      <c r="AC1763" s="65"/>
    </row>
    <row r="1764" spans="1:29" x14ac:dyDescent="0.3">
      <c r="A1764" t="s">
        <v>2533</v>
      </c>
      <c r="B1764" s="1" t="s">
        <v>5904</v>
      </c>
      <c r="C1764" s="115" t="s">
        <v>5905</v>
      </c>
      <c r="D1764" s="116" t="s">
        <v>2556</v>
      </c>
      <c r="E1764">
        <v>0</v>
      </c>
      <c r="F1764">
        <v>0</v>
      </c>
      <c r="G1764">
        <v>0</v>
      </c>
      <c r="H1764">
        <v>0</v>
      </c>
      <c r="I1764">
        <v>0</v>
      </c>
      <c r="J1764" t="s">
        <v>2496</v>
      </c>
      <c r="K1764" t="s">
        <v>2496</v>
      </c>
      <c r="L1764" s="20"/>
      <c r="M1764" s="20"/>
      <c r="N1764" s="20"/>
      <c r="O1764" s="20"/>
      <c r="P1764" s="20"/>
      <c r="Q1764" s="28">
        <f t="shared" si="29"/>
        <v>17.71</v>
      </c>
      <c r="R1764" s="18"/>
      <c r="S1764" s="18"/>
      <c r="T1764" s="18"/>
      <c r="U1764" s="18"/>
      <c r="V1764" s="18"/>
      <c r="W17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4" s="17">
        <f>SUM(T_MAIN_ROUTGW28[[#This Row],[(Y)
TOTAL Excluding VAT - Y1
((A*J)*Q)+((A*R)*12))]:[(AC)
TOTAL Excluding VAT - Y5
((E*N*Q)+((E*V)*12))]])</f>
        <v>0</v>
      </c>
      <c r="AC1764" s="65"/>
    </row>
    <row r="1765" spans="1:29" x14ac:dyDescent="0.3">
      <c r="A1765" t="s">
        <v>2533</v>
      </c>
      <c r="B1765" s="1" t="s">
        <v>5906</v>
      </c>
      <c r="C1765" s="115" t="s">
        <v>5907</v>
      </c>
      <c r="D1765" s="116" t="s">
        <v>2556</v>
      </c>
      <c r="E1765">
        <v>0</v>
      </c>
      <c r="F1765">
        <v>0</v>
      </c>
      <c r="G1765">
        <v>0</v>
      </c>
      <c r="H1765">
        <v>0</v>
      </c>
      <c r="I1765">
        <v>0</v>
      </c>
      <c r="J1765" t="s">
        <v>2496</v>
      </c>
      <c r="K1765" t="s">
        <v>2496</v>
      </c>
      <c r="L1765" s="20"/>
      <c r="M1765" s="20"/>
      <c r="N1765" s="20"/>
      <c r="O1765" s="20"/>
      <c r="P1765" s="20"/>
      <c r="Q1765" s="28">
        <f t="shared" si="29"/>
        <v>17.71</v>
      </c>
      <c r="R1765" s="18"/>
      <c r="S1765" s="18"/>
      <c r="T1765" s="18"/>
      <c r="U1765" s="18"/>
      <c r="V1765" s="18"/>
      <c r="W17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5" s="17">
        <f>SUM(T_MAIN_ROUTGW28[[#This Row],[(Y)
TOTAL Excluding VAT - Y1
((A*J)*Q)+((A*R)*12))]:[(AC)
TOTAL Excluding VAT - Y5
((E*N*Q)+((E*V)*12))]])</f>
        <v>0</v>
      </c>
      <c r="AC1765" s="65"/>
    </row>
    <row r="1766" spans="1:29" x14ac:dyDescent="0.3">
      <c r="A1766" t="s">
        <v>2533</v>
      </c>
      <c r="B1766" s="1" t="s">
        <v>5908</v>
      </c>
      <c r="C1766" s="115" t="s">
        <v>5909</v>
      </c>
      <c r="D1766" s="116" t="s">
        <v>4131</v>
      </c>
      <c r="E1766">
        <v>0</v>
      </c>
      <c r="F1766">
        <v>0</v>
      </c>
      <c r="G1766">
        <v>0</v>
      </c>
      <c r="H1766">
        <v>0</v>
      </c>
      <c r="I1766">
        <v>0</v>
      </c>
      <c r="J1766" t="s">
        <v>2496</v>
      </c>
      <c r="K1766" t="s">
        <v>2496</v>
      </c>
      <c r="L1766" s="20"/>
      <c r="M1766" s="20"/>
      <c r="N1766" s="20"/>
      <c r="O1766" s="20"/>
      <c r="P1766" s="20"/>
      <c r="Q1766" s="28">
        <f t="shared" si="29"/>
        <v>17.71</v>
      </c>
      <c r="R1766" s="18"/>
      <c r="S1766" s="18"/>
      <c r="T1766" s="18"/>
      <c r="U1766" s="18"/>
      <c r="V1766" s="18"/>
      <c r="W17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6" s="17">
        <f>SUM(T_MAIN_ROUTGW28[[#This Row],[(Y)
TOTAL Excluding VAT - Y1
((A*J)*Q)+((A*R)*12))]:[(AC)
TOTAL Excluding VAT - Y5
((E*N*Q)+((E*V)*12))]])</f>
        <v>0</v>
      </c>
      <c r="AC1766" s="65"/>
    </row>
    <row r="1767" spans="1:29" x14ac:dyDescent="0.3">
      <c r="A1767" t="s">
        <v>2533</v>
      </c>
      <c r="B1767" s="1" t="s">
        <v>5910</v>
      </c>
      <c r="C1767" s="115" t="s">
        <v>5911</v>
      </c>
      <c r="D1767" s="116" t="s">
        <v>4131</v>
      </c>
      <c r="E1767">
        <v>0</v>
      </c>
      <c r="F1767">
        <v>0</v>
      </c>
      <c r="G1767">
        <v>0</v>
      </c>
      <c r="H1767">
        <v>0</v>
      </c>
      <c r="I1767">
        <v>0</v>
      </c>
      <c r="J1767" t="s">
        <v>2496</v>
      </c>
      <c r="K1767" t="s">
        <v>2496</v>
      </c>
      <c r="L1767" s="20"/>
      <c r="M1767" s="20"/>
      <c r="N1767" s="20"/>
      <c r="O1767" s="20"/>
      <c r="P1767" s="20"/>
      <c r="Q1767" s="28">
        <f t="shared" si="29"/>
        <v>17.71</v>
      </c>
      <c r="R1767" s="18"/>
      <c r="S1767" s="18"/>
      <c r="T1767" s="18"/>
      <c r="U1767" s="18"/>
      <c r="V1767" s="18"/>
      <c r="W17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7" s="17">
        <f>SUM(T_MAIN_ROUTGW28[[#This Row],[(Y)
TOTAL Excluding VAT - Y1
((A*J)*Q)+((A*R)*12))]:[(AC)
TOTAL Excluding VAT - Y5
((E*N*Q)+((E*V)*12))]])</f>
        <v>0</v>
      </c>
      <c r="AC1767" s="65"/>
    </row>
    <row r="1768" spans="1:29" x14ac:dyDescent="0.3">
      <c r="A1768" t="s">
        <v>2533</v>
      </c>
      <c r="B1768" s="1" t="s">
        <v>5912</v>
      </c>
      <c r="C1768" s="115" t="s">
        <v>5913</v>
      </c>
      <c r="D1768" s="116" t="s">
        <v>4131</v>
      </c>
      <c r="E1768">
        <v>0</v>
      </c>
      <c r="F1768">
        <v>0</v>
      </c>
      <c r="G1768">
        <v>0</v>
      </c>
      <c r="H1768">
        <v>0</v>
      </c>
      <c r="I1768">
        <v>0</v>
      </c>
      <c r="J1768" t="s">
        <v>2496</v>
      </c>
      <c r="K1768" t="s">
        <v>2496</v>
      </c>
      <c r="L1768" s="20"/>
      <c r="M1768" s="20"/>
      <c r="N1768" s="20"/>
      <c r="O1768" s="20"/>
      <c r="P1768" s="20"/>
      <c r="Q1768" s="28">
        <f t="shared" si="29"/>
        <v>17.71</v>
      </c>
      <c r="R1768" s="18"/>
      <c r="S1768" s="18"/>
      <c r="T1768" s="18"/>
      <c r="U1768" s="18"/>
      <c r="V1768" s="18"/>
      <c r="W17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8" s="17">
        <f>SUM(T_MAIN_ROUTGW28[[#This Row],[(Y)
TOTAL Excluding VAT - Y1
((A*J)*Q)+((A*R)*12))]:[(AC)
TOTAL Excluding VAT - Y5
((E*N*Q)+((E*V)*12))]])</f>
        <v>0</v>
      </c>
      <c r="AC1768" s="65"/>
    </row>
    <row r="1769" spans="1:29" x14ac:dyDescent="0.3">
      <c r="A1769" t="s">
        <v>2533</v>
      </c>
      <c r="B1769" s="1" t="s">
        <v>5914</v>
      </c>
      <c r="C1769" s="115" t="s">
        <v>5915</v>
      </c>
      <c r="D1769" s="116" t="s">
        <v>4131</v>
      </c>
      <c r="E1769">
        <v>0</v>
      </c>
      <c r="F1769">
        <v>0</v>
      </c>
      <c r="G1769">
        <v>0</v>
      </c>
      <c r="H1769">
        <v>0</v>
      </c>
      <c r="I1769">
        <v>0</v>
      </c>
      <c r="J1769" t="s">
        <v>2496</v>
      </c>
      <c r="K1769" t="s">
        <v>2496</v>
      </c>
      <c r="L1769" s="20"/>
      <c r="M1769" s="20"/>
      <c r="N1769" s="20"/>
      <c r="O1769" s="20"/>
      <c r="P1769" s="20"/>
      <c r="Q1769" s="28">
        <f t="shared" si="29"/>
        <v>17.71</v>
      </c>
      <c r="R1769" s="18"/>
      <c r="S1769" s="18"/>
      <c r="T1769" s="18"/>
      <c r="U1769" s="18"/>
      <c r="V1769" s="18"/>
      <c r="W17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69" s="17">
        <f>SUM(T_MAIN_ROUTGW28[[#This Row],[(Y)
TOTAL Excluding VAT - Y1
((A*J)*Q)+((A*R)*12))]:[(AC)
TOTAL Excluding VAT - Y5
((E*N*Q)+((E*V)*12))]])</f>
        <v>0</v>
      </c>
      <c r="AC1769" s="65"/>
    </row>
    <row r="1770" spans="1:29" x14ac:dyDescent="0.3">
      <c r="A1770" t="s">
        <v>2533</v>
      </c>
      <c r="B1770" s="1" t="s">
        <v>5916</v>
      </c>
      <c r="C1770" s="115" t="s">
        <v>5917</v>
      </c>
      <c r="D1770" s="116" t="s">
        <v>2556</v>
      </c>
      <c r="E1770">
        <v>0</v>
      </c>
      <c r="F1770">
        <v>0</v>
      </c>
      <c r="G1770">
        <v>0</v>
      </c>
      <c r="H1770">
        <v>0</v>
      </c>
      <c r="I1770">
        <v>0</v>
      </c>
      <c r="J1770" t="s">
        <v>2496</v>
      </c>
      <c r="K1770" t="s">
        <v>2496</v>
      </c>
      <c r="L1770" s="20"/>
      <c r="M1770" s="20"/>
      <c r="N1770" s="20"/>
      <c r="O1770" s="20"/>
      <c r="P1770" s="20"/>
      <c r="Q1770" s="28">
        <f t="shared" si="29"/>
        <v>17.71</v>
      </c>
      <c r="R1770" s="18"/>
      <c r="S1770" s="18"/>
      <c r="T1770" s="18"/>
      <c r="U1770" s="18"/>
      <c r="V1770" s="18"/>
      <c r="W17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0" s="17">
        <f>SUM(T_MAIN_ROUTGW28[[#This Row],[(Y)
TOTAL Excluding VAT - Y1
((A*J)*Q)+((A*R)*12))]:[(AC)
TOTAL Excluding VAT - Y5
((E*N*Q)+((E*V)*12))]])</f>
        <v>0</v>
      </c>
      <c r="AC1770" s="65"/>
    </row>
    <row r="1771" spans="1:29" x14ac:dyDescent="0.3">
      <c r="A1771" t="s">
        <v>2533</v>
      </c>
      <c r="B1771" s="1" t="s">
        <v>5918</v>
      </c>
      <c r="C1771" s="115" t="s">
        <v>5919</v>
      </c>
      <c r="D1771" s="116" t="s">
        <v>2556</v>
      </c>
      <c r="E1771">
        <v>0</v>
      </c>
      <c r="F1771">
        <v>0</v>
      </c>
      <c r="G1771">
        <v>0</v>
      </c>
      <c r="H1771">
        <v>0</v>
      </c>
      <c r="I1771">
        <v>0</v>
      </c>
      <c r="J1771" t="s">
        <v>2496</v>
      </c>
      <c r="K1771" t="s">
        <v>2496</v>
      </c>
      <c r="L1771" s="20"/>
      <c r="M1771" s="20"/>
      <c r="N1771" s="20"/>
      <c r="O1771" s="20"/>
      <c r="P1771" s="20"/>
      <c r="Q1771" s="28">
        <f t="shared" si="29"/>
        <v>17.71</v>
      </c>
      <c r="R1771" s="18"/>
      <c r="S1771" s="18"/>
      <c r="T1771" s="18"/>
      <c r="U1771" s="18"/>
      <c r="V1771" s="18"/>
      <c r="W17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1" s="17">
        <f>SUM(T_MAIN_ROUTGW28[[#This Row],[(Y)
TOTAL Excluding VAT - Y1
((A*J)*Q)+((A*R)*12))]:[(AC)
TOTAL Excluding VAT - Y5
((E*N*Q)+((E*V)*12))]])</f>
        <v>0</v>
      </c>
      <c r="AC1771" s="65"/>
    </row>
    <row r="1772" spans="1:29" x14ac:dyDescent="0.3">
      <c r="A1772" t="s">
        <v>2533</v>
      </c>
      <c r="B1772" s="1" t="s">
        <v>5920</v>
      </c>
      <c r="C1772" s="115" t="s">
        <v>5921</v>
      </c>
      <c r="D1772" s="116" t="s">
        <v>2556</v>
      </c>
      <c r="E1772">
        <v>0</v>
      </c>
      <c r="F1772">
        <v>0</v>
      </c>
      <c r="G1772">
        <v>0</v>
      </c>
      <c r="H1772">
        <v>0</v>
      </c>
      <c r="I1772">
        <v>0</v>
      </c>
      <c r="J1772" t="s">
        <v>2496</v>
      </c>
      <c r="K1772" t="s">
        <v>2496</v>
      </c>
      <c r="L1772" s="20"/>
      <c r="M1772" s="20"/>
      <c r="N1772" s="20"/>
      <c r="O1772" s="20"/>
      <c r="P1772" s="20"/>
      <c r="Q1772" s="28">
        <f t="shared" si="29"/>
        <v>17.71</v>
      </c>
      <c r="R1772" s="18"/>
      <c r="S1772" s="18"/>
      <c r="T1772" s="18"/>
      <c r="U1772" s="18"/>
      <c r="V1772" s="18"/>
      <c r="W17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2" s="17">
        <f>SUM(T_MAIN_ROUTGW28[[#This Row],[(Y)
TOTAL Excluding VAT - Y1
((A*J)*Q)+((A*R)*12))]:[(AC)
TOTAL Excluding VAT - Y5
((E*N*Q)+((E*V)*12))]])</f>
        <v>0</v>
      </c>
      <c r="AC1772" s="65"/>
    </row>
    <row r="1773" spans="1:29" x14ac:dyDescent="0.3">
      <c r="A1773" t="s">
        <v>2533</v>
      </c>
      <c r="B1773" s="1" t="s">
        <v>5922</v>
      </c>
      <c r="C1773" s="115" t="s">
        <v>5923</v>
      </c>
      <c r="D1773" s="116" t="s">
        <v>2591</v>
      </c>
      <c r="E1773">
        <v>0</v>
      </c>
      <c r="F1773">
        <v>0</v>
      </c>
      <c r="G1773">
        <v>0</v>
      </c>
      <c r="H1773">
        <v>0</v>
      </c>
      <c r="I1773">
        <v>0</v>
      </c>
      <c r="J1773" t="s">
        <v>2496</v>
      </c>
      <c r="K1773" t="s">
        <v>2496</v>
      </c>
      <c r="L1773" s="20"/>
      <c r="M1773" s="20"/>
      <c r="N1773" s="20"/>
      <c r="O1773" s="20"/>
      <c r="P1773" s="20"/>
      <c r="Q1773" s="28">
        <f t="shared" si="29"/>
        <v>17.71</v>
      </c>
      <c r="R1773" s="18"/>
      <c r="S1773" s="18"/>
      <c r="T1773" s="18"/>
      <c r="U1773" s="18"/>
      <c r="V1773" s="18"/>
      <c r="W17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3" s="17">
        <f>SUM(T_MAIN_ROUTGW28[[#This Row],[(Y)
TOTAL Excluding VAT - Y1
((A*J)*Q)+((A*R)*12))]:[(AC)
TOTAL Excluding VAT - Y5
((E*N*Q)+((E*V)*12))]])</f>
        <v>0</v>
      </c>
      <c r="AC1773" s="65"/>
    </row>
    <row r="1774" spans="1:29" x14ac:dyDescent="0.3">
      <c r="A1774" t="s">
        <v>2533</v>
      </c>
      <c r="B1774" s="1" t="s">
        <v>5924</v>
      </c>
      <c r="C1774" s="115" t="s">
        <v>5925</v>
      </c>
      <c r="D1774" s="116" t="s">
        <v>2556</v>
      </c>
      <c r="E1774">
        <v>0</v>
      </c>
      <c r="F1774">
        <v>0</v>
      </c>
      <c r="G1774">
        <v>0</v>
      </c>
      <c r="H1774">
        <v>0</v>
      </c>
      <c r="I1774">
        <v>0</v>
      </c>
      <c r="J1774" t="s">
        <v>2496</v>
      </c>
      <c r="K1774" t="s">
        <v>2496</v>
      </c>
      <c r="L1774" s="20"/>
      <c r="M1774" s="20"/>
      <c r="N1774" s="20"/>
      <c r="O1774" s="20"/>
      <c r="P1774" s="20"/>
      <c r="Q1774" s="28">
        <f t="shared" si="29"/>
        <v>17.71</v>
      </c>
      <c r="R1774" s="18"/>
      <c r="S1774" s="18"/>
      <c r="T1774" s="18"/>
      <c r="U1774" s="18"/>
      <c r="V1774" s="18"/>
      <c r="W17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4" s="17">
        <f>SUM(T_MAIN_ROUTGW28[[#This Row],[(Y)
TOTAL Excluding VAT - Y1
((A*J)*Q)+((A*R)*12))]:[(AC)
TOTAL Excluding VAT - Y5
((E*N*Q)+((E*V)*12))]])</f>
        <v>0</v>
      </c>
      <c r="AC1774" s="65"/>
    </row>
    <row r="1775" spans="1:29" x14ac:dyDescent="0.3">
      <c r="A1775" t="s">
        <v>2533</v>
      </c>
      <c r="B1775" s="1" t="s">
        <v>5926</v>
      </c>
      <c r="C1775" s="115" t="s">
        <v>5927</v>
      </c>
      <c r="D1775" s="116" t="s">
        <v>2567</v>
      </c>
      <c r="E1775">
        <v>0</v>
      </c>
      <c r="F1775">
        <v>0</v>
      </c>
      <c r="G1775">
        <v>0</v>
      </c>
      <c r="H1775">
        <v>0</v>
      </c>
      <c r="I1775">
        <v>0</v>
      </c>
      <c r="J1775" t="s">
        <v>2496</v>
      </c>
      <c r="K1775" t="s">
        <v>2496</v>
      </c>
      <c r="L1775" s="20"/>
      <c r="M1775" s="20"/>
      <c r="N1775" s="20"/>
      <c r="O1775" s="20"/>
      <c r="P1775" s="20"/>
      <c r="Q1775" s="28">
        <f t="shared" si="29"/>
        <v>17.71</v>
      </c>
      <c r="R1775" s="18"/>
      <c r="S1775" s="18"/>
      <c r="T1775" s="18"/>
      <c r="U1775" s="18"/>
      <c r="V1775" s="18"/>
      <c r="W17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5" s="17">
        <f>SUM(T_MAIN_ROUTGW28[[#This Row],[(Y)
TOTAL Excluding VAT - Y1
((A*J)*Q)+((A*R)*12))]:[(AC)
TOTAL Excluding VAT - Y5
((E*N*Q)+((E*V)*12))]])</f>
        <v>0</v>
      </c>
      <c r="AC1775" s="65"/>
    </row>
    <row r="1776" spans="1:29" x14ac:dyDescent="0.3">
      <c r="A1776" t="s">
        <v>2533</v>
      </c>
      <c r="B1776" s="1" t="s">
        <v>5928</v>
      </c>
      <c r="C1776" s="115" t="s">
        <v>5929</v>
      </c>
      <c r="D1776" s="116" t="s">
        <v>3438</v>
      </c>
      <c r="E1776">
        <v>0</v>
      </c>
      <c r="F1776">
        <v>0</v>
      </c>
      <c r="G1776">
        <v>0</v>
      </c>
      <c r="H1776">
        <v>0</v>
      </c>
      <c r="I1776">
        <v>0</v>
      </c>
      <c r="J1776" t="s">
        <v>2496</v>
      </c>
      <c r="K1776" t="s">
        <v>2496</v>
      </c>
      <c r="L1776" s="20"/>
      <c r="M1776" s="20"/>
      <c r="N1776" s="20"/>
      <c r="O1776" s="20"/>
      <c r="P1776" s="20"/>
      <c r="Q1776" s="28">
        <f t="shared" si="29"/>
        <v>17.71</v>
      </c>
      <c r="R1776" s="18"/>
      <c r="S1776" s="18"/>
      <c r="T1776" s="18"/>
      <c r="U1776" s="18"/>
      <c r="V1776" s="18"/>
      <c r="W17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6" s="17">
        <f>SUM(T_MAIN_ROUTGW28[[#This Row],[(Y)
TOTAL Excluding VAT - Y1
((A*J)*Q)+((A*R)*12))]:[(AC)
TOTAL Excluding VAT - Y5
((E*N*Q)+((E*V)*12))]])</f>
        <v>0</v>
      </c>
      <c r="AC1776" s="65"/>
    </row>
    <row r="1777" spans="1:29" x14ac:dyDescent="0.3">
      <c r="A1777" t="s">
        <v>2533</v>
      </c>
      <c r="B1777" s="1" t="s">
        <v>5930</v>
      </c>
      <c r="C1777" s="115" t="s">
        <v>5931</v>
      </c>
      <c r="D1777" s="116" t="s">
        <v>4640</v>
      </c>
      <c r="E1777">
        <v>0</v>
      </c>
      <c r="F1777">
        <v>0</v>
      </c>
      <c r="G1777">
        <v>0</v>
      </c>
      <c r="H1777">
        <v>0</v>
      </c>
      <c r="I1777">
        <v>0</v>
      </c>
      <c r="J1777" t="s">
        <v>2496</v>
      </c>
      <c r="K1777" t="s">
        <v>2496</v>
      </c>
      <c r="L1777" s="20"/>
      <c r="M1777" s="20"/>
      <c r="N1777" s="20"/>
      <c r="O1777" s="20"/>
      <c r="P1777" s="20"/>
      <c r="Q1777" s="28">
        <f t="shared" si="29"/>
        <v>17.71</v>
      </c>
      <c r="R1777" s="18"/>
      <c r="S1777" s="18"/>
      <c r="T1777" s="18"/>
      <c r="U1777" s="18"/>
      <c r="V1777" s="18"/>
      <c r="W17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7" s="17">
        <f>SUM(T_MAIN_ROUTGW28[[#This Row],[(Y)
TOTAL Excluding VAT - Y1
((A*J)*Q)+((A*R)*12))]:[(AC)
TOTAL Excluding VAT - Y5
((E*N*Q)+((E*V)*12))]])</f>
        <v>0</v>
      </c>
      <c r="AC1777" s="65"/>
    </row>
    <row r="1778" spans="1:29" x14ac:dyDescent="0.3">
      <c r="A1778" t="s">
        <v>2533</v>
      </c>
      <c r="B1778" s="1" t="s">
        <v>5932</v>
      </c>
      <c r="C1778" s="115" t="s">
        <v>5933</v>
      </c>
      <c r="D1778" s="116" t="s">
        <v>2556</v>
      </c>
      <c r="E1778">
        <v>0</v>
      </c>
      <c r="F1778">
        <v>0</v>
      </c>
      <c r="G1778">
        <v>0</v>
      </c>
      <c r="H1778">
        <v>0</v>
      </c>
      <c r="I1778">
        <v>0</v>
      </c>
      <c r="J1778" t="s">
        <v>2496</v>
      </c>
      <c r="K1778" t="s">
        <v>2496</v>
      </c>
      <c r="L1778" s="20"/>
      <c r="M1778" s="20"/>
      <c r="N1778" s="20"/>
      <c r="O1778" s="20"/>
      <c r="P1778" s="20"/>
      <c r="Q1778" s="28">
        <f t="shared" si="29"/>
        <v>17.71</v>
      </c>
      <c r="R1778" s="18"/>
      <c r="S1778" s="18"/>
      <c r="T1778" s="18"/>
      <c r="U1778" s="18"/>
      <c r="V1778" s="18"/>
      <c r="W17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8" s="17">
        <f>SUM(T_MAIN_ROUTGW28[[#This Row],[(Y)
TOTAL Excluding VAT - Y1
((A*J)*Q)+((A*R)*12))]:[(AC)
TOTAL Excluding VAT - Y5
((E*N*Q)+((E*V)*12))]])</f>
        <v>0</v>
      </c>
      <c r="AC1778" s="65"/>
    </row>
    <row r="1779" spans="1:29" x14ac:dyDescent="0.3">
      <c r="A1779" t="s">
        <v>2533</v>
      </c>
      <c r="B1779" s="1" t="s">
        <v>5934</v>
      </c>
      <c r="C1779" s="115" t="s">
        <v>5935</v>
      </c>
      <c r="D1779" s="116" t="s">
        <v>2556</v>
      </c>
      <c r="E1779">
        <v>0</v>
      </c>
      <c r="F1779">
        <v>0</v>
      </c>
      <c r="G1779">
        <v>0</v>
      </c>
      <c r="H1779">
        <v>0</v>
      </c>
      <c r="I1779">
        <v>0</v>
      </c>
      <c r="J1779" t="s">
        <v>2496</v>
      </c>
      <c r="K1779" t="s">
        <v>2496</v>
      </c>
      <c r="L1779" s="20"/>
      <c r="M1779" s="20"/>
      <c r="N1779" s="20"/>
      <c r="O1779" s="20"/>
      <c r="P1779" s="20"/>
      <c r="Q1779" s="28">
        <f t="shared" si="29"/>
        <v>17.71</v>
      </c>
      <c r="R1779" s="18"/>
      <c r="S1779" s="18"/>
      <c r="T1779" s="18"/>
      <c r="U1779" s="18"/>
      <c r="V1779" s="18"/>
      <c r="W17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79" s="17">
        <f>SUM(T_MAIN_ROUTGW28[[#This Row],[(Y)
TOTAL Excluding VAT - Y1
((A*J)*Q)+((A*R)*12))]:[(AC)
TOTAL Excluding VAT - Y5
((E*N*Q)+((E*V)*12))]])</f>
        <v>0</v>
      </c>
      <c r="AC1779" s="65"/>
    </row>
    <row r="1780" spans="1:29" x14ac:dyDescent="0.3">
      <c r="A1780" t="s">
        <v>2533</v>
      </c>
      <c r="B1780" s="1" t="s">
        <v>5936</v>
      </c>
      <c r="C1780" s="115" t="s">
        <v>5937</v>
      </c>
      <c r="D1780" s="116" t="s">
        <v>4131</v>
      </c>
      <c r="E1780">
        <v>0</v>
      </c>
      <c r="F1780">
        <v>0</v>
      </c>
      <c r="G1780">
        <v>0</v>
      </c>
      <c r="H1780">
        <v>0</v>
      </c>
      <c r="I1780">
        <v>0</v>
      </c>
      <c r="J1780" t="s">
        <v>2496</v>
      </c>
      <c r="K1780" t="s">
        <v>2496</v>
      </c>
      <c r="L1780" s="20"/>
      <c r="M1780" s="20"/>
      <c r="N1780" s="20"/>
      <c r="O1780" s="20"/>
      <c r="P1780" s="20"/>
      <c r="Q1780" s="28">
        <f t="shared" si="29"/>
        <v>17.71</v>
      </c>
      <c r="R1780" s="18"/>
      <c r="S1780" s="18"/>
      <c r="T1780" s="18"/>
      <c r="U1780" s="18"/>
      <c r="V1780" s="18"/>
      <c r="W17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0" s="17">
        <f>SUM(T_MAIN_ROUTGW28[[#This Row],[(Y)
TOTAL Excluding VAT - Y1
((A*J)*Q)+((A*R)*12))]:[(AC)
TOTAL Excluding VAT - Y5
((E*N*Q)+((E*V)*12))]])</f>
        <v>0</v>
      </c>
      <c r="AC1780" s="65"/>
    </row>
    <row r="1781" spans="1:29" x14ac:dyDescent="0.3">
      <c r="A1781" t="s">
        <v>2533</v>
      </c>
      <c r="B1781" s="1" t="s">
        <v>5938</v>
      </c>
      <c r="C1781" s="115" t="s">
        <v>5939</v>
      </c>
      <c r="D1781" s="116" t="s">
        <v>2550</v>
      </c>
      <c r="E1781">
        <v>0</v>
      </c>
      <c r="F1781">
        <v>0</v>
      </c>
      <c r="G1781">
        <v>0</v>
      </c>
      <c r="H1781">
        <v>0</v>
      </c>
      <c r="I1781">
        <v>0</v>
      </c>
      <c r="J1781" t="s">
        <v>2496</v>
      </c>
      <c r="K1781" t="s">
        <v>2496</v>
      </c>
      <c r="L1781" s="20"/>
      <c r="M1781" s="20"/>
      <c r="N1781" s="20"/>
      <c r="O1781" s="20"/>
      <c r="P1781" s="20"/>
      <c r="Q1781" s="28">
        <f t="shared" si="29"/>
        <v>17.71</v>
      </c>
      <c r="R1781" s="18"/>
      <c r="S1781" s="18"/>
      <c r="T1781" s="18"/>
      <c r="U1781" s="18"/>
      <c r="V1781" s="18"/>
      <c r="W17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1" s="17">
        <f>SUM(T_MAIN_ROUTGW28[[#This Row],[(Y)
TOTAL Excluding VAT - Y1
((A*J)*Q)+((A*R)*12))]:[(AC)
TOTAL Excluding VAT - Y5
((E*N*Q)+((E*V)*12))]])</f>
        <v>0</v>
      </c>
      <c r="AC1781" s="65"/>
    </row>
    <row r="1782" spans="1:29" x14ac:dyDescent="0.3">
      <c r="A1782" t="s">
        <v>2533</v>
      </c>
      <c r="B1782" s="1" t="s">
        <v>5940</v>
      </c>
      <c r="C1782" s="115" t="s">
        <v>5941</v>
      </c>
      <c r="D1782" s="116" t="s">
        <v>2556</v>
      </c>
      <c r="E1782">
        <v>0</v>
      </c>
      <c r="F1782">
        <v>0</v>
      </c>
      <c r="G1782">
        <v>0</v>
      </c>
      <c r="H1782">
        <v>0</v>
      </c>
      <c r="I1782">
        <v>0</v>
      </c>
      <c r="J1782" t="s">
        <v>2496</v>
      </c>
      <c r="K1782" t="s">
        <v>2496</v>
      </c>
      <c r="L1782" s="20"/>
      <c r="M1782" s="20"/>
      <c r="N1782" s="20"/>
      <c r="O1782" s="20"/>
      <c r="P1782" s="20"/>
      <c r="Q1782" s="28">
        <f t="shared" si="29"/>
        <v>17.71</v>
      </c>
      <c r="R1782" s="18"/>
      <c r="S1782" s="18"/>
      <c r="T1782" s="18"/>
      <c r="U1782" s="18"/>
      <c r="V1782" s="18"/>
      <c r="W17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2" s="17">
        <f>SUM(T_MAIN_ROUTGW28[[#This Row],[(Y)
TOTAL Excluding VAT - Y1
((A*J)*Q)+((A*R)*12))]:[(AC)
TOTAL Excluding VAT - Y5
((E*N*Q)+((E*V)*12))]])</f>
        <v>0</v>
      </c>
      <c r="AC1782" s="65"/>
    </row>
    <row r="1783" spans="1:29" x14ac:dyDescent="0.3">
      <c r="A1783" t="s">
        <v>2533</v>
      </c>
      <c r="B1783" s="1" t="s">
        <v>5942</v>
      </c>
      <c r="C1783" s="115" t="s">
        <v>5943</v>
      </c>
      <c r="D1783" s="116" t="s">
        <v>2567</v>
      </c>
      <c r="E1783">
        <v>0</v>
      </c>
      <c r="F1783">
        <v>0</v>
      </c>
      <c r="G1783">
        <v>0</v>
      </c>
      <c r="H1783">
        <v>0</v>
      </c>
      <c r="I1783">
        <v>0</v>
      </c>
      <c r="J1783" t="s">
        <v>2496</v>
      </c>
      <c r="K1783" t="s">
        <v>2496</v>
      </c>
      <c r="L1783" s="20"/>
      <c r="M1783" s="20"/>
      <c r="N1783" s="20"/>
      <c r="O1783" s="20"/>
      <c r="P1783" s="20"/>
      <c r="Q1783" s="28">
        <f t="shared" si="29"/>
        <v>17.71</v>
      </c>
      <c r="R1783" s="18"/>
      <c r="S1783" s="18"/>
      <c r="T1783" s="18"/>
      <c r="U1783" s="18"/>
      <c r="V1783" s="18"/>
      <c r="W17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3" s="17">
        <f>SUM(T_MAIN_ROUTGW28[[#This Row],[(Y)
TOTAL Excluding VAT - Y1
((A*J)*Q)+((A*R)*12))]:[(AC)
TOTAL Excluding VAT - Y5
((E*N*Q)+((E*V)*12))]])</f>
        <v>0</v>
      </c>
      <c r="AC1783" s="65"/>
    </row>
    <row r="1784" spans="1:29" x14ac:dyDescent="0.3">
      <c r="A1784" t="s">
        <v>2533</v>
      </c>
      <c r="B1784" s="1" t="s">
        <v>5944</v>
      </c>
      <c r="C1784" s="115" t="s">
        <v>5945</v>
      </c>
      <c r="D1784" s="116" t="s">
        <v>2556</v>
      </c>
      <c r="E1784">
        <v>0</v>
      </c>
      <c r="F1784">
        <v>0</v>
      </c>
      <c r="G1784">
        <v>0</v>
      </c>
      <c r="H1784">
        <v>0</v>
      </c>
      <c r="I1784">
        <v>0</v>
      </c>
      <c r="J1784" t="s">
        <v>2496</v>
      </c>
      <c r="K1784" t="s">
        <v>2496</v>
      </c>
      <c r="L1784" s="20"/>
      <c r="M1784" s="20"/>
      <c r="N1784" s="20"/>
      <c r="O1784" s="20"/>
      <c r="P1784" s="20"/>
      <c r="Q1784" s="28">
        <f t="shared" si="29"/>
        <v>17.71</v>
      </c>
      <c r="R1784" s="18"/>
      <c r="S1784" s="18"/>
      <c r="T1784" s="18"/>
      <c r="U1784" s="18"/>
      <c r="V1784" s="18"/>
      <c r="W17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4" s="17">
        <f>SUM(T_MAIN_ROUTGW28[[#This Row],[(Y)
TOTAL Excluding VAT - Y1
((A*J)*Q)+((A*R)*12))]:[(AC)
TOTAL Excluding VAT - Y5
((E*N*Q)+((E*V)*12))]])</f>
        <v>0</v>
      </c>
      <c r="AC1784" s="65"/>
    </row>
    <row r="1785" spans="1:29" x14ac:dyDescent="0.3">
      <c r="A1785" t="s">
        <v>2533</v>
      </c>
      <c r="B1785" s="1" t="s">
        <v>5946</v>
      </c>
      <c r="C1785" s="115" t="s">
        <v>5947</v>
      </c>
      <c r="D1785" s="116" t="s">
        <v>2556</v>
      </c>
      <c r="E1785">
        <v>0</v>
      </c>
      <c r="F1785">
        <v>0</v>
      </c>
      <c r="G1785">
        <v>0</v>
      </c>
      <c r="H1785">
        <v>0</v>
      </c>
      <c r="I1785">
        <v>0</v>
      </c>
      <c r="J1785" t="s">
        <v>2496</v>
      </c>
      <c r="K1785" t="s">
        <v>2496</v>
      </c>
      <c r="L1785" s="20"/>
      <c r="M1785" s="20"/>
      <c r="N1785" s="20"/>
      <c r="O1785" s="20"/>
      <c r="P1785" s="20"/>
      <c r="Q1785" s="28">
        <f t="shared" si="29"/>
        <v>17.71</v>
      </c>
      <c r="R1785" s="18"/>
      <c r="S1785" s="18"/>
      <c r="T1785" s="18"/>
      <c r="U1785" s="18"/>
      <c r="V1785" s="18"/>
      <c r="W17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5" s="17">
        <f>SUM(T_MAIN_ROUTGW28[[#This Row],[(Y)
TOTAL Excluding VAT - Y1
((A*J)*Q)+((A*R)*12))]:[(AC)
TOTAL Excluding VAT - Y5
((E*N*Q)+((E*V)*12))]])</f>
        <v>0</v>
      </c>
      <c r="AC1785" s="65"/>
    </row>
    <row r="1786" spans="1:29" x14ac:dyDescent="0.3">
      <c r="A1786" t="s">
        <v>2533</v>
      </c>
      <c r="B1786" s="1" t="s">
        <v>5948</v>
      </c>
      <c r="C1786" s="115" t="s">
        <v>5949</v>
      </c>
      <c r="D1786" s="116" t="s">
        <v>2556</v>
      </c>
      <c r="E1786">
        <v>0</v>
      </c>
      <c r="F1786">
        <v>0</v>
      </c>
      <c r="G1786">
        <v>0</v>
      </c>
      <c r="H1786">
        <v>0</v>
      </c>
      <c r="I1786">
        <v>0</v>
      </c>
      <c r="J1786" t="s">
        <v>2496</v>
      </c>
      <c r="K1786" t="s">
        <v>2496</v>
      </c>
      <c r="L1786" s="20"/>
      <c r="M1786" s="20"/>
      <c r="N1786" s="20"/>
      <c r="O1786" s="20"/>
      <c r="P1786" s="20"/>
      <c r="Q1786" s="28">
        <f t="shared" si="29"/>
        <v>17.71</v>
      </c>
      <c r="R1786" s="18"/>
      <c r="S1786" s="18"/>
      <c r="T1786" s="18"/>
      <c r="U1786" s="18"/>
      <c r="V1786" s="18"/>
      <c r="W17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6" s="17">
        <f>SUM(T_MAIN_ROUTGW28[[#This Row],[(Y)
TOTAL Excluding VAT - Y1
((A*J)*Q)+((A*R)*12))]:[(AC)
TOTAL Excluding VAT - Y5
((E*N*Q)+((E*V)*12))]])</f>
        <v>0</v>
      </c>
      <c r="AC1786" s="65"/>
    </row>
    <row r="1787" spans="1:29" x14ac:dyDescent="0.3">
      <c r="A1787" t="s">
        <v>2533</v>
      </c>
      <c r="B1787" s="1" t="s">
        <v>5950</v>
      </c>
      <c r="C1787" s="115" t="s">
        <v>5951</v>
      </c>
      <c r="D1787" s="116" t="s">
        <v>3438</v>
      </c>
      <c r="E1787">
        <v>0</v>
      </c>
      <c r="F1787">
        <v>0</v>
      </c>
      <c r="G1787">
        <v>0</v>
      </c>
      <c r="H1787">
        <v>0</v>
      </c>
      <c r="I1787">
        <v>0</v>
      </c>
      <c r="J1787" t="s">
        <v>2496</v>
      </c>
      <c r="K1787" t="s">
        <v>2496</v>
      </c>
      <c r="L1787" s="20"/>
      <c r="M1787" s="20"/>
      <c r="N1787" s="20"/>
      <c r="O1787" s="20"/>
      <c r="P1787" s="20"/>
      <c r="Q1787" s="28">
        <f t="shared" si="29"/>
        <v>17.71</v>
      </c>
      <c r="R1787" s="18"/>
      <c r="S1787" s="18"/>
      <c r="T1787" s="18"/>
      <c r="U1787" s="18"/>
      <c r="V1787" s="18"/>
      <c r="W17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7" s="17">
        <f>SUM(T_MAIN_ROUTGW28[[#This Row],[(Y)
TOTAL Excluding VAT - Y1
((A*J)*Q)+((A*R)*12))]:[(AC)
TOTAL Excluding VAT - Y5
((E*N*Q)+((E*V)*12))]])</f>
        <v>0</v>
      </c>
      <c r="AC1787" s="65"/>
    </row>
    <row r="1788" spans="1:29" x14ac:dyDescent="0.3">
      <c r="A1788" t="s">
        <v>2533</v>
      </c>
      <c r="B1788" s="1" t="s">
        <v>5952</v>
      </c>
      <c r="C1788" s="115" t="s">
        <v>5953</v>
      </c>
      <c r="D1788" s="116" t="s">
        <v>2556</v>
      </c>
      <c r="E1788">
        <v>0</v>
      </c>
      <c r="F1788">
        <v>0</v>
      </c>
      <c r="G1788">
        <v>0</v>
      </c>
      <c r="H1788">
        <v>0</v>
      </c>
      <c r="I1788">
        <v>0</v>
      </c>
      <c r="J1788" t="s">
        <v>2496</v>
      </c>
      <c r="K1788" t="s">
        <v>2496</v>
      </c>
      <c r="L1788" s="20"/>
      <c r="M1788" s="20"/>
      <c r="N1788" s="20"/>
      <c r="O1788" s="20"/>
      <c r="P1788" s="20"/>
      <c r="Q1788" s="28">
        <f t="shared" si="29"/>
        <v>17.71</v>
      </c>
      <c r="R1788" s="18"/>
      <c r="S1788" s="18"/>
      <c r="T1788" s="18"/>
      <c r="U1788" s="18"/>
      <c r="V1788" s="18"/>
      <c r="W17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8" s="17">
        <f>SUM(T_MAIN_ROUTGW28[[#This Row],[(Y)
TOTAL Excluding VAT - Y1
((A*J)*Q)+((A*R)*12))]:[(AC)
TOTAL Excluding VAT - Y5
((E*N*Q)+((E*V)*12))]])</f>
        <v>0</v>
      </c>
      <c r="AC1788" s="65"/>
    </row>
    <row r="1789" spans="1:29" x14ac:dyDescent="0.3">
      <c r="A1789" t="s">
        <v>2533</v>
      </c>
      <c r="B1789" s="1" t="s">
        <v>5954</v>
      </c>
      <c r="C1789" s="115" t="s">
        <v>5955</v>
      </c>
      <c r="D1789" s="116" t="s">
        <v>2556</v>
      </c>
      <c r="E1789">
        <v>0</v>
      </c>
      <c r="F1789">
        <v>0</v>
      </c>
      <c r="G1789">
        <v>0</v>
      </c>
      <c r="H1789">
        <v>0</v>
      </c>
      <c r="I1789">
        <v>0</v>
      </c>
      <c r="J1789" t="s">
        <v>2496</v>
      </c>
      <c r="K1789" t="s">
        <v>2496</v>
      </c>
      <c r="L1789" s="20"/>
      <c r="M1789" s="20"/>
      <c r="N1789" s="20"/>
      <c r="O1789" s="20"/>
      <c r="P1789" s="20"/>
      <c r="Q1789" s="28">
        <f t="shared" si="29"/>
        <v>17.71</v>
      </c>
      <c r="R1789" s="18"/>
      <c r="S1789" s="18"/>
      <c r="T1789" s="18"/>
      <c r="U1789" s="18"/>
      <c r="V1789" s="18"/>
      <c r="W17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89" s="17">
        <f>SUM(T_MAIN_ROUTGW28[[#This Row],[(Y)
TOTAL Excluding VAT - Y1
((A*J)*Q)+((A*R)*12))]:[(AC)
TOTAL Excluding VAT - Y5
((E*N*Q)+((E*V)*12))]])</f>
        <v>0</v>
      </c>
      <c r="AC1789" s="65"/>
    </row>
    <row r="1790" spans="1:29" x14ac:dyDescent="0.3">
      <c r="A1790" t="s">
        <v>2533</v>
      </c>
      <c r="B1790" s="1" t="s">
        <v>5956</v>
      </c>
      <c r="C1790" s="115" t="s">
        <v>5957</v>
      </c>
      <c r="D1790" s="116" t="s">
        <v>2556</v>
      </c>
      <c r="E1790">
        <v>0</v>
      </c>
      <c r="F1790">
        <v>0</v>
      </c>
      <c r="G1790">
        <v>0</v>
      </c>
      <c r="H1790">
        <v>0</v>
      </c>
      <c r="I1790">
        <v>0</v>
      </c>
      <c r="J1790" t="s">
        <v>2496</v>
      </c>
      <c r="K1790" t="s">
        <v>2496</v>
      </c>
      <c r="L1790" s="20"/>
      <c r="M1790" s="20"/>
      <c r="N1790" s="20"/>
      <c r="O1790" s="20"/>
      <c r="P1790" s="20"/>
      <c r="Q1790" s="28">
        <f t="shared" si="29"/>
        <v>17.71</v>
      </c>
      <c r="R1790" s="18"/>
      <c r="S1790" s="18"/>
      <c r="T1790" s="18"/>
      <c r="U1790" s="18"/>
      <c r="V1790" s="18"/>
      <c r="W17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0" s="17">
        <f>SUM(T_MAIN_ROUTGW28[[#This Row],[(Y)
TOTAL Excluding VAT - Y1
((A*J)*Q)+((A*R)*12))]:[(AC)
TOTAL Excluding VAT - Y5
((E*N*Q)+((E*V)*12))]])</f>
        <v>0</v>
      </c>
      <c r="AC1790" s="65"/>
    </row>
    <row r="1791" spans="1:29" x14ac:dyDescent="0.3">
      <c r="A1791" t="s">
        <v>2533</v>
      </c>
      <c r="B1791" s="1" t="s">
        <v>5958</v>
      </c>
      <c r="C1791" s="115" t="s">
        <v>5959</v>
      </c>
      <c r="D1791" s="116" t="s">
        <v>2556</v>
      </c>
      <c r="E1791">
        <v>0</v>
      </c>
      <c r="F1791">
        <v>0</v>
      </c>
      <c r="G1791">
        <v>0</v>
      </c>
      <c r="H1791">
        <v>0</v>
      </c>
      <c r="I1791">
        <v>0</v>
      </c>
      <c r="J1791" t="s">
        <v>2496</v>
      </c>
      <c r="K1791" t="s">
        <v>2496</v>
      </c>
      <c r="L1791" s="20"/>
      <c r="M1791" s="20"/>
      <c r="N1791" s="20"/>
      <c r="O1791" s="20"/>
      <c r="P1791" s="20"/>
      <c r="Q1791" s="28">
        <f t="shared" si="29"/>
        <v>17.71</v>
      </c>
      <c r="R1791" s="18"/>
      <c r="S1791" s="18"/>
      <c r="T1791" s="18"/>
      <c r="U1791" s="18"/>
      <c r="V1791" s="18"/>
      <c r="W17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1" s="17">
        <f>SUM(T_MAIN_ROUTGW28[[#This Row],[(Y)
TOTAL Excluding VAT - Y1
((A*J)*Q)+((A*R)*12))]:[(AC)
TOTAL Excluding VAT - Y5
((E*N*Q)+((E*V)*12))]])</f>
        <v>0</v>
      </c>
      <c r="AC1791" s="65"/>
    </row>
    <row r="1792" spans="1:29" x14ac:dyDescent="0.3">
      <c r="A1792" t="s">
        <v>2533</v>
      </c>
      <c r="B1792" s="1" t="s">
        <v>5960</v>
      </c>
      <c r="C1792" s="115" t="s">
        <v>5961</v>
      </c>
      <c r="D1792" s="116" t="s">
        <v>3438</v>
      </c>
      <c r="E1792">
        <v>0</v>
      </c>
      <c r="F1792">
        <v>0</v>
      </c>
      <c r="G1792">
        <v>0</v>
      </c>
      <c r="H1792">
        <v>0</v>
      </c>
      <c r="I1792">
        <v>0</v>
      </c>
      <c r="J1792" t="s">
        <v>2496</v>
      </c>
      <c r="K1792" t="s">
        <v>2496</v>
      </c>
      <c r="L1792" s="20"/>
      <c r="M1792" s="20"/>
      <c r="N1792" s="20"/>
      <c r="O1792" s="20"/>
      <c r="P1792" s="20"/>
      <c r="Q1792" s="28">
        <f t="shared" si="29"/>
        <v>17.71</v>
      </c>
      <c r="R1792" s="18"/>
      <c r="S1792" s="18"/>
      <c r="T1792" s="18"/>
      <c r="U1792" s="18"/>
      <c r="V1792" s="18"/>
      <c r="W17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2" s="17">
        <f>SUM(T_MAIN_ROUTGW28[[#This Row],[(Y)
TOTAL Excluding VAT - Y1
((A*J)*Q)+((A*R)*12))]:[(AC)
TOTAL Excluding VAT - Y5
((E*N*Q)+((E*V)*12))]])</f>
        <v>0</v>
      </c>
      <c r="AC1792" s="65"/>
    </row>
    <row r="1793" spans="1:29" x14ac:dyDescent="0.3">
      <c r="A1793" t="s">
        <v>2533</v>
      </c>
      <c r="B1793" s="1" t="s">
        <v>5962</v>
      </c>
      <c r="C1793" s="115" t="s">
        <v>5963</v>
      </c>
      <c r="D1793" s="116" t="s">
        <v>2556</v>
      </c>
      <c r="E1793">
        <v>0</v>
      </c>
      <c r="F1793">
        <v>0</v>
      </c>
      <c r="G1793">
        <v>0</v>
      </c>
      <c r="H1793">
        <v>0</v>
      </c>
      <c r="I1793">
        <v>0</v>
      </c>
      <c r="J1793" t="s">
        <v>2496</v>
      </c>
      <c r="K1793" t="s">
        <v>2496</v>
      </c>
      <c r="L1793" s="20"/>
      <c r="M1793" s="20"/>
      <c r="N1793" s="20"/>
      <c r="O1793" s="20"/>
      <c r="P1793" s="20"/>
      <c r="Q1793" s="28">
        <f t="shared" si="29"/>
        <v>17.71</v>
      </c>
      <c r="R1793" s="18"/>
      <c r="S1793" s="18"/>
      <c r="T1793" s="18"/>
      <c r="U1793" s="18"/>
      <c r="V1793" s="18"/>
      <c r="W17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3" s="17">
        <f>SUM(T_MAIN_ROUTGW28[[#This Row],[(Y)
TOTAL Excluding VAT - Y1
((A*J)*Q)+((A*R)*12))]:[(AC)
TOTAL Excluding VAT - Y5
((E*N*Q)+((E*V)*12))]])</f>
        <v>0</v>
      </c>
      <c r="AC1793" s="65"/>
    </row>
    <row r="1794" spans="1:29" x14ac:dyDescent="0.3">
      <c r="A1794" t="s">
        <v>2533</v>
      </c>
      <c r="B1794" s="1" t="s">
        <v>5964</v>
      </c>
      <c r="C1794" s="115" t="s">
        <v>5965</v>
      </c>
      <c r="D1794" s="116" t="s">
        <v>2556</v>
      </c>
      <c r="E1794">
        <v>0</v>
      </c>
      <c r="F1794">
        <v>0</v>
      </c>
      <c r="G1794">
        <v>0</v>
      </c>
      <c r="H1794">
        <v>0</v>
      </c>
      <c r="I1794">
        <v>0</v>
      </c>
      <c r="J1794" t="s">
        <v>2496</v>
      </c>
      <c r="K1794" t="s">
        <v>2496</v>
      </c>
      <c r="L1794" s="20"/>
      <c r="M1794" s="20"/>
      <c r="N1794" s="20"/>
      <c r="O1794" s="20"/>
      <c r="P1794" s="20"/>
      <c r="Q1794" s="28">
        <f t="shared" si="29"/>
        <v>17.71</v>
      </c>
      <c r="R1794" s="18"/>
      <c r="S1794" s="18"/>
      <c r="T1794" s="18"/>
      <c r="U1794" s="18"/>
      <c r="V1794" s="18"/>
      <c r="W17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4" s="17">
        <f>SUM(T_MAIN_ROUTGW28[[#This Row],[(Y)
TOTAL Excluding VAT - Y1
((A*J)*Q)+((A*R)*12))]:[(AC)
TOTAL Excluding VAT - Y5
((E*N*Q)+((E*V)*12))]])</f>
        <v>0</v>
      </c>
      <c r="AC1794" s="65"/>
    </row>
    <row r="1795" spans="1:29" x14ac:dyDescent="0.3">
      <c r="A1795" t="s">
        <v>2533</v>
      </c>
      <c r="B1795" s="1" t="s">
        <v>5966</v>
      </c>
      <c r="C1795" s="115" t="s">
        <v>5967</v>
      </c>
      <c r="D1795" s="116" t="s">
        <v>2556</v>
      </c>
      <c r="E1795">
        <v>0</v>
      </c>
      <c r="F1795">
        <v>0</v>
      </c>
      <c r="G1795">
        <v>0</v>
      </c>
      <c r="H1795">
        <v>0</v>
      </c>
      <c r="I1795">
        <v>0</v>
      </c>
      <c r="J1795" t="s">
        <v>2496</v>
      </c>
      <c r="K1795" t="s">
        <v>2496</v>
      </c>
      <c r="L1795" s="20"/>
      <c r="M1795" s="20"/>
      <c r="N1795" s="20"/>
      <c r="O1795" s="20"/>
      <c r="P1795" s="20"/>
      <c r="Q1795" s="28">
        <f t="shared" si="29"/>
        <v>17.71</v>
      </c>
      <c r="R1795" s="18"/>
      <c r="S1795" s="18"/>
      <c r="T1795" s="18"/>
      <c r="U1795" s="18"/>
      <c r="V1795" s="18"/>
      <c r="W17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5" s="17">
        <f>SUM(T_MAIN_ROUTGW28[[#This Row],[(Y)
TOTAL Excluding VAT - Y1
((A*J)*Q)+((A*R)*12))]:[(AC)
TOTAL Excluding VAT - Y5
((E*N*Q)+((E*V)*12))]])</f>
        <v>0</v>
      </c>
      <c r="AC1795" s="65"/>
    </row>
    <row r="1796" spans="1:29" x14ac:dyDescent="0.3">
      <c r="A1796" t="s">
        <v>2533</v>
      </c>
      <c r="B1796" s="1" t="s">
        <v>5968</v>
      </c>
      <c r="C1796" s="115" t="s">
        <v>5969</v>
      </c>
      <c r="D1796" s="116" t="s">
        <v>2556</v>
      </c>
      <c r="E1796">
        <v>0</v>
      </c>
      <c r="F1796">
        <v>0</v>
      </c>
      <c r="G1796">
        <v>0</v>
      </c>
      <c r="H1796">
        <v>0</v>
      </c>
      <c r="I1796">
        <v>0</v>
      </c>
      <c r="J1796" t="s">
        <v>2496</v>
      </c>
      <c r="K1796" t="s">
        <v>2496</v>
      </c>
      <c r="L1796" s="20"/>
      <c r="M1796" s="20"/>
      <c r="N1796" s="20"/>
      <c r="O1796" s="20"/>
      <c r="P1796" s="20"/>
      <c r="Q1796" s="28">
        <f t="shared" si="29"/>
        <v>17.71</v>
      </c>
      <c r="R1796" s="18"/>
      <c r="S1796" s="18"/>
      <c r="T1796" s="18"/>
      <c r="U1796" s="18"/>
      <c r="V1796" s="18"/>
      <c r="W17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6" s="17">
        <f>SUM(T_MAIN_ROUTGW28[[#This Row],[(Y)
TOTAL Excluding VAT - Y1
((A*J)*Q)+((A*R)*12))]:[(AC)
TOTAL Excluding VAT - Y5
((E*N*Q)+((E*V)*12))]])</f>
        <v>0</v>
      </c>
      <c r="AC1796" s="65"/>
    </row>
    <row r="1797" spans="1:29" x14ac:dyDescent="0.3">
      <c r="A1797" t="s">
        <v>2533</v>
      </c>
      <c r="B1797" s="1" t="s">
        <v>5970</v>
      </c>
      <c r="C1797" s="115" t="s">
        <v>5971</v>
      </c>
      <c r="D1797" s="116" t="s">
        <v>2556</v>
      </c>
      <c r="E1797">
        <v>0</v>
      </c>
      <c r="F1797">
        <v>0</v>
      </c>
      <c r="G1797">
        <v>0</v>
      </c>
      <c r="H1797">
        <v>0</v>
      </c>
      <c r="I1797">
        <v>0</v>
      </c>
      <c r="J1797" t="s">
        <v>2496</v>
      </c>
      <c r="K1797" t="s">
        <v>2496</v>
      </c>
      <c r="L1797" s="20"/>
      <c r="M1797" s="20"/>
      <c r="N1797" s="20"/>
      <c r="O1797" s="20"/>
      <c r="P1797" s="20"/>
      <c r="Q1797" s="28">
        <f t="shared" si="29"/>
        <v>17.71</v>
      </c>
      <c r="R1797" s="18"/>
      <c r="S1797" s="18"/>
      <c r="T1797" s="18"/>
      <c r="U1797" s="18"/>
      <c r="V1797" s="18"/>
      <c r="W17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7" s="17">
        <f>SUM(T_MAIN_ROUTGW28[[#This Row],[(Y)
TOTAL Excluding VAT - Y1
((A*J)*Q)+((A*R)*12))]:[(AC)
TOTAL Excluding VAT - Y5
((E*N*Q)+((E*V)*12))]])</f>
        <v>0</v>
      </c>
      <c r="AC1797" s="65"/>
    </row>
    <row r="1798" spans="1:29" x14ac:dyDescent="0.3">
      <c r="A1798" t="s">
        <v>2533</v>
      </c>
      <c r="B1798" s="1" t="s">
        <v>5972</v>
      </c>
      <c r="C1798" s="115" t="s">
        <v>5973</v>
      </c>
      <c r="D1798" s="116" t="s">
        <v>2556</v>
      </c>
      <c r="E1798">
        <v>0</v>
      </c>
      <c r="F1798">
        <v>0</v>
      </c>
      <c r="G1798">
        <v>0</v>
      </c>
      <c r="H1798">
        <v>0</v>
      </c>
      <c r="I1798">
        <v>0</v>
      </c>
      <c r="J1798" t="s">
        <v>2496</v>
      </c>
      <c r="K1798" t="s">
        <v>2496</v>
      </c>
      <c r="L1798" s="20"/>
      <c r="M1798" s="20"/>
      <c r="N1798" s="20"/>
      <c r="O1798" s="20"/>
      <c r="P1798" s="20"/>
      <c r="Q1798" s="28">
        <f t="shared" si="29"/>
        <v>17.71</v>
      </c>
      <c r="R1798" s="18"/>
      <c r="S1798" s="18"/>
      <c r="T1798" s="18"/>
      <c r="U1798" s="18"/>
      <c r="V1798" s="18"/>
      <c r="W17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8" s="17">
        <f>SUM(T_MAIN_ROUTGW28[[#This Row],[(Y)
TOTAL Excluding VAT - Y1
((A*J)*Q)+((A*R)*12))]:[(AC)
TOTAL Excluding VAT - Y5
((E*N*Q)+((E*V)*12))]])</f>
        <v>0</v>
      </c>
      <c r="AC1798" s="65"/>
    </row>
    <row r="1799" spans="1:29" x14ac:dyDescent="0.3">
      <c r="A1799" t="s">
        <v>2533</v>
      </c>
      <c r="B1799" s="1" t="s">
        <v>5974</v>
      </c>
      <c r="C1799" s="115" t="s">
        <v>5975</v>
      </c>
      <c r="D1799" s="116" t="s">
        <v>2556</v>
      </c>
      <c r="E1799">
        <v>0</v>
      </c>
      <c r="F1799">
        <v>0</v>
      </c>
      <c r="G1799">
        <v>0</v>
      </c>
      <c r="H1799">
        <v>0</v>
      </c>
      <c r="I1799">
        <v>0</v>
      </c>
      <c r="J1799" t="s">
        <v>2496</v>
      </c>
      <c r="K1799" t="s">
        <v>2496</v>
      </c>
      <c r="L1799" s="20"/>
      <c r="M1799" s="20"/>
      <c r="N1799" s="20"/>
      <c r="O1799" s="20"/>
      <c r="P1799" s="20"/>
      <c r="Q1799" s="28">
        <f t="shared" si="29"/>
        <v>17.71</v>
      </c>
      <c r="R1799" s="18"/>
      <c r="S1799" s="18"/>
      <c r="T1799" s="18"/>
      <c r="U1799" s="18"/>
      <c r="V1799" s="18"/>
      <c r="W17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7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7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7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7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799" s="17">
        <f>SUM(T_MAIN_ROUTGW28[[#This Row],[(Y)
TOTAL Excluding VAT - Y1
((A*J)*Q)+((A*R)*12))]:[(AC)
TOTAL Excluding VAT - Y5
((E*N*Q)+((E*V)*12))]])</f>
        <v>0</v>
      </c>
      <c r="AC1799" s="65"/>
    </row>
    <row r="1800" spans="1:29" x14ac:dyDescent="0.3">
      <c r="A1800" t="s">
        <v>2533</v>
      </c>
      <c r="B1800" s="1" t="s">
        <v>5976</v>
      </c>
      <c r="C1800" s="115" t="s">
        <v>5977</v>
      </c>
      <c r="D1800" s="116" t="s">
        <v>2556</v>
      </c>
      <c r="E1800">
        <v>0</v>
      </c>
      <c r="F1800">
        <v>0</v>
      </c>
      <c r="G1800">
        <v>0</v>
      </c>
      <c r="H1800">
        <v>0</v>
      </c>
      <c r="I1800">
        <v>0</v>
      </c>
      <c r="J1800" t="s">
        <v>2496</v>
      </c>
      <c r="K1800" t="s">
        <v>2496</v>
      </c>
      <c r="L1800" s="20"/>
      <c r="M1800" s="20"/>
      <c r="N1800" s="20"/>
      <c r="O1800" s="20"/>
      <c r="P1800" s="20"/>
      <c r="Q1800" s="28">
        <f t="shared" si="29"/>
        <v>17.71</v>
      </c>
      <c r="R1800" s="18"/>
      <c r="S1800" s="18"/>
      <c r="T1800" s="18"/>
      <c r="U1800" s="18"/>
      <c r="V1800" s="18"/>
      <c r="W18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0" s="17">
        <f>SUM(T_MAIN_ROUTGW28[[#This Row],[(Y)
TOTAL Excluding VAT - Y1
((A*J)*Q)+((A*R)*12))]:[(AC)
TOTAL Excluding VAT - Y5
((E*N*Q)+((E*V)*12))]])</f>
        <v>0</v>
      </c>
      <c r="AC1800" s="65"/>
    </row>
    <row r="1801" spans="1:29" x14ac:dyDescent="0.3">
      <c r="A1801" t="s">
        <v>2533</v>
      </c>
      <c r="B1801" s="1" t="s">
        <v>5978</v>
      </c>
      <c r="C1801" s="115" t="s">
        <v>5979</v>
      </c>
      <c r="D1801" s="116" t="s">
        <v>3438</v>
      </c>
      <c r="E1801">
        <v>0</v>
      </c>
      <c r="F1801">
        <v>0</v>
      </c>
      <c r="G1801">
        <v>0</v>
      </c>
      <c r="H1801">
        <v>0</v>
      </c>
      <c r="I1801">
        <v>0</v>
      </c>
      <c r="J1801" t="s">
        <v>2496</v>
      </c>
      <c r="K1801" t="s">
        <v>2496</v>
      </c>
      <c r="L1801" s="20"/>
      <c r="M1801" s="20"/>
      <c r="N1801" s="20"/>
      <c r="O1801" s="20"/>
      <c r="P1801" s="20"/>
      <c r="Q1801" s="28">
        <f t="shared" si="29"/>
        <v>17.71</v>
      </c>
      <c r="R1801" s="18"/>
      <c r="S1801" s="18"/>
      <c r="T1801" s="18"/>
      <c r="U1801" s="18"/>
      <c r="V1801" s="18"/>
      <c r="W18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1" s="17">
        <f>SUM(T_MAIN_ROUTGW28[[#This Row],[(Y)
TOTAL Excluding VAT - Y1
((A*J)*Q)+((A*R)*12))]:[(AC)
TOTAL Excluding VAT - Y5
((E*N*Q)+((E*V)*12))]])</f>
        <v>0</v>
      </c>
      <c r="AC1801" s="65"/>
    </row>
    <row r="1802" spans="1:29" x14ac:dyDescent="0.3">
      <c r="A1802" t="s">
        <v>2533</v>
      </c>
      <c r="B1802" s="1" t="s">
        <v>5980</v>
      </c>
      <c r="C1802" s="115" t="s">
        <v>5981</v>
      </c>
      <c r="D1802" s="116" t="s">
        <v>2567</v>
      </c>
      <c r="E1802">
        <v>0</v>
      </c>
      <c r="F1802">
        <v>0</v>
      </c>
      <c r="G1802">
        <v>0</v>
      </c>
      <c r="H1802">
        <v>0</v>
      </c>
      <c r="I1802">
        <v>0</v>
      </c>
      <c r="J1802" t="s">
        <v>2496</v>
      </c>
      <c r="K1802" t="s">
        <v>2496</v>
      </c>
      <c r="L1802" s="20"/>
      <c r="M1802" s="20"/>
      <c r="N1802" s="20"/>
      <c r="O1802" s="20"/>
      <c r="P1802" s="20"/>
      <c r="Q1802" s="28">
        <f t="shared" si="29"/>
        <v>17.71</v>
      </c>
      <c r="R1802" s="18"/>
      <c r="S1802" s="18"/>
      <c r="T1802" s="18"/>
      <c r="U1802" s="18"/>
      <c r="V1802" s="18"/>
      <c r="W18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2" s="17">
        <f>SUM(T_MAIN_ROUTGW28[[#This Row],[(Y)
TOTAL Excluding VAT - Y1
((A*J)*Q)+((A*R)*12))]:[(AC)
TOTAL Excluding VAT - Y5
((E*N*Q)+((E*V)*12))]])</f>
        <v>0</v>
      </c>
      <c r="AC1802" s="65"/>
    </row>
    <row r="1803" spans="1:29" x14ac:dyDescent="0.3">
      <c r="A1803" t="s">
        <v>2533</v>
      </c>
      <c r="B1803" s="1" t="s">
        <v>5982</v>
      </c>
      <c r="C1803" s="115" t="s">
        <v>5983</v>
      </c>
      <c r="D1803" s="116" t="s">
        <v>2556</v>
      </c>
      <c r="E1803">
        <v>0</v>
      </c>
      <c r="F1803">
        <v>0</v>
      </c>
      <c r="G1803">
        <v>0</v>
      </c>
      <c r="H1803">
        <v>0</v>
      </c>
      <c r="I1803">
        <v>0</v>
      </c>
      <c r="J1803" t="s">
        <v>2496</v>
      </c>
      <c r="K1803" t="s">
        <v>2496</v>
      </c>
      <c r="L1803" s="20"/>
      <c r="M1803" s="20"/>
      <c r="N1803" s="20"/>
      <c r="O1803" s="20"/>
      <c r="P1803" s="20"/>
      <c r="Q1803" s="28">
        <f t="shared" si="29"/>
        <v>17.71</v>
      </c>
      <c r="R1803" s="18"/>
      <c r="S1803" s="18"/>
      <c r="T1803" s="18"/>
      <c r="U1803" s="18"/>
      <c r="V1803" s="18"/>
      <c r="W18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3" s="17">
        <f>SUM(T_MAIN_ROUTGW28[[#This Row],[(Y)
TOTAL Excluding VAT - Y1
((A*J)*Q)+((A*R)*12))]:[(AC)
TOTAL Excluding VAT - Y5
((E*N*Q)+((E*V)*12))]])</f>
        <v>0</v>
      </c>
      <c r="AC1803" s="65"/>
    </row>
    <row r="1804" spans="1:29" x14ac:dyDescent="0.3">
      <c r="A1804" t="s">
        <v>2533</v>
      </c>
      <c r="B1804" s="1" t="s">
        <v>5984</v>
      </c>
      <c r="C1804" s="115" t="s">
        <v>5985</v>
      </c>
      <c r="D1804" s="116" t="s">
        <v>2567</v>
      </c>
      <c r="E1804">
        <v>0</v>
      </c>
      <c r="F1804">
        <v>0</v>
      </c>
      <c r="G1804">
        <v>0</v>
      </c>
      <c r="H1804">
        <v>0</v>
      </c>
      <c r="I1804">
        <v>0</v>
      </c>
      <c r="J1804" t="s">
        <v>2496</v>
      </c>
      <c r="K1804" t="s">
        <v>2496</v>
      </c>
      <c r="L1804" s="20"/>
      <c r="M1804" s="20"/>
      <c r="N1804" s="20"/>
      <c r="O1804" s="20"/>
      <c r="P1804" s="20"/>
      <c r="Q1804" s="28">
        <f t="shared" si="29"/>
        <v>17.71</v>
      </c>
      <c r="R1804" s="18"/>
      <c r="S1804" s="18"/>
      <c r="T1804" s="18"/>
      <c r="U1804" s="18"/>
      <c r="V1804" s="18"/>
      <c r="W18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4" s="17">
        <f>SUM(T_MAIN_ROUTGW28[[#This Row],[(Y)
TOTAL Excluding VAT - Y1
((A*J)*Q)+((A*R)*12))]:[(AC)
TOTAL Excluding VAT - Y5
((E*N*Q)+((E*V)*12))]])</f>
        <v>0</v>
      </c>
      <c r="AC1804" s="65"/>
    </row>
    <row r="1805" spans="1:29" x14ac:dyDescent="0.3">
      <c r="A1805" t="s">
        <v>2533</v>
      </c>
      <c r="B1805" s="1" t="s">
        <v>5986</v>
      </c>
      <c r="C1805" s="115" t="s">
        <v>5987</v>
      </c>
      <c r="D1805" s="116" t="s">
        <v>2679</v>
      </c>
      <c r="E1805">
        <v>0</v>
      </c>
      <c r="F1805">
        <v>0</v>
      </c>
      <c r="G1805">
        <v>0</v>
      </c>
      <c r="H1805">
        <v>0</v>
      </c>
      <c r="I1805">
        <v>0</v>
      </c>
      <c r="J1805" t="s">
        <v>2496</v>
      </c>
      <c r="K1805" t="s">
        <v>2496</v>
      </c>
      <c r="L1805" s="20"/>
      <c r="M1805" s="20"/>
      <c r="N1805" s="20"/>
      <c r="O1805" s="20"/>
      <c r="P1805" s="20"/>
      <c r="Q1805" s="28">
        <f t="shared" si="29"/>
        <v>17.71</v>
      </c>
      <c r="R1805" s="18"/>
      <c r="S1805" s="18"/>
      <c r="T1805" s="18"/>
      <c r="U1805" s="18"/>
      <c r="V1805" s="18"/>
      <c r="W18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5" s="17">
        <f>SUM(T_MAIN_ROUTGW28[[#This Row],[(Y)
TOTAL Excluding VAT - Y1
((A*J)*Q)+((A*R)*12))]:[(AC)
TOTAL Excluding VAT - Y5
((E*N*Q)+((E*V)*12))]])</f>
        <v>0</v>
      </c>
      <c r="AC1805" s="65"/>
    </row>
    <row r="1806" spans="1:29" x14ac:dyDescent="0.3">
      <c r="A1806" t="s">
        <v>2533</v>
      </c>
      <c r="B1806" s="1" t="s">
        <v>5988</v>
      </c>
      <c r="C1806" s="115" t="s">
        <v>5989</v>
      </c>
      <c r="D1806" s="116" t="s">
        <v>2556</v>
      </c>
      <c r="E1806">
        <v>0</v>
      </c>
      <c r="F1806">
        <v>0</v>
      </c>
      <c r="G1806">
        <v>0</v>
      </c>
      <c r="H1806">
        <v>0</v>
      </c>
      <c r="I1806">
        <v>0</v>
      </c>
      <c r="J1806" t="s">
        <v>2496</v>
      </c>
      <c r="K1806" t="s">
        <v>2496</v>
      </c>
      <c r="L1806" s="20"/>
      <c r="M1806" s="20"/>
      <c r="N1806" s="20"/>
      <c r="O1806" s="20"/>
      <c r="P1806" s="20"/>
      <c r="Q1806" s="28">
        <f t="shared" si="29"/>
        <v>17.71</v>
      </c>
      <c r="R1806" s="18"/>
      <c r="S1806" s="18"/>
      <c r="T1806" s="18"/>
      <c r="U1806" s="18"/>
      <c r="V1806" s="18"/>
      <c r="W18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6" s="17">
        <f>SUM(T_MAIN_ROUTGW28[[#This Row],[(Y)
TOTAL Excluding VAT - Y1
((A*J)*Q)+((A*R)*12))]:[(AC)
TOTAL Excluding VAT - Y5
((E*N*Q)+((E*V)*12))]])</f>
        <v>0</v>
      </c>
      <c r="AC1806" s="65"/>
    </row>
    <row r="1807" spans="1:29" x14ac:dyDescent="0.3">
      <c r="A1807" t="s">
        <v>2533</v>
      </c>
      <c r="B1807" s="1" t="s">
        <v>5990</v>
      </c>
      <c r="C1807" s="115" t="s">
        <v>5991</v>
      </c>
      <c r="D1807" s="116" t="s">
        <v>2556</v>
      </c>
      <c r="E1807">
        <v>0</v>
      </c>
      <c r="F1807">
        <v>0</v>
      </c>
      <c r="G1807">
        <v>0</v>
      </c>
      <c r="H1807">
        <v>0</v>
      </c>
      <c r="I1807">
        <v>0</v>
      </c>
      <c r="J1807" t="s">
        <v>2496</v>
      </c>
      <c r="K1807" t="s">
        <v>2496</v>
      </c>
      <c r="L1807" s="20"/>
      <c r="M1807" s="20"/>
      <c r="N1807" s="20"/>
      <c r="O1807" s="20"/>
      <c r="P1807" s="20"/>
      <c r="Q1807" s="28">
        <f t="shared" si="29"/>
        <v>17.71</v>
      </c>
      <c r="R1807" s="18"/>
      <c r="S1807" s="18"/>
      <c r="T1807" s="18"/>
      <c r="U1807" s="18"/>
      <c r="V1807" s="18"/>
      <c r="W18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7" s="17">
        <f>SUM(T_MAIN_ROUTGW28[[#This Row],[(Y)
TOTAL Excluding VAT - Y1
((A*J)*Q)+((A*R)*12))]:[(AC)
TOTAL Excluding VAT - Y5
((E*N*Q)+((E*V)*12))]])</f>
        <v>0</v>
      </c>
      <c r="AC1807" s="65"/>
    </row>
    <row r="1808" spans="1:29" x14ac:dyDescent="0.3">
      <c r="A1808" t="s">
        <v>2533</v>
      </c>
      <c r="B1808" s="1" t="s">
        <v>5992</v>
      </c>
      <c r="C1808" s="115" t="s">
        <v>5993</v>
      </c>
      <c r="D1808" s="116" t="s">
        <v>2567</v>
      </c>
      <c r="E1808">
        <v>0</v>
      </c>
      <c r="F1808">
        <v>0</v>
      </c>
      <c r="G1808">
        <v>0</v>
      </c>
      <c r="H1808">
        <v>0</v>
      </c>
      <c r="I1808">
        <v>0</v>
      </c>
      <c r="J1808" t="s">
        <v>2496</v>
      </c>
      <c r="K1808" t="s">
        <v>2496</v>
      </c>
      <c r="L1808" s="20"/>
      <c r="M1808" s="20"/>
      <c r="N1808" s="20"/>
      <c r="O1808" s="20"/>
      <c r="P1808" s="20"/>
      <c r="Q1808" s="28">
        <f t="shared" si="29"/>
        <v>17.71</v>
      </c>
      <c r="R1808" s="18"/>
      <c r="S1808" s="18"/>
      <c r="T1808" s="18"/>
      <c r="U1808" s="18"/>
      <c r="V1808" s="18"/>
      <c r="W18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8" s="17">
        <f>SUM(T_MAIN_ROUTGW28[[#This Row],[(Y)
TOTAL Excluding VAT - Y1
((A*J)*Q)+((A*R)*12))]:[(AC)
TOTAL Excluding VAT - Y5
((E*N*Q)+((E*V)*12))]])</f>
        <v>0</v>
      </c>
      <c r="AC1808" s="65"/>
    </row>
    <row r="1809" spans="1:29" x14ac:dyDescent="0.3">
      <c r="A1809" t="s">
        <v>2533</v>
      </c>
      <c r="B1809" s="1" t="s">
        <v>5994</v>
      </c>
      <c r="C1809" s="115" t="s">
        <v>5995</v>
      </c>
      <c r="D1809" s="116" t="s">
        <v>2556</v>
      </c>
      <c r="E1809">
        <v>0</v>
      </c>
      <c r="F1809">
        <v>0</v>
      </c>
      <c r="G1809">
        <v>0</v>
      </c>
      <c r="H1809">
        <v>0</v>
      </c>
      <c r="I1809">
        <v>0</v>
      </c>
      <c r="J1809" t="s">
        <v>2496</v>
      </c>
      <c r="K1809" t="s">
        <v>2496</v>
      </c>
      <c r="L1809" s="20"/>
      <c r="M1809" s="20"/>
      <c r="N1809" s="20"/>
      <c r="O1809" s="20"/>
      <c r="P1809" s="20"/>
      <c r="Q1809" s="28">
        <f t="shared" si="29"/>
        <v>17.71</v>
      </c>
      <c r="R1809" s="18"/>
      <c r="S1809" s="18"/>
      <c r="T1809" s="18"/>
      <c r="U1809" s="18"/>
      <c r="V1809" s="18"/>
      <c r="W18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09" s="17">
        <f>SUM(T_MAIN_ROUTGW28[[#This Row],[(Y)
TOTAL Excluding VAT - Y1
((A*J)*Q)+((A*R)*12))]:[(AC)
TOTAL Excluding VAT - Y5
((E*N*Q)+((E*V)*12))]])</f>
        <v>0</v>
      </c>
      <c r="AC1809" s="65"/>
    </row>
    <row r="1810" spans="1:29" x14ac:dyDescent="0.3">
      <c r="A1810" t="s">
        <v>2533</v>
      </c>
      <c r="B1810" s="1" t="s">
        <v>5996</v>
      </c>
      <c r="C1810" s="115" t="s">
        <v>5997</v>
      </c>
      <c r="D1810" s="116" t="s">
        <v>2567</v>
      </c>
      <c r="E1810">
        <v>0</v>
      </c>
      <c r="F1810">
        <v>0</v>
      </c>
      <c r="G1810">
        <v>0</v>
      </c>
      <c r="H1810">
        <v>0</v>
      </c>
      <c r="I1810">
        <v>0</v>
      </c>
      <c r="J1810" t="s">
        <v>2496</v>
      </c>
      <c r="K1810" t="s">
        <v>2496</v>
      </c>
      <c r="L1810" s="20"/>
      <c r="M1810" s="20"/>
      <c r="N1810" s="20"/>
      <c r="O1810" s="20"/>
      <c r="P1810" s="20"/>
      <c r="Q1810" s="28">
        <f t="shared" si="29"/>
        <v>17.71</v>
      </c>
      <c r="R1810" s="18"/>
      <c r="S1810" s="18"/>
      <c r="T1810" s="18"/>
      <c r="U1810" s="18"/>
      <c r="V1810" s="18"/>
      <c r="W18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0" s="17">
        <f>SUM(T_MAIN_ROUTGW28[[#This Row],[(Y)
TOTAL Excluding VAT - Y1
((A*J)*Q)+((A*R)*12))]:[(AC)
TOTAL Excluding VAT - Y5
((E*N*Q)+((E*V)*12))]])</f>
        <v>0</v>
      </c>
      <c r="AC1810" s="65"/>
    </row>
    <row r="1811" spans="1:29" x14ac:dyDescent="0.3">
      <c r="A1811" t="s">
        <v>2533</v>
      </c>
      <c r="B1811" s="1" t="s">
        <v>5998</v>
      </c>
      <c r="C1811" s="115" t="s">
        <v>5999</v>
      </c>
      <c r="D1811" s="116" t="s">
        <v>2556</v>
      </c>
      <c r="E1811">
        <v>0</v>
      </c>
      <c r="F1811">
        <v>0</v>
      </c>
      <c r="G1811">
        <v>0</v>
      </c>
      <c r="H1811">
        <v>0</v>
      </c>
      <c r="I1811">
        <v>0</v>
      </c>
      <c r="J1811" t="s">
        <v>2496</v>
      </c>
      <c r="K1811" t="s">
        <v>2496</v>
      </c>
      <c r="L1811" s="20"/>
      <c r="M1811" s="20"/>
      <c r="N1811" s="20"/>
      <c r="O1811" s="20"/>
      <c r="P1811" s="20"/>
      <c r="Q1811" s="28">
        <f t="shared" si="29"/>
        <v>17.71</v>
      </c>
      <c r="R1811" s="18"/>
      <c r="S1811" s="18"/>
      <c r="T1811" s="18"/>
      <c r="U1811" s="18"/>
      <c r="V1811" s="18"/>
      <c r="W18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1" s="17">
        <f>SUM(T_MAIN_ROUTGW28[[#This Row],[(Y)
TOTAL Excluding VAT - Y1
((A*J)*Q)+((A*R)*12))]:[(AC)
TOTAL Excluding VAT - Y5
((E*N*Q)+((E*V)*12))]])</f>
        <v>0</v>
      </c>
      <c r="AC1811" s="65"/>
    </row>
    <row r="1812" spans="1:29" x14ac:dyDescent="0.3">
      <c r="A1812" t="s">
        <v>2533</v>
      </c>
      <c r="B1812" s="1" t="s">
        <v>6000</v>
      </c>
      <c r="C1812" s="115" t="s">
        <v>6001</v>
      </c>
      <c r="D1812" s="116" t="s">
        <v>2556</v>
      </c>
      <c r="E1812">
        <v>0</v>
      </c>
      <c r="F1812">
        <v>0</v>
      </c>
      <c r="G1812">
        <v>0</v>
      </c>
      <c r="H1812">
        <v>0</v>
      </c>
      <c r="I1812">
        <v>0</v>
      </c>
      <c r="J1812" t="s">
        <v>2496</v>
      </c>
      <c r="K1812" t="s">
        <v>2496</v>
      </c>
      <c r="L1812" s="20"/>
      <c r="M1812" s="20"/>
      <c r="N1812" s="20"/>
      <c r="O1812" s="20"/>
      <c r="P1812" s="20"/>
      <c r="Q1812" s="28">
        <f t="shared" ref="Q1812:Q1875" si="30">Exchange_Rate</f>
        <v>17.71</v>
      </c>
      <c r="R1812" s="18"/>
      <c r="S1812" s="18"/>
      <c r="T1812" s="18"/>
      <c r="U1812" s="18"/>
      <c r="V1812" s="18"/>
      <c r="W18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2" s="17">
        <f>SUM(T_MAIN_ROUTGW28[[#This Row],[(Y)
TOTAL Excluding VAT - Y1
((A*J)*Q)+((A*R)*12))]:[(AC)
TOTAL Excluding VAT - Y5
((E*N*Q)+((E*V)*12))]])</f>
        <v>0</v>
      </c>
      <c r="AC1812" s="65"/>
    </row>
    <row r="1813" spans="1:29" x14ac:dyDescent="0.3">
      <c r="A1813" t="s">
        <v>2533</v>
      </c>
      <c r="B1813" s="1" t="s">
        <v>6002</v>
      </c>
      <c r="C1813" s="115" t="s">
        <v>6003</v>
      </c>
      <c r="D1813" s="116" t="s">
        <v>2556</v>
      </c>
      <c r="E1813">
        <v>0</v>
      </c>
      <c r="F1813">
        <v>0</v>
      </c>
      <c r="G1813">
        <v>0</v>
      </c>
      <c r="H1813">
        <v>0</v>
      </c>
      <c r="I1813">
        <v>0</v>
      </c>
      <c r="J1813" t="s">
        <v>2496</v>
      </c>
      <c r="K1813" t="s">
        <v>2496</v>
      </c>
      <c r="L1813" s="20"/>
      <c r="M1813" s="20"/>
      <c r="N1813" s="20"/>
      <c r="O1813" s="20"/>
      <c r="P1813" s="20"/>
      <c r="Q1813" s="28">
        <f t="shared" si="30"/>
        <v>17.71</v>
      </c>
      <c r="R1813" s="18"/>
      <c r="S1813" s="18"/>
      <c r="T1813" s="18"/>
      <c r="U1813" s="18"/>
      <c r="V1813" s="18"/>
      <c r="W18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3" s="17">
        <f>SUM(T_MAIN_ROUTGW28[[#This Row],[(Y)
TOTAL Excluding VAT - Y1
((A*J)*Q)+((A*R)*12))]:[(AC)
TOTAL Excluding VAT - Y5
((E*N*Q)+((E*V)*12))]])</f>
        <v>0</v>
      </c>
      <c r="AC1813" s="65"/>
    </row>
    <row r="1814" spans="1:29" x14ac:dyDescent="0.3">
      <c r="A1814" t="s">
        <v>2533</v>
      </c>
      <c r="B1814" s="1" t="s">
        <v>6004</v>
      </c>
      <c r="C1814" s="115" t="s">
        <v>6005</v>
      </c>
      <c r="D1814" s="116" t="s">
        <v>2591</v>
      </c>
      <c r="E1814">
        <v>0</v>
      </c>
      <c r="F1814">
        <v>0</v>
      </c>
      <c r="G1814">
        <v>0</v>
      </c>
      <c r="H1814">
        <v>0</v>
      </c>
      <c r="I1814">
        <v>0</v>
      </c>
      <c r="J1814" t="s">
        <v>2496</v>
      </c>
      <c r="K1814" t="s">
        <v>2496</v>
      </c>
      <c r="L1814" s="20"/>
      <c r="M1814" s="20"/>
      <c r="N1814" s="20"/>
      <c r="O1814" s="20"/>
      <c r="P1814" s="20"/>
      <c r="Q1814" s="28">
        <f t="shared" si="30"/>
        <v>17.71</v>
      </c>
      <c r="R1814" s="18"/>
      <c r="S1814" s="18"/>
      <c r="T1814" s="18"/>
      <c r="U1814" s="18"/>
      <c r="V1814" s="18"/>
      <c r="W18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4" s="17">
        <f>SUM(T_MAIN_ROUTGW28[[#This Row],[(Y)
TOTAL Excluding VAT - Y1
((A*J)*Q)+((A*R)*12))]:[(AC)
TOTAL Excluding VAT - Y5
((E*N*Q)+((E*V)*12))]])</f>
        <v>0</v>
      </c>
      <c r="AC1814" s="65"/>
    </row>
    <row r="1815" spans="1:29" x14ac:dyDescent="0.3">
      <c r="A1815" t="s">
        <v>2533</v>
      </c>
      <c r="B1815" s="1" t="s">
        <v>6006</v>
      </c>
      <c r="C1815" s="115" t="s">
        <v>6007</v>
      </c>
      <c r="D1815" s="116" t="s">
        <v>2556</v>
      </c>
      <c r="E1815">
        <v>0</v>
      </c>
      <c r="F1815">
        <v>0</v>
      </c>
      <c r="G1815">
        <v>0</v>
      </c>
      <c r="H1815">
        <v>0</v>
      </c>
      <c r="I1815">
        <v>0</v>
      </c>
      <c r="J1815" t="s">
        <v>2496</v>
      </c>
      <c r="K1815" t="s">
        <v>2496</v>
      </c>
      <c r="L1815" s="20"/>
      <c r="M1815" s="20"/>
      <c r="N1815" s="20"/>
      <c r="O1815" s="20"/>
      <c r="P1815" s="20"/>
      <c r="Q1815" s="28">
        <f t="shared" si="30"/>
        <v>17.71</v>
      </c>
      <c r="R1815" s="18"/>
      <c r="S1815" s="18"/>
      <c r="T1815" s="18"/>
      <c r="U1815" s="18"/>
      <c r="V1815" s="18"/>
      <c r="W18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5" s="17">
        <f>SUM(T_MAIN_ROUTGW28[[#This Row],[(Y)
TOTAL Excluding VAT - Y1
((A*J)*Q)+((A*R)*12))]:[(AC)
TOTAL Excluding VAT - Y5
((E*N*Q)+((E*V)*12))]])</f>
        <v>0</v>
      </c>
      <c r="AC1815" s="65"/>
    </row>
    <row r="1816" spans="1:29" x14ac:dyDescent="0.3">
      <c r="A1816" t="s">
        <v>2533</v>
      </c>
      <c r="B1816" s="1" t="s">
        <v>6008</v>
      </c>
      <c r="C1816" s="115" t="s">
        <v>6009</v>
      </c>
      <c r="D1816" s="116" t="s">
        <v>3438</v>
      </c>
      <c r="E1816">
        <v>0</v>
      </c>
      <c r="F1816">
        <v>0</v>
      </c>
      <c r="G1816">
        <v>0</v>
      </c>
      <c r="H1816">
        <v>0</v>
      </c>
      <c r="I1816">
        <v>0</v>
      </c>
      <c r="J1816" t="s">
        <v>2496</v>
      </c>
      <c r="K1816" t="s">
        <v>2496</v>
      </c>
      <c r="L1816" s="20"/>
      <c r="M1816" s="20"/>
      <c r="N1816" s="20"/>
      <c r="O1816" s="20"/>
      <c r="P1816" s="20"/>
      <c r="Q1816" s="28">
        <f t="shared" si="30"/>
        <v>17.71</v>
      </c>
      <c r="R1816" s="18"/>
      <c r="S1816" s="18"/>
      <c r="T1816" s="18"/>
      <c r="U1816" s="18"/>
      <c r="V1816" s="18"/>
      <c r="W18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6" s="17">
        <f>SUM(T_MAIN_ROUTGW28[[#This Row],[(Y)
TOTAL Excluding VAT - Y1
((A*J)*Q)+((A*R)*12))]:[(AC)
TOTAL Excluding VAT - Y5
((E*N*Q)+((E*V)*12))]])</f>
        <v>0</v>
      </c>
      <c r="AC1816" s="65"/>
    </row>
    <row r="1817" spans="1:29" x14ac:dyDescent="0.3">
      <c r="A1817" t="s">
        <v>2533</v>
      </c>
      <c r="B1817" s="1" t="s">
        <v>6010</v>
      </c>
      <c r="C1817" s="115" t="s">
        <v>6011</v>
      </c>
      <c r="D1817" s="116" t="s">
        <v>2556</v>
      </c>
      <c r="E1817">
        <v>0</v>
      </c>
      <c r="F1817">
        <v>0</v>
      </c>
      <c r="G1817">
        <v>0</v>
      </c>
      <c r="H1817">
        <v>0</v>
      </c>
      <c r="I1817">
        <v>0</v>
      </c>
      <c r="J1817" t="s">
        <v>2496</v>
      </c>
      <c r="K1817" t="s">
        <v>2496</v>
      </c>
      <c r="L1817" s="20"/>
      <c r="M1817" s="20"/>
      <c r="N1817" s="20"/>
      <c r="O1817" s="20"/>
      <c r="P1817" s="20"/>
      <c r="Q1817" s="28">
        <f t="shared" si="30"/>
        <v>17.71</v>
      </c>
      <c r="R1817" s="18"/>
      <c r="S1817" s="18"/>
      <c r="T1817" s="18"/>
      <c r="U1817" s="18"/>
      <c r="V1817" s="18"/>
      <c r="W18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7" s="17">
        <f>SUM(T_MAIN_ROUTGW28[[#This Row],[(Y)
TOTAL Excluding VAT - Y1
((A*J)*Q)+((A*R)*12))]:[(AC)
TOTAL Excluding VAT - Y5
((E*N*Q)+((E*V)*12))]])</f>
        <v>0</v>
      </c>
      <c r="AC1817" s="65"/>
    </row>
    <row r="1818" spans="1:29" x14ac:dyDescent="0.3">
      <c r="A1818" t="s">
        <v>76</v>
      </c>
      <c r="B1818" s="1" t="s">
        <v>6012</v>
      </c>
      <c r="C1818" s="115" t="s">
        <v>6013</v>
      </c>
      <c r="D1818" s="116" t="s">
        <v>3107</v>
      </c>
      <c r="E1818">
        <v>1</v>
      </c>
      <c r="F1818">
        <v>1</v>
      </c>
      <c r="G1818">
        <v>1</v>
      </c>
      <c r="H1818">
        <v>1</v>
      </c>
      <c r="I1818">
        <v>1</v>
      </c>
      <c r="J1818" t="s">
        <v>646</v>
      </c>
      <c r="K1818" t="s">
        <v>646</v>
      </c>
      <c r="L1818" s="20"/>
      <c r="M1818" s="20"/>
      <c r="N1818" s="20"/>
      <c r="O1818" s="20"/>
      <c r="P1818" s="20"/>
      <c r="Q1818" s="28">
        <f t="shared" si="30"/>
        <v>17.71</v>
      </c>
      <c r="R1818" s="18"/>
      <c r="S1818" s="18"/>
      <c r="T1818" s="18"/>
      <c r="U1818" s="18"/>
      <c r="V1818" s="18"/>
      <c r="W18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8" s="17">
        <f>SUM(T_MAIN_ROUTGW28[[#This Row],[(Y)
TOTAL Excluding VAT - Y1
((A*J)*Q)+((A*R)*12))]:[(AC)
TOTAL Excluding VAT - Y5
((E*N*Q)+((E*V)*12))]])</f>
        <v>0</v>
      </c>
      <c r="AC1818" s="65"/>
    </row>
    <row r="1819" spans="1:29" x14ac:dyDescent="0.3">
      <c r="A1819" t="s">
        <v>78</v>
      </c>
      <c r="B1819" s="1" t="s">
        <v>6014</v>
      </c>
      <c r="C1819" s="115" t="s">
        <v>6015</v>
      </c>
      <c r="D1819" s="116" t="s">
        <v>6016</v>
      </c>
      <c r="E1819">
        <v>1</v>
      </c>
      <c r="F1819">
        <v>1</v>
      </c>
      <c r="G1819">
        <v>1</v>
      </c>
      <c r="H1819">
        <v>1</v>
      </c>
      <c r="I1819">
        <v>1</v>
      </c>
      <c r="J1819" t="s">
        <v>646</v>
      </c>
      <c r="K1819" t="s">
        <v>646</v>
      </c>
      <c r="L1819" s="20"/>
      <c r="M1819" s="20"/>
      <c r="N1819" s="20"/>
      <c r="O1819" s="20"/>
      <c r="P1819" s="20"/>
      <c r="Q1819" s="28">
        <f t="shared" si="30"/>
        <v>17.71</v>
      </c>
      <c r="R1819" s="18"/>
      <c r="S1819" s="18"/>
      <c r="T1819" s="18"/>
      <c r="U1819" s="18"/>
      <c r="V1819" s="18"/>
      <c r="W18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19" s="17">
        <f>SUM(T_MAIN_ROUTGW28[[#This Row],[(Y)
TOTAL Excluding VAT - Y1
((A*J)*Q)+((A*R)*12))]:[(AC)
TOTAL Excluding VAT - Y5
((E*N*Q)+((E*V)*12))]])</f>
        <v>0</v>
      </c>
      <c r="AC1819" s="65"/>
    </row>
    <row r="1820" spans="1:29" x14ac:dyDescent="0.3">
      <c r="A1820" t="s">
        <v>2533</v>
      </c>
      <c r="B1820" s="1" t="s">
        <v>6017</v>
      </c>
      <c r="C1820" s="115" t="s">
        <v>6018</v>
      </c>
      <c r="D1820" s="116" t="s">
        <v>2679</v>
      </c>
      <c r="E1820">
        <v>0</v>
      </c>
      <c r="F1820">
        <v>0</v>
      </c>
      <c r="G1820">
        <v>0</v>
      </c>
      <c r="H1820">
        <v>0</v>
      </c>
      <c r="I1820">
        <v>0</v>
      </c>
      <c r="J1820" t="s">
        <v>3414</v>
      </c>
      <c r="K1820" t="s">
        <v>2496</v>
      </c>
      <c r="L1820" s="20"/>
      <c r="M1820" s="20"/>
      <c r="N1820" s="20"/>
      <c r="O1820" s="20"/>
      <c r="P1820" s="20"/>
      <c r="Q1820" s="28">
        <f t="shared" si="30"/>
        <v>17.71</v>
      </c>
      <c r="R1820" s="18"/>
      <c r="S1820" s="18"/>
      <c r="T1820" s="18"/>
      <c r="U1820" s="18"/>
      <c r="V1820" s="18"/>
      <c r="W18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0" s="17">
        <f>SUM(T_MAIN_ROUTGW28[[#This Row],[(Y)
TOTAL Excluding VAT - Y1
((A*J)*Q)+((A*R)*12))]:[(AC)
TOTAL Excluding VAT - Y5
((E*N*Q)+((E*V)*12))]])</f>
        <v>0</v>
      </c>
      <c r="AC1820" s="65"/>
    </row>
    <row r="1821" spans="1:29" x14ac:dyDescent="0.3">
      <c r="A1821" t="s">
        <v>80</v>
      </c>
      <c r="B1821" s="1" t="s">
        <v>6019</v>
      </c>
      <c r="C1821" s="115" t="s">
        <v>3300</v>
      </c>
      <c r="D1821" s="116" t="s">
        <v>2556</v>
      </c>
      <c r="E1821">
        <v>0</v>
      </c>
      <c r="F1821">
        <v>0</v>
      </c>
      <c r="G1821">
        <v>0</v>
      </c>
      <c r="H1821">
        <v>0</v>
      </c>
      <c r="I1821">
        <v>0</v>
      </c>
      <c r="J1821" t="s">
        <v>2496</v>
      </c>
      <c r="K1821" t="s">
        <v>2496</v>
      </c>
      <c r="L1821" s="20"/>
      <c r="M1821" s="20"/>
      <c r="N1821" s="20"/>
      <c r="O1821" s="20"/>
      <c r="P1821" s="20"/>
      <c r="Q1821" s="28">
        <f t="shared" si="30"/>
        <v>17.71</v>
      </c>
      <c r="R1821" s="18"/>
      <c r="S1821" s="18"/>
      <c r="T1821" s="18"/>
      <c r="U1821" s="18"/>
      <c r="V1821" s="18"/>
      <c r="W18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1" s="17">
        <f>SUM(T_MAIN_ROUTGW28[[#This Row],[(Y)
TOTAL Excluding VAT - Y1
((A*J)*Q)+((A*R)*12))]:[(AC)
TOTAL Excluding VAT - Y5
((E*N*Q)+((E*V)*12))]])</f>
        <v>0</v>
      </c>
      <c r="AC1821" s="65"/>
    </row>
    <row r="1822" spans="1:29" x14ac:dyDescent="0.3">
      <c r="A1822" t="s">
        <v>73</v>
      </c>
      <c r="B1822" s="1" t="s">
        <v>6020</v>
      </c>
      <c r="C1822" s="115" t="s">
        <v>3127</v>
      </c>
      <c r="D1822" s="116" t="s">
        <v>2556</v>
      </c>
      <c r="E1822">
        <v>0</v>
      </c>
      <c r="F1822">
        <v>0</v>
      </c>
      <c r="G1822">
        <v>0</v>
      </c>
      <c r="H1822">
        <v>0</v>
      </c>
      <c r="I1822">
        <v>0</v>
      </c>
      <c r="J1822" t="s">
        <v>2496</v>
      </c>
      <c r="K1822" t="s">
        <v>2496</v>
      </c>
      <c r="L1822" s="20"/>
      <c r="M1822" s="20"/>
      <c r="N1822" s="20"/>
      <c r="O1822" s="20"/>
      <c r="P1822" s="20"/>
      <c r="Q1822" s="28">
        <f t="shared" si="30"/>
        <v>17.71</v>
      </c>
      <c r="R1822" s="18"/>
      <c r="S1822" s="18"/>
      <c r="T1822" s="18"/>
      <c r="U1822" s="18"/>
      <c r="V1822" s="18"/>
      <c r="W18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2" s="17">
        <f>SUM(T_MAIN_ROUTGW28[[#This Row],[(Y)
TOTAL Excluding VAT - Y1
((A*J)*Q)+((A*R)*12))]:[(AC)
TOTAL Excluding VAT - Y5
((E*N*Q)+((E*V)*12))]])</f>
        <v>0</v>
      </c>
      <c r="AC1822" s="65"/>
    </row>
    <row r="1823" spans="1:29" x14ac:dyDescent="0.3">
      <c r="A1823" t="s">
        <v>80</v>
      </c>
      <c r="B1823" s="1" t="s">
        <v>6021</v>
      </c>
      <c r="C1823" s="115" t="s">
        <v>6022</v>
      </c>
      <c r="D1823" s="116" t="s">
        <v>2556</v>
      </c>
      <c r="E1823">
        <v>0</v>
      </c>
      <c r="F1823">
        <v>0</v>
      </c>
      <c r="G1823">
        <v>0</v>
      </c>
      <c r="H1823">
        <v>0</v>
      </c>
      <c r="I1823">
        <v>0</v>
      </c>
      <c r="J1823" t="s">
        <v>2496</v>
      </c>
      <c r="K1823" t="s">
        <v>2496</v>
      </c>
      <c r="L1823" s="20"/>
      <c r="M1823" s="20"/>
      <c r="N1823" s="20"/>
      <c r="O1823" s="20"/>
      <c r="P1823" s="20"/>
      <c r="Q1823" s="28">
        <f t="shared" si="30"/>
        <v>17.71</v>
      </c>
      <c r="R1823" s="18"/>
      <c r="S1823" s="18"/>
      <c r="T1823" s="18"/>
      <c r="U1823" s="18"/>
      <c r="V1823" s="18"/>
      <c r="W18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3" s="17">
        <f>SUM(T_MAIN_ROUTGW28[[#This Row],[(Y)
TOTAL Excluding VAT - Y1
((A*J)*Q)+((A*R)*12))]:[(AC)
TOTAL Excluding VAT - Y5
((E*N*Q)+((E*V)*12))]])</f>
        <v>0</v>
      </c>
      <c r="AC1823" s="65"/>
    </row>
    <row r="1824" spans="1:29" x14ac:dyDescent="0.3">
      <c r="A1824" t="s">
        <v>80</v>
      </c>
      <c r="B1824" s="1" t="s">
        <v>6021</v>
      </c>
      <c r="C1824" s="115" t="s">
        <v>6023</v>
      </c>
      <c r="D1824" s="116" t="s">
        <v>2556</v>
      </c>
      <c r="E1824">
        <v>0</v>
      </c>
      <c r="F1824">
        <v>0</v>
      </c>
      <c r="G1824">
        <v>0</v>
      </c>
      <c r="H1824">
        <v>0</v>
      </c>
      <c r="I1824">
        <v>0</v>
      </c>
      <c r="J1824" t="s">
        <v>2496</v>
      </c>
      <c r="K1824" t="s">
        <v>2496</v>
      </c>
      <c r="L1824" s="20"/>
      <c r="M1824" s="20"/>
      <c r="N1824" s="20"/>
      <c r="O1824" s="20"/>
      <c r="P1824" s="20"/>
      <c r="Q1824" s="28">
        <f t="shared" si="30"/>
        <v>17.71</v>
      </c>
      <c r="R1824" s="18"/>
      <c r="S1824" s="18"/>
      <c r="T1824" s="18"/>
      <c r="U1824" s="18"/>
      <c r="V1824" s="18"/>
      <c r="W18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4" s="17">
        <f>SUM(T_MAIN_ROUTGW28[[#This Row],[(Y)
TOTAL Excluding VAT - Y1
((A*J)*Q)+((A*R)*12))]:[(AC)
TOTAL Excluding VAT - Y5
((E*N*Q)+((E*V)*12))]])</f>
        <v>0</v>
      </c>
      <c r="AC1824" s="65"/>
    </row>
    <row r="1825" spans="1:29" x14ac:dyDescent="0.3">
      <c r="A1825" t="s">
        <v>80</v>
      </c>
      <c r="B1825" s="1" t="s">
        <v>6021</v>
      </c>
      <c r="C1825" s="115" t="s">
        <v>6024</v>
      </c>
      <c r="D1825" s="116" t="s">
        <v>2556</v>
      </c>
      <c r="E1825">
        <v>0</v>
      </c>
      <c r="F1825">
        <v>0</v>
      </c>
      <c r="G1825">
        <v>0</v>
      </c>
      <c r="H1825">
        <v>0</v>
      </c>
      <c r="I1825">
        <v>0</v>
      </c>
      <c r="J1825" t="s">
        <v>2496</v>
      </c>
      <c r="K1825" t="s">
        <v>2496</v>
      </c>
      <c r="L1825" s="20"/>
      <c r="M1825" s="20"/>
      <c r="N1825" s="20"/>
      <c r="O1825" s="20"/>
      <c r="P1825" s="20"/>
      <c r="Q1825" s="28">
        <f t="shared" si="30"/>
        <v>17.71</v>
      </c>
      <c r="R1825" s="18"/>
      <c r="S1825" s="18"/>
      <c r="T1825" s="18"/>
      <c r="U1825" s="18"/>
      <c r="V1825" s="18"/>
      <c r="W18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5" s="17">
        <f>SUM(T_MAIN_ROUTGW28[[#This Row],[(Y)
TOTAL Excluding VAT - Y1
((A*J)*Q)+((A*R)*12))]:[(AC)
TOTAL Excluding VAT - Y5
((E*N*Q)+((E*V)*12))]])</f>
        <v>0</v>
      </c>
      <c r="AC1825" s="65"/>
    </row>
    <row r="1826" spans="1:29" x14ac:dyDescent="0.3">
      <c r="A1826" t="s">
        <v>80</v>
      </c>
      <c r="B1826" s="1" t="s">
        <v>6021</v>
      </c>
      <c r="C1826" s="115" t="s">
        <v>3280</v>
      </c>
      <c r="D1826" s="116" t="s">
        <v>2556</v>
      </c>
      <c r="E1826">
        <v>0</v>
      </c>
      <c r="F1826">
        <v>0</v>
      </c>
      <c r="G1826">
        <v>0</v>
      </c>
      <c r="H1826">
        <v>0</v>
      </c>
      <c r="I1826">
        <v>0</v>
      </c>
      <c r="J1826" t="s">
        <v>2496</v>
      </c>
      <c r="K1826" t="s">
        <v>2496</v>
      </c>
      <c r="L1826" s="20"/>
      <c r="M1826" s="20"/>
      <c r="N1826" s="20"/>
      <c r="O1826" s="20"/>
      <c r="P1826" s="20"/>
      <c r="Q1826" s="28">
        <f t="shared" si="30"/>
        <v>17.71</v>
      </c>
      <c r="R1826" s="18"/>
      <c r="S1826" s="18"/>
      <c r="T1826" s="18"/>
      <c r="U1826" s="18"/>
      <c r="V1826" s="18"/>
      <c r="W18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6" s="17">
        <f>SUM(T_MAIN_ROUTGW28[[#This Row],[(Y)
TOTAL Excluding VAT - Y1
((A*J)*Q)+((A*R)*12))]:[(AC)
TOTAL Excluding VAT - Y5
((E*N*Q)+((E*V)*12))]])</f>
        <v>0</v>
      </c>
      <c r="AC1826" s="65"/>
    </row>
    <row r="1827" spans="1:29" x14ac:dyDescent="0.3">
      <c r="A1827" t="s">
        <v>80</v>
      </c>
      <c r="B1827" s="1" t="s">
        <v>6021</v>
      </c>
      <c r="C1827" s="115" t="s">
        <v>6025</v>
      </c>
      <c r="D1827" s="116" t="s">
        <v>2556</v>
      </c>
      <c r="E1827">
        <v>0</v>
      </c>
      <c r="F1827">
        <v>0</v>
      </c>
      <c r="G1827">
        <v>0</v>
      </c>
      <c r="H1827">
        <v>0</v>
      </c>
      <c r="I1827">
        <v>0</v>
      </c>
      <c r="J1827" t="s">
        <v>2496</v>
      </c>
      <c r="K1827" t="s">
        <v>2496</v>
      </c>
      <c r="L1827" s="20"/>
      <c r="M1827" s="20"/>
      <c r="N1827" s="20"/>
      <c r="O1827" s="20"/>
      <c r="P1827" s="20"/>
      <c r="Q1827" s="28">
        <f t="shared" si="30"/>
        <v>17.71</v>
      </c>
      <c r="R1827" s="18"/>
      <c r="S1827" s="18"/>
      <c r="T1827" s="18"/>
      <c r="U1827" s="18"/>
      <c r="V1827" s="18"/>
      <c r="W18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7" s="17">
        <f>SUM(T_MAIN_ROUTGW28[[#This Row],[(Y)
TOTAL Excluding VAT - Y1
((A*J)*Q)+((A*R)*12))]:[(AC)
TOTAL Excluding VAT - Y5
((E*N*Q)+((E*V)*12))]])</f>
        <v>0</v>
      </c>
      <c r="AC1827" s="65"/>
    </row>
    <row r="1828" spans="1:29" x14ac:dyDescent="0.3">
      <c r="A1828" t="s">
        <v>80</v>
      </c>
      <c r="B1828" s="1" t="s">
        <v>6021</v>
      </c>
      <c r="C1828" s="115" t="s">
        <v>3278</v>
      </c>
      <c r="D1828" s="116" t="s">
        <v>2556</v>
      </c>
      <c r="E1828">
        <v>0</v>
      </c>
      <c r="F1828">
        <v>0</v>
      </c>
      <c r="G1828">
        <v>0</v>
      </c>
      <c r="H1828">
        <v>0</v>
      </c>
      <c r="I1828">
        <v>0</v>
      </c>
      <c r="J1828" t="s">
        <v>2496</v>
      </c>
      <c r="K1828" t="s">
        <v>2496</v>
      </c>
      <c r="L1828" s="20"/>
      <c r="M1828" s="20"/>
      <c r="N1828" s="20"/>
      <c r="O1828" s="20"/>
      <c r="P1828" s="20"/>
      <c r="Q1828" s="28">
        <f t="shared" si="30"/>
        <v>17.71</v>
      </c>
      <c r="R1828" s="18"/>
      <c r="S1828" s="18"/>
      <c r="T1828" s="18"/>
      <c r="U1828" s="18"/>
      <c r="V1828" s="18"/>
      <c r="W18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8" s="17">
        <f>SUM(T_MAIN_ROUTGW28[[#This Row],[(Y)
TOTAL Excluding VAT - Y1
((A*J)*Q)+((A*R)*12))]:[(AC)
TOTAL Excluding VAT - Y5
((E*N*Q)+((E*V)*12))]])</f>
        <v>0</v>
      </c>
      <c r="AC1828" s="65"/>
    </row>
    <row r="1829" spans="1:29" x14ac:dyDescent="0.3">
      <c r="A1829" t="s">
        <v>80</v>
      </c>
      <c r="B1829" s="1" t="s">
        <v>6021</v>
      </c>
      <c r="C1829" s="115" t="s">
        <v>3262</v>
      </c>
      <c r="D1829" s="116" t="s">
        <v>2556</v>
      </c>
      <c r="E1829">
        <v>0</v>
      </c>
      <c r="F1829">
        <v>0</v>
      </c>
      <c r="G1829">
        <v>0</v>
      </c>
      <c r="H1829">
        <v>0</v>
      </c>
      <c r="I1829">
        <v>0</v>
      </c>
      <c r="J1829" t="s">
        <v>2496</v>
      </c>
      <c r="K1829" t="s">
        <v>2496</v>
      </c>
      <c r="L1829" s="20"/>
      <c r="M1829" s="20"/>
      <c r="N1829" s="20"/>
      <c r="O1829" s="20"/>
      <c r="P1829" s="20"/>
      <c r="Q1829" s="28">
        <f t="shared" si="30"/>
        <v>17.71</v>
      </c>
      <c r="R1829" s="18"/>
      <c r="S1829" s="18"/>
      <c r="T1829" s="18"/>
      <c r="U1829" s="18"/>
      <c r="V1829" s="18"/>
      <c r="W18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29" s="17">
        <f>SUM(T_MAIN_ROUTGW28[[#This Row],[(Y)
TOTAL Excluding VAT - Y1
((A*J)*Q)+((A*R)*12))]:[(AC)
TOTAL Excluding VAT - Y5
((E*N*Q)+((E*V)*12))]])</f>
        <v>0</v>
      </c>
      <c r="AC1829" s="65"/>
    </row>
    <row r="1830" spans="1:29" x14ac:dyDescent="0.3">
      <c r="A1830" t="s">
        <v>80</v>
      </c>
      <c r="B1830" s="1" t="s">
        <v>6021</v>
      </c>
      <c r="C1830" s="115" t="s">
        <v>6026</v>
      </c>
      <c r="D1830" s="116" t="s">
        <v>2556</v>
      </c>
      <c r="E1830">
        <v>0</v>
      </c>
      <c r="F1830">
        <v>0</v>
      </c>
      <c r="G1830">
        <v>0</v>
      </c>
      <c r="H1830">
        <v>0</v>
      </c>
      <c r="I1830">
        <v>0</v>
      </c>
      <c r="J1830" t="s">
        <v>2496</v>
      </c>
      <c r="K1830" t="s">
        <v>2496</v>
      </c>
      <c r="L1830" s="20"/>
      <c r="M1830" s="20"/>
      <c r="N1830" s="20"/>
      <c r="O1830" s="20"/>
      <c r="P1830" s="20"/>
      <c r="Q1830" s="28">
        <f t="shared" si="30"/>
        <v>17.71</v>
      </c>
      <c r="R1830" s="18"/>
      <c r="S1830" s="18"/>
      <c r="T1830" s="18"/>
      <c r="U1830" s="18"/>
      <c r="V1830" s="18"/>
      <c r="W18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0" s="17">
        <f>SUM(T_MAIN_ROUTGW28[[#This Row],[(Y)
TOTAL Excluding VAT - Y1
((A*J)*Q)+((A*R)*12))]:[(AC)
TOTAL Excluding VAT - Y5
((E*N*Q)+((E*V)*12))]])</f>
        <v>0</v>
      </c>
      <c r="AC1830" s="65"/>
    </row>
    <row r="1831" spans="1:29" x14ac:dyDescent="0.3">
      <c r="A1831" t="s">
        <v>80</v>
      </c>
      <c r="B1831" s="1" t="s">
        <v>6021</v>
      </c>
      <c r="C1831" s="115" t="s">
        <v>6027</v>
      </c>
      <c r="D1831" s="116" t="s">
        <v>2556</v>
      </c>
      <c r="E1831">
        <v>0</v>
      </c>
      <c r="F1831">
        <v>0</v>
      </c>
      <c r="G1831">
        <v>0</v>
      </c>
      <c r="H1831">
        <v>0</v>
      </c>
      <c r="I1831">
        <v>0</v>
      </c>
      <c r="J1831" t="s">
        <v>2496</v>
      </c>
      <c r="K1831" t="s">
        <v>2496</v>
      </c>
      <c r="L1831" s="20"/>
      <c r="M1831" s="20"/>
      <c r="N1831" s="20"/>
      <c r="O1831" s="20"/>
      <c r="P1831" s="20"/>
      <c r="Q1831" s="28">
        <f t="shared" si="30"/>
        <v>17.71</v>
      </c>
      <c r="R1831" s="18"/>
      <c r="S1831" s="18"/>
      <c r="T1831" s="18"/>
      <c r="U1831" s="18"/>
      <c r="V1831" s="18"/>
      <c r="W18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1" s="17">
        <f>SUM(T_MAIN_ROUTGW28[[#This Row],[(Y)
TOTAL Excluding VAT - Y1
((A*J)*Q)+((A*R)*12))]:[(AC)
TOTAL Excluding VAT - Y5
((E*N*Q)+((E*V)*12))]])</f>
        <v>0</v>
      </c>
      <c r="AC1831" s="65"/>
    </row>
    <row r="1832" spans="1:29" x14ac:dyDescent="0.3">
      <c r="A1832" t="s">
        <v>80</v>
      </c>
      <c r="B1832" s="1" t="s">
        <v>6021</v>
      </c>
      <c r="C1832" s="115" t="s">
        <v>6028</v>
      </c>
      <c r="D1832" s="116" t="s">
        <v>2556</v>
      </c>
      <c r="E1832">
        <v>0</v>
      </c>
      <c r="F1832">
        <v>0</v>
      </c>
      <c r="G1832">
        <v>0</v>
      </c>
      <c r="H1832">
        <v>0</v>
      </c>
      <c r="I1832">
        <v>0</v>
      </c>
      <c r="J1832" t="s">
        <v>2496</v>
      </c>
      <c r="K1832" t="s">
        <v>2496</v>
      </c>
      <c r="L1832" s="20"/>
      <c r="M1832" s="20"/>
      <c r="N1832" s="20"/>
      <c r="O1832" s="20"/>
      <c r="P1832" s="20"/>
      <c r="Q1832" s="28">
        <f t="shared" si="30"/>
        <v>17.71</v>
      </c>
      <c r="R1832" s="18"/>
      <c r="S1832" s="18"/>
      <c r="T1832" s="18"/>
      <c r="U1832" s="18"/>
      <c r="V1832" s="18"/>
      <c r="W18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2" s="17">
        <f>SUM(T_MAIN_ROUTGW28[[#This Row],[(Y)
TOTAL Excluding VAT - Y1
((A*J)*Q)+((A*R)*12))]:[(AC)
TOTAL Excluding VAT - Y5
((E*N*Q)+((E*V)*12))]])</f>
        <v>0</v>
      </c>
      <c r="AC1832" s="65"/>
    </row>
    <row r="1833" spans="1:29" x14ac:dyDescent="0.3">
      <c r="A1833" t="s">
        <v>80</v>
      </c>
      <c r="B1833" s="1" t="s">
        <v>6021</v>
      </c>
      <c r="C1833" s="115" t="s">
        <v>6029</v>
      </c>
      <c r="D1833" s="116" t="s">
        <v>2556</v>
      </c>
      <c r="E1833">
        <v>0</v>
      </c>
      <c r="F1833">
        <v>0</v>
      </c>
      <c r="G1833">
        <v>0</v>
      </c>
      <c r="H1833">
        <v>0</v>
      </c>
      <c r="I1833">
        <v>0</v>
      </c>
      <c r="J1833" t="s">
        <v>2496</v>
      </c>
      <c r="K1833" t="s">
        <v>2496</v>
      </c>
      <c r="L1833" s="20"/>
      <c r="M1833" s="20"/>
      <c r="N1833" s="20"/>
      <c r="O1833" s="20"/>
      <c r="P1833" s="20"/>
      <c r="Q1833" s="28">
        <f t="shared" si="30"/>
        <v>17.71</v>
      </c>
      <c r="R1833" s="18"/>
      <c r="S1833" s="18"/>
      <c r="T1833" s="18"/>
      <c r="U1833" s="18"/>
      <c r="V1833" s="18"/>
      <c r="W18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3" s="17">
        <f>SUM(T_MAIN_ROUTGW28[[#This Row],[(Y)
TOTAL Excluding VAT - Y1
((A*J)*Q)+((A*R)*12))]:[(AC)
TOTAL Excluding VAT - Y5
((E*N*Q)+((E*V)*12))]])</f>
        <v>0</v>
      </c>
      <c r="AC1833" s="65"/>
    </row>
    <row r="1834" spans="1:29" x14ac:dyDescent="0.3">
      <c r="A1834" t="s">
        <v>77</v>
      </c>
      <c r="B1834" s="1" t="s">
        <v>6021</v>
      </c>
      <c r="C1834" s="115" t="s">
        <v>6030</v>
      </c>
      <c r="D1834" s="116" t="s">
        <v>2556</v>
      </c>
      <c r="E1834">
        <v>0</v>
      </c>
      <c r="F1834">
        <v>0</v>
      </c>
      <c r="G1834">
        <v>0</v>
      </c>
      <c r="H1834">
        <v>0</v>
      </c>
      <c r="I1834">
        <v>0</v>
      </c>
      <c r="J1834" t="s">
        <v>2496</v>
      </c>
      <c r="K1834" t="s">
        <v>2496</v>
      </c>
      <c r="L1834" s="20"/>
      <c r="M1834" s="20"/>
      <c r="N1834" s="20"/>
      <c r="O1834" s="20"/>
      <c r="P1834" s="20"/>
      <c r="Q1834" s="28">
        <f t="shared" si="30"/>
        <v>17.71</v>
      </c>
      <c r="R1834" s="18"/>
      <c r="S1834" s="18"/>
      <c r="T1834" s="18"/>
      <c r="U1834" s="18"/>
      <c r="V1834" s="18"/>
      <c r="W18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4" s="17">
        <f>SUM(T_MAIN_ROUTGW28[[#This Row],[(Y)
TOTAL Excluding VAT - Y1
((A*J)*Q)+((A*R)*12))]:[(AC)
TOTAL Excluding VAT - Y5
((E*N*Q)+((E*V)*12))]])</f>
        <v>0</v>
      </c>
      <c r="AC1834" s="65"/>
    </row>
    <row r="1835" spans="1:29" x14ac:dyDescent="0.3">
      <c r="A1835" t="s">
        <v>80</v>
      </c>
      <c r="B1835" s="1" t="s">
        <v>6021</v>
      </c>
      <c r="C1835" s="115" t="s">
        <v>3276</v>
      </c>
      <c r="D1835" s="116" t="s">
        <v>2556</v>
      </c>
      <c r="E1835">
        <v>0</v>
      </c>
      <c r="F1835">
        <v>0</v>
      </c>
      <c r="G1835">
        <v>0</v>
      </c>
      <c r="H1835">
        <v>0</v>
      </c>
      <c r="I1835">
        <v>0</v>
      </c>
      <c r="J1835" t="s">
        <v>2496</v>
      </c>
      <c r="K1835" t="s">
        <v>2496</v>
      </c>
      <c r="L1835" s="20"/>
      <c r="M1835" s="20"/>
      <c r="N1835" s="20"/>
      <c r="O1835" s="20"/>
      <c r="P1835" s="20"/>
      <c r="Q1835" s="28">
        <f t="shared" si="30"/>
        <v>17.71</v>
      </c>
      <c r="R1835" s="18"/>
      <c r="S1835" s="18"/>
      <c r="T1835" s="18"/>
      <c r="U1835" s="18"/>
      <c r="V1835" s="18"/>
      <c r="W18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5" s="17">
        <f>SUM(T_MAIN_ROUTGW28[[#This Row],[(Y)
TOTAL Excluding VAT - Y1
((A*J)*Q)+((A*R)*12))]:[(AC)
TOTAL Excluding VAT - Y5
((E*N*Q)+((E*V)*12))]])</f>
        <v>0</v>
      </c>
      <c r="AC1835" s="65"/>
    </row>
    <row r="1836" spans="1:29" x14ac:dyDescent="0.3">
      <c r="A1836" t="s">
        <v>80</v>
      </c>
      <c r="B1836" s="1" t="s">
        <v>6021</v>
      </c>
      <c r="C1836" s="115" t="s">
        <v>6031</v>
      </c>
      <c r="D1836" s="116" t="s">
        <v>2556</v>
      </c>
      <c r="E1836">
        <v>0</v>
      </c>
      <c r="F1836">
        <v>0</v>
      </c>
      <c r="G1836">
        <v>0</v>
      </c>
      <c r="H1836">
        <v>0</v>
      </c>
      <c r="I1836">
        <v>0</v>
      </c>
      <c r="J1836" t="s">
        <v>2496</v>
      </c>
      <c r="K1836" t="s">
        <v>2496</v>
      </c>
      <c r="L1836" s="20"/>
      <c r="M1836" s="20"/>
      <c r="N1836" s="20"/>
      <c r="O1836" s="20"/>
      <c r="P1836" s="20"/>
      <c r="Q1836" s="28">
        <f t="shared" si="30"/>
        <v>17.71</v>
      </c>
      <c r="R1836" s="18"/>
      <c r="S1836" s="18"/>
      <c r="T1836" s="18"/>
      <c r="U1836" s="18"/>
      <c r="V1836" s="18"/>
      <c r="W18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6" s="17">
        <f>SUM(T_MAIN_ROUTGW28[[#This Row],[(Y)
TOTAL Excluding VAT - Y1
((A*J)*Q)+((A*R)*12))]:[(AC)
TOTAL Excluding VAT - Y5
((E*N*Q)+((E*V)*12))]])</f>
        <v>0</v>
      </c>
      <c r="AC1836" s="65"/>
    </row>
    <row r="1837" spans="1:29" x14ac:dyDescent="0.3">
      <c r="A1837" t="s">
        <v>80</v>
      </c>
      <c r="B1837" s="1" t="s">
        <v>6021</v>
      </c>
      <c r="C1837" s="115" t="s">
        <v>6032</v>
      </c>
      <c r="D1837" s="116" t="s">
        <v>2556</v>
      </c>
      <c r="E1837">
        <v>0</v>
      </c>
      <c r="F1837">
        <v>0</v>
      </c>
      <c r="G1837">
        <v>0</v>
      </c>
      <c r="H1837">
        <v>0</v>
      </c>
      <c r="I1837">
        <v>0</v>
      </c>
      <c r="J1837" t="s">
        <v>2496</v>
      </c>
      <c r="K1837" t="s">
        <v>2496</v>
      </c>
      <c r="L1837" s="20"/>
      <c r="M1837" s="20"/>
      <c r="N1837" s="20"/>
      <c r="O1837" s="20"/>
      <c r="P1837" s="20"/>
      <c r="Q1837" s="28">
        <f t="shared" si="30"/>
        <v>17.71</v>
      </c>
      <c r="R1837" s="18"/>
      <c r="S1837" s="18"/>
      <c r="T1837" s="18"/>
      <c r="U1837" s="18"/>
      <c r="V1837" s="18"/>
      <c r="W18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7" s="17">
        <f>SUM(T_MAIN_ROUTGW28[[#This Row],[(Y)
TOTAL Excluding VAT - Y1
((A*J)*Q)+((A*R)*12))]:[(AC)
TOTAL Excluding VAT - Y5
((E*N*Q)+((E*V)*12))]])</f>
        <v>0</v>
      </c>
      <c r="AC1837" s="65"/>
    </row>
    <row r="1838" spans="1:29" x14ac:dyDescent="0.3">
      <c r="A1838" t="s">
        <v>80</v>
      </c>
      <c r="B1838" s="1" t="s">
        <v>6021</v>
      </c>
      <c r="C1838" s="115" t="s">
        <v>6033</v>
      </c>
      <c r="D1838" s="116" t="s">
        <v>2556</v>
      </c>
      <c r="E1838">
        <v>0</v>
      </c>
      <c r="F1838">
        <v>0</v>
      </c>
      <c r="G1838">
        <v>0</v>
      </c>
      <c r="H1838">
        <v>0</v>
      </c>
      <c r="I1838">
        <v>0</v>
      </c>
      <c r="J1838" t="s">
        <v>2496</v>
      </c>
      <c r="K1838" t="s">
        <v>2496</v>
      </c>
      <c r="L1838" s="20"/>
      <c r="M1838" s="20"/>
      <c r="N1838" s="20"/>
      <c r="O1838" s="20"/>
      <c r="P1838" s="20"/>
      <c r="Q1838" s="28">
        <f t="shared" si="30"/>
        <v>17.71</v>
      </c>
      <c r="R1838" s="18"/>
      <c r="S1838" s="18"/>
      <c r="T1838" s="18"/>
      <c r="U1838" s="18"/>
      <c r="V1838" s="18"/>
      <c r="W18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8" s="17">
        <f>SUM(T_MAIN_ROUTGW28[[#This Row],[(Y)
TOTAL Excluding VAT - Y1
((A*J)*Q)+((A*R)*12))]:[(AC)
TOTAL Excluding VAT - Y5
((E*N*Q)+((E*V)*12))]])</f>
        <v>0</v>
      </c>
      <c r="AC1838" s="65"/>
    </row>
    <row r="1839" spans="1:29" x14ac:dyDescent="0.3">
      <c r="A1839" t="s">
        <v>77</v>
      </c>
      <c r="B1839" s="1" t="s">
        <v>6021</v>
      </c>
      <c r="C1839" s="115" t="s">
        <v>6034</v>
      </c>
      <c r="D1839" s="116" t="s">
        <v>2556</v>
      </c>
      <c r="E1839">
        <v>0</v>
      </c>
      <c r="F1839">
        <v>0</v>
      </c>
      <c r="G1839">
        <v>0</v>
      </c>
      <c r="H1839">
        <v>0</v>
      </c>
      <c r="I1839">
        <v>0</v>
      </c>
      <c r="J1839" t="s">
        <v>2496</v>
      </c>
      <c r="K1839" t="s">
        <v>2496</v>
      </c>
      <c r="L1839" s="20"/>
      <c r="M1839" s="20"/>
      <c r="N1839" s="20"/>
      <c r="O1839" s="20"/>
      <c r="P1839" s="20"/>
      <c r="Q1839" s="28">
        <f t="shared" si="30"/>
        <v>17.71</v>
      </c>
      <c r="R1839" s="18"/>
      <c r="S1839" s="18"/>
      <c r="T1839" s="18"/>
      <c r="U1839" s="18"/>
      <c r="V1839" s="18"/>
      <c r="W18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39" s="17">
        <f>SUM(T_MAIN_ROUTGW28[[#This Row],[(Y)
TOTAL Excluding VAT - Y1
((A*J)*Q)+((A*R)*12))]:[(AC)
TOTAL Excluding VAT - Y5
((E*N*Q)+((E*V)*12))]])</f>
        <v>0</v>
      </c>
      <c r="AC1839" s="65"/>
    </row>
    <row r="1840" spans="1:29" x14ac:dyDescent="0.3">
      <c r="A1840" t="s">
        <v>77</v>
      </c>
      <c r="B1840" s="1" t="s">
        <v>6021</v>
      </c>
      <c r="C1840" s="115" t="s">
        <v>6035</v>
      </c>
      <c r="D1840" s="116" t="s">
        <v>2556</v>
      </c>
      <c r="E1840">
        <v>0</v>
      </c>
      <c r="F1840">
        <v>0</v>
      </c>
      <c r="G1840">
        <v>0</v>
      </c>
      <c r="H1840">
        <v>0</v>
      </c>
      <c r="I1840">
        <v>0</v>
      </c>
      <c r="J1840" t="s">
        <v>2496</v>
      </c>
      <c r="K1840" t="s">
        <v>2496</v>
      </c>
      <c r="L1840" s="20"/>
      <c r="M1840" s="20"/>
      <c r="N1840" s="20"/>
      <c r="O1840" s="20"/>
      <c r="P1840" s="20"/>
      <c r="Q1840" s="28">
        <f t="shared" si="30"/>
        <v>17.71</v>
      </c>
      <c r="R1840" s="18"/>
      <c r="S1840" s="18"/>
      <c r="T1840" s="18"/>
      <c r="U1840" s="18"/>
      <c r="V1840" s="18"/>
      <c r="W18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0" s="17">
        <f>SUM(T_MAIN_ROUTGW28[[#This Row],[(Y)
TOTAL Excluding VAT - Y1
((A*J)*Q)+((A*R)*12))]:[(AC)
TOTAL Excluding VAT - Y5
((E*N*Q)+((E*V)*12))]])</f>
        <v>0</v>
      </c>
      <c r="AC1840" s="65"/>
    </row>
    <row r="1841" spans="1:29" x14ac:dyDescent="0.3">
      <c r="A1841" t="s">
        <v>77</v>
      </c>
      <c r="B1841" s="1" t="s">
        <v>6021</v>
      </c>
      <c r="C1841" s="115" t="s">
        <v>6036</v>
      </c>
      <c r="D1841" s="116" t="s">
        <v>2556</v>
      </c>
      <c r="E1841">
        <v>0</v>
      </c>
      <c r="F1841">
        <v>0</v>
      </c>
      <c r="G1841">
        <v>0</v>
      </c>
      <c r="H1841">
        <v>0</v>
      </c>
      <c r="I1841">
        <v>0</v>
      </c>
      <c r="J1841" t="s">
        <v>2496</v>
      </c>
      <c r="K1841" t="s">
        <v>2496</v>
      </c>
      <c r="L1841" s="20"/>
      <c r="M1841" s="20"/>
      <c r="N1841" s="20"/>
      <c r="O1841" s="20"/>
      <c r="P1841" s="20"/>
      <c r="Q1841" s="28">
        <f t="shared" si="30"/>
        <v>17.71</v>
      </c>
      <c r="R1841" s="18"/>
      <c r="S1841" s="18"/>
      <c r="T1841" s="18"/>
      <c r="U1841" s="18"/>
      <c r="V1841" s="18"/>
      <c r="W18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1" s="17">
        <f>SUM(T_MAIN_ROUTGW28[[#This Row],[(Y)
TOTAL Excluding VAT - Y1
((A*J)*Q)+((A*R)*12))]:[(AC)
TOTAL Excluding VAT - Y5
((E*N*Q)+((E*V)*12))]])</f>
        <v>0</v>
      </c>
      <c r="AC1841" s="65"/>
    </row>
    <row r="1842" spans="1:29" x14ac:dyDescent="0.3">
      <c r="A1842" t="s">
        <v>77</v>
      </c>
      <c r="B1842" s="1" t="s">
        <v>6021</v>
      </c>
      <c r="C1842" s="115" t="s">
        <v>6037</v>
      </c>
      <c r="D1842" s="116" t="s">
        <v>2556</v>
      </c>
      <c r="E1842">
        <v>0</v>
      </c>
      <c r="F1842">
        <v>0</v>
      </c>
      <c r="G1842">
        <v>0</v>
      </c>
      <c r="H1842">
        <v>0</v>
      </c>
      <c r="I1842">
        <v>0</v>
      </c>
      <c r="J1842" t="s">
        <v>2496</v>
      </c>
      <c r="K1842" t="s">
        <v>2496</v>
      </c>
      <c r="L1842" s="20"/>
      <c r="M1842" s="20"/>
      <c r="N1842" s="20"/>
      <c r="O1842" s="20"/>
      <c r="P1842" s="20"/>
      <c r="Q1842" s="28">
        <f t="shared" si="30"/>
        <v>17.71</v>
      </c>
      <c r="R1842" s="18"/>
      <c r="S1842" s="18"/>
      <c r="T1842" s="18"/>
      <c r="U1842" s="18"/>
      <c r="V1842" s="18"/>
      <c r="W18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2" s="17">
        <f>SUM(T_MAIN_ROUTGW28[[#This Row],[(Y)
TOTAL Excluding VAT - Y1
((A*J)*Q)+((A*R)*12))]:[(AC)
TOTAL Excluding VAT - Y5
((E*N*Q)+((E*V)*12))]])</f>
        <v>0</v>
      </c>
      <c r="AC1842" s="65"/>
    </row>
    <row r="1843" spans="1:29" x14ac:dyDescent="0.3">
      <c r="A1843" t="s">
        <v>80</v>
      </c>
      <c r="B1843" s="1" t="s">
        <v>6021</v>
      </c>
      <c r="C1843" s="115" t="s">
        <v>6038</v>
      </c>
      <c r="D1843" s="116" t="s">
        <v>2556</v>
      </c>
      <c r="E1843">
        <v>0</v>
      </c>
      <c r="F1843">
        <v>0</v>
      </c>
      <c r="G1843">
        <v>0</v>
      </c>
      <c r="H1843">
        <v>0</v>
      </c>
      <c r="I1843">
        <v>0</v>
      </c>
      <c r="J1843" t="s">
        <v>2496</v>
      </c>
      <c r="K1843" t="s">
        <v>2496</v>
      </c>
      <c r="L1843" s="20"/>
      <c r="M1843" s="20"/>
      <c r="N1843" s="20"/>
      <c r="O1843" s="20"/>
      <c r="P1843" s="20"/>
      <c r="Q1843" s="28">
        <f t="shared" si="30"/>
        <v>17.71</v>
      </c>
      <c r="R1843" s="18"/>
      <c r="S1843" s="18"/>
      <c r="T1843" s="18"/>
      <c r="U1843" s="18"/>
      <c r="V1843" s="18"/>
      <c r="W18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3" s="17">
        <f>SUM(T_MAIN_ROUTGW28[[#This Row],[(Y)
TOTAL Excluding VAT - Y1
((A*J)*Q)+((A*R)*12))]:[(AC)
TOTAL Excluding VAT - Y5
((E*N*Q)+((E*V)*12))]])</f>
        <v>0</v>
      </c>
      <c r="AC1843" s="65"/>
    </row>
    <row r="1844" spans="1:29" x14ac:dyDescent="0.3">
      <c r="A1844" t="s">
        <v>80</v>
      </c>
      <c r="B1844" s="1" t="s">
        <v>6021</v>
      </c>
      <c r="C1844" s="115" t="s">
        <v>6039</v>
      </c>
      <c r="D1844" s="116" t="s">
        <v>2556</v>
      </c>
      <c r="E1844">
        <v>0</v>
      </c>
      <c r="F1844">
        <v>0</v>
      </c>
      <c r="G1844">
        <v>0</v>
      </c>
      <c r="H1844">
        <v>0</v>
      </c>
      <c r="I1844">
        <v>0</v>
      </c>
      <c r="J1844" t="s">
        <v>2496</v>
      </c>
      <c r="K1844" t="s">
        <v>2496</v>
      </c>
      <c r="L1844" s="20"/>
      <c r="M1844" s="20"/>
      <c r="N1844" s="20"/>
      <c r="O1844" s="20"/>
      <c r="P1844" s="20"/>
      <c r="Q1844" s="28">
        <f t="shared" si="30"/>
        <v>17.71</v>
      </c>
      <c r="R1844" s="18"/>
      <c r="S1844" s="18"/>
      <c r="T1844" s="18"/>
      <c r="U1844" s="18"/>
      <c r="V1844" s="18"/>
      <c r="W18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4" s="17">
        <f>SUM(T_MAIN_ROUTGW28[[#This Row],[(Y)
TOTAL Excluding VAT - Y1
((A*J)*Q)+((A*R)*12))]:[(AC)
TOTAL Excluding VAT - Y5
((E*N*Q)+((E*V)*12))]])</f>
        <v>0</v>
      </c>
      <c r="AC1844" s="65"/>
    </row>
    <row r="1845" spans="1:29" x14ac:dyDescent="0.3">
      <c r="A1845" t="s">
        <v>80</v>
      </c>
      <c r="B1845" s="1" t="s">
        <v>6021</v>
      </c>
      <c r="C1845" s="115" t="s">
        <v>3274</v>
      </c>
      <c r="D1845" s="116" t="s">
        <v>2556</v>
      </c>
      <c r="E1845">
        <v>0</v>
      </c>
      <c r="F1845">
        <v>0</v>
      </c>
      <c r="G1845">
        <v>0</v>
      </c>
      <c r="H1845">
        <v>0</v>
      </c>
      <c r="I1845">
        <v>0</v>
      </c>
      <c r="J1845" t="s">
        <v>2496</v>
      </c>
      <c r="K1845" t="s">
        <v>2496</v>
      </c>
      <c r="L1845" s="20"/>
      <c r="M1845" s="20"/>
      <c r="N1845" s="20"/>
      <c r="O1845" s="20"/>
      <c r="P1845" s="20"/>
      <c r="Q1845" s="28">
        <f t="shared" si="30"/>
        <v>17.71</v>
      </c>
      <c r="R1845" s="18"/>
      <c r="S1845" s="18"/>
      <c r="T1845" s="18"/>
      <c r="U1845" s="18"/>
      <c r="V1845" s="18"/>
      <c r="W18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5" s="17">
        <f>SUM(T_MAIN_ROUTGW28[[#This Row],[(Y)
TOTAL Excluding VAT - Y1
((A*J)*Q)+((A*R)*12))]:[(AC)
TOTAL Excluding VAT - Y5
((E*N*Q)+((E*V)*12))]])</f>
        <v>0</v>
      </c>
      <c r="AC1845" s="65"/>
    </row>
    <row r="1846" spans="1:29" x14ac:dyDescent="0.3">
      <c r="A1846" t="s">
        <v>80</v>
      </c>
      <c r="B1846" s="1" t="s">
        <v>6021</v>
      </c>
      <c r="C1846" s="115" t="s">
        <v>6040</v>
      </c>
      <c r="D1846" s="116" t="s">
        <v>2556</v>
      </c>
      <c r="E1846">
        <v>0</v>
      </c>
      <c r="F1846">
        <v>0</v>
      </c>
      <c r="G1846">
        <v>0</v>
      </c>
      <c r="H1846">
        <v>0</v>
      </c>
      <c r="I1846">
        <v>0</v>
      </c>
      <c r="J1846" t="s">
        <v>2496</v>
      </c>
      <c r="K1846" t="s">
        <v>2496</v>
      </c>
      <c r="L1846" s="20"/>
      <c r="M1846" s="20"/>
      <c r="N1846" s="20"/>
      <c r="O1846" s="20"/>
      <c r="P1846" s="20"/>
      <c r="Q1846" s="28">
        <f t="shared" si="30"/>
        <v>17.71</v>
      </c>
      <c r="R1846" s="18"/>
      <c r="S1846" s="18"/>
      <c r="T1846" s="18"/>
      <c r="U1846" s="18"/>
      <c r="V1846" s="18"/>
      <c r="W184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6" s="17">
        <f>SUM(T_MAIN_ROUTGW28[[#This Row],[(Y)
TOTAL Excluding VAT - Y1
((A*J)*Q)+((A*R)*12))]:[(AC)
TOTAL Excluding VAT - Y5
((E*N*Q)+((E*V)*12))]])</f>
        <v>0</v>
      </c>
      <c r="AC1846" s="65"/>
    </row>
    <row r="1847" spans="1:29" x14ac:dyDescent="0.3">
      <c r="A1847" t="s">
        <v>80</v>
      </c>
      <c r="B1847" s="1" t="s">
        <v>6021</v>
      </c>
      <c r="C1847" s="115" t="s">
        <v>3272</v>
      </c>
      <c r="D1847" s="116" t="s">
        <v>2556</v>
      </c>
      <c r="E1847">
        <v>0</v>
      </c>
      <c r="F1847">
        <v>0</v>
      </c>
      <c r="G1847">
        <v>0</v>
      </c>
      <c r="H1847">
        <v>0</v>
      </c>
      <c r="I1847">
        <v>0</v>
      </c>
      <c r="J1847" t="s">
        <v>2496</v>
      </c>
      <c r="K1847" t="s">
        <v>2496</v>
      </c>
      <c r="L1847" s="20"/>
      <c r="M1847" s="20"/>
      <c r="N1847" s="20"/>
      <c r="O1847" s="20"/>
      <c r="P1847" s="20"/>
      <c r="Q1847" s="28">
        <f t="shared" si="30"/>
        <v>17.71</v>
      </c>
      <c r="R1847" s="18"/>
      <c r="S1847" s="18"/>
      <c r="T1847" s="18"/>
      <c r="U1847" s="18"/>
      <c r="V1847" s="18"/>
      <c r="W184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7" s="17">
        <f>SUM(T_MAIN_ROUTGW28[[#This Row],[(Y)
TOTAL Excluding VAT - Y1
((A*J)*Q)+((A*R)*12))]:[(AC)
TOTAL Excluding VAT - Y5
((E*N*Q)+((E*V)*12))]])</f>
        <v>0</v>
      </c>
      <c r="AC1847" s="65"/>
    </row>
    <row r="1848" spans="1:29" x14ac:dyDescent="0.3">
      <c r="A1848" t="s">
        <v>80</v>
      </c>
      <c r="B1848" s="1" t="s">
        <v>6021</v>
      </c>
      <c r="C1848" s="115" t="s">
        <v>6041</v>
      </c>
      <c r="D1848" s="116" t="s">
        <v>2556</v>
      </c>
      <c r="E1848">
        <v>0</v>
      </c>
      <c r="F1848">
        <v>0</v>
      </c>
      <c r="G1848">
        <v>0</v>
      </c>
      <c r="H1848">
        <v>0</v>
      </c>
      <c r="I1848">
        <v>0</v>
      </c>
      <c r="J1848" t="s">
        <v>2496</v>
      </c>
      <c r="K1848" t="s">
        <v>2496</v>
      </c>
      <c r="L1848" s="20"/>
      <c r="M1848" s="20"/>
      <c r="N1848" s="20"/>
      <c r="O1848" s="20"/>
      <c r="P1848" s="20"/>
      <c r="Q1848" s="28">
        <f t="shared" si="30"/>
        <v>17.71</v>
      </c>
      <c r="R1848" s="18"/>
      <c r="S1848" s="18"/>
      <c r="T1848" s="18"/>
      <c r="U1848" s="18"/>
      <c r="V1848" s="18"/>
      <c r="W184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8" s="17">
        <f>SUM(T_MAIN_ROUTGW28[[#This Row],[(Y)
TOTAL Excluding VAT - Y1
((A*J)*Q)+((A*R)*12))]:[(AC)
TOTAL Excluding VAT - Y5
((E*N*Q)+((E*V)*12))]])</f>
        <v>0</v>
      </c>
      <c r="AC1848" s="65"/>
    </row>
    <row r="1849" spans="1:29" x14ac:dyDescent="0.3">
      <c r="A1849" t="s">
        <v>80</v>
      </c>
      <c r="B1849" s="1" t="s">
        <v>6021</v>
      </c>
      <c r="C1849" s="115" t="s">
        <v>3260</v>
      </c>
      <c r="D1849" s="116" t="s">
        <v>2556</v>
      </c>
      <c r="E1849">
        <v>0</v>
      </c>
      <c r="F1849">
        <v>0</v>
      </c>
      <c r="G1849">
        <v>0</v>
      </c>
      <c r="H1849">
        <v>0</v>
      </c>
      <c r="I1849">
        <v>0</v>
      </c>
      <c r="J1849" t="s">
        <v>2496</v>
      </c>
      <c r="K1849" t="s">
        <v>2496</v>
      </c>
      <c r="L1849" s="20"/>
      <c r="M1849" s="20"/>
      <c r="N1849" s="20"/>
      <c r="O1849" s="20"/>
      <c r="P1849" s="20"/>
      <c r="Q1849" s="28">
        <f t="shared" si="30"/>
        <v>17.71</v>
      </c>
      <c r="R1849" s="18"/>
      <c r="S1849" s="18"/>
      <c r="T1849" s="18"/>
      <c r="U1849" s="18"/>
      <c r="V1849" s="18"/>
      <c r="W184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4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4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4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4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49" s="17">
        <f>SUM(T_MAIN_ROUTGW28[[#This Row],[(Y)
TOTAL Excluding VAT - Y1
((A*J)*Q)+((A*R)*12))]:[(AC)
TOTAL Excluding VAT - Y5
((E*N*Q)+((E*V)*12))]])</f>
        <v>0</v>
      </c>
      <c r="AC1849" s="65"/>
    </row>
    <row r="1850" spans="1:29" x14ac:dyDescent="0.3">
      <c r="A1850" t="s">
        <v>80</v>
      </c>
      <c r="B1850" s="1" t="s">
        <v>6021</v>
      </c>
      <c r="C1850" s="115" t="s">
        <v>3282</v>
      </c>
      <c r="D1850" s="116" t="s">
        <v>2556</v>
      </c>
      <c r="E1850">
        <v>0</v>
      </c>
      <c r="F1850">
        <v>0</v>
      </c>
      <c r="G1850">
        <v>0</v>
      </c>
      <c r="H1850">
        <v>0</v>
      </c>
      <c r="I1850">
        <v>0</v>
      </c>
      <c r="J1850" t="s">
        <v>2496</v>
      </c>
      <c r="K1850" t="s">
        <v>2496</v>
      </c>
      <c r="L1850" s="20"/>
      <c r="M1850" s="20"/>
      <c r="N1850" s="20"/>
      <c r="O1850" s="20"/>
      <c r="P1850" s="20"/>
      <c r="Q1850" s="28">
        <f t="shared" si="30"/>
        <v>17.71</v>
      </c>
      <c r="R1850" s="18"/>
      <c r="S1850" s="18"/>
      <c r="T1850" s="18"/>
      <c r="U1850" s="18"/>
      <c r="V1850" s="18"/>
      <c r="W185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0" s="17">
        <f>SUM(T_MAIN_ROUTGW28[[#This Row],[(Y)
TOTAL Excluding VAT - Y1
((A*J)*Q)+((A*R)*12))]:[(AC)
TOTAL Excluding VAT - Y5
((E*N*Q)+((E*V)*12))]])</f>
        <v>0</v>
      </c>
      <c r="AC1850" s="65"/>
    </row>
    <row r="1851" spans="1:29" x14ac:dyDescent="0.3">
      <c r="A1851" t="s">
        <v>79</v>
      </c>
      <c r="B1851" s="1" t="s">
        <v>6021</v>
      </c>
      <c r="C1851" s="115" t="s">
        <v>3339</v>
      </c>
      <c r="D1851" s="116" t="s">
        <v>2556</v>
      </c>
      <c r="E1851">
        <v>0</v>
      </c>
      <c r="F1851">
        <v>0</v>
      </c>
      <c r="G1851">
        <v>0</v>
      </c>
      <c r="H1851">
        <v>0</v>
      </c>
      <c r="I1851">
        <v>0</v>
      </c>
      <c r="J1851" t="s">
        <v>2496</v>
      </c>
      <c r="K1851" t="s">
        <v>2496</v>
      </c>
      <c r="L1851" s="20"/>
      <c r="M1851" s="20"/>
      <c r="N1851" s="20"/>
      <c r="O1851" s="20"/>
      <c r="P1851" s="20"/>
      <c r="Q1851" s="28">
        <f t="shared" si="30"/>
        <v>17.71</v>
      </c>
      <c r="R1851" s="18"/>
      <c r="S1851" s="18"/>
      <c r="T1851" s="18"/>
      <c r="U1851" s="18"/>
      <c r="V1851" s="18"/>
      <c r="W185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1" s="17">
        <f>SUM(T_MAIN_ROUTGW28[[#This Row],[(Y)
TOTAL Excluding VAT - Y1
((A*J)*Q)+((A*R)*12))]:[(AC)
TOTAL Excluding VAT - Y5
((E*N*Q)+((E*V)*12))]])</f>
        <v>0</v>
      </c>
      <c r="AC1851" s="65"/>
    </row>
    <row r="1852" spans="1:29" x14ac:dyDescent="0.3">
      <c r="A1852" t="s">
        <v>79</v>
      </c>
      <c r="B1852" s="1" t="s">
        <v>6021</v>
      </c>
      <c r="C1852" s="115" t="s">
        <v>3353</v>
      </c>
      <c r="D1852" s="116" t="s">
        <v>2556</v>
      </c>
      <c r="E1852">
        <v>0</v>
      </c>
      <c r="F1852">
        <v>0</v>
      </c>
      <c r="G1852">
        <v>0</v>
      </c>
      <c r="H1852">
        <v>0</v>
      </c>
      <c r="I1852">
        <v>0</v>
      </c>
      <c r="J1852" t="s">
        <v>2496</v>
      </c>
      <c r="K1852" t="s">
        <v>2496</v>
      </c>
      <c r="L1852" s="20"/>
      <c r="M1852" s="20"/>
      <c r="N1852" s="20"/>
      <c r="O1852" s="20"/>
      <c r="P1852" s="20"/>
      <c r="Q1852" s="28">
        <f t="shared" si="30"/>
        <v>17.71</v>
      </c>
      <c r="R1852" s="18"/>
      <c r="S1852" s="18"/>
      <c r="T1852" s="18"/>
      <c r="U1852" s="18"/>
      <c r="V1852" s="18"/>
      <c r="W185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2" s="17">
        <f>SUM(T_MAIN_ROUTGW28[[#This Row],[(Y)
TOTAL Excluding VAT - Y1
((A*J)*Q)+((A*R)*12))]:[(AC)
TOTAL Excluding VAT - Y5
((E*N*Q)+((E*V)*12))]])</f>
        <v>0</v>
      </c>
      <c r="AC1852" s="65"/>
    </row>
    <row r="1853" spans="1:29" x14ac:dyDescent="0.3">
      <c r="A1853" t="s">
        <v>79</v>
      </c>
      <c r="B1853" s="1" t="s">
        <v>6021</v>
      </c>
      <c r="C1853" s="115" t="s">
        <v>3321</v>
      </c>
      <c r="D1853" s="116" t="s">
        <v>2556</v>
      </c>
      <c r="E1853">
        <v>0</v>
      </c>
      <c r="F1853">
        <v>0</v>
      </c>
      <c r="G1853">
        <v>0</v>
      </c>
      <c r="H1853">
        <v>0</v>
      </c>
      <c r="I1853">
        <v>0</v>
      </c>
      <c r="J1853" t="s">
        <v>2496</v>
      </c>
      <c r="K1853" t="s">
        <v>2496</v>
      </c>
      <c r="L1853" s="20"/>
      <c r="M1853" s="20"/>
      <c r="N1853" s="20"/>
      <c r="O1853" s="20"/>
      <c r="P1853" s="20"/>
      <c r="Q1853" s="28">
        <f t="shared" si="30"/>
        <v>17.71</v>
      </c>
      <c r="R1853" s="18"/>
      <c r="S1853" s="18"/>
      <c r="T1853" s="18"/>
      <c r="U1853" s="18"/>
      <c r="V1853" s="18"/>
      <c r="W185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3" s="17">
        <f>SUM(T_MAIN_ROUTGW28[[#This Row],[(Y)
TOTAL Excluding VAT - Y1
((A*J)*Q)+((A*R)*12))]:[(AC)
TOTAL Excluding VAT - Y5
((E*N*Q)+((E*V)*12))]])</f>
        <v>0</v>
      </c>
      <c r="AC1853" s="65"/>
    </row>
    <row r="1854" spans="1:29" x14ac:dyDescent="0.3">
      <c r="A1854" t="s">
        <v>79</v>
      </c>
      <c r="B1854" s="1" t="s">
        <v>6021</v>
      </c>
      <c r="C1854" s="115" t="s">
        <v>3306</v>
      </c>
      <c r="D1854" s="116" t="s">
        <v>2556</v>
      </c>
      <c r="E1854">
        <v>0</v>
      </c>
      <c r="F1854">
        <v>0</v>
      </c>
      <c r="G1854">
        <v>0</v>
      </c>
      <c r="H1854">
        <v>0</v>
      </c>
      <c r="I1854">
        <v>0</v>
      </c>
      <c r="J1854" t="s">
        <v>2496</v>
      </c>
      <c r="K1854" t="s">
        <v>2496</v>
      </c>
      <c r="L1854" s="20"/>
      <c r="M1854" s="20"/>
      <c r="N1854" s="20"/>
      <c r="O1854" s="20"/>
      <c r="P1854" s="20"/>
      <c r="Q1854" s="28">
        <f t="shared" si="30"/>
        <v>17.71</v>
      </c>
      <c r="R1854" s="18"/>
      <c r="S1854" s="18"/>
      <c r="T1854" s="18"/>
      <c r="U1854" s="18"/>
      <c r="V1854" s="18"/>
      <c r="W185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4" s="17">
        <f>SUM(T_MAIN_ROUTGW28[[#This Row],[(Y)
TOTAL Excluding VAT - Y1
((A*J)*Q)+((A*R)*12))]:[(AC)
TOTAL Excluding VAT - Y5
((E*N*Q)+((E*V)*12))]])</f>
        <v>0</v>
      </c>
      <c r="AC1854" s="65"/>
    </row>
    <row r="1855" spans="1:29" x14ac:dyDescent="0.3">
      <c r="A1855" t="s">
        <v>79</v>
      </c>
      <c r="B1855" s="1" t="s">
        <v>6021</v>
      </c>
      <c r="C1855" s="115" t="s">
        <v>3367</v>
      </c>
      <c r="D1855" s="116" t="s">
        <v>2556</v>
      </c>
      <c r="E1855">
        <v>0</v>
      </c>
      <c r="F1855">
        <v>0</v>
      </c>
      <c r="G1855">
        <v>0</v>
      </c>
      <c r="H1855">
        <v>0</v>
      </c>
      <c r="I1855">
        <v>0</v>
      </c>
      <c r="J1855" t="s">
        <v>2496</v>
      </c>
      <c r="K1855" t="s">
        <v>2496</v>
      </c>
      <c r="L1855" s="20"/>
      <c r="M1855" s="20"/>
      <c r="N1855" s="20"/>
      <c r="O1855" s="20"/>
      <c r="P1855" s="20"/>
      <c r="Q1855" s="28">
        <f t="shared" si="30"/>
        <v>17.71</v>
      </c>
      <c r="R1855" s="18"/>
      <c r="S1855" s="18"/>
      <c r="T1855" s="18"/>
      <c r="U1855" s="18"/>
      <c r="V1855" s="18"/>
      <c r="W185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5" s="17">
        <f>SUM(T_MAIN_ROUTGW28[[#This Row],[(Y)
TOTAL Excluding VAT - Y1
((A*J)*Q)+((A*R)*12))]:[(AC)
TOTAL Excluding VAT - Y5
((E*N*Q)+((E*V)*12))]])</f>
        <v>0</v>
      </c>
      <c r="AC1855" s="65"/>
    </row>
    <row r="1856" spans="1:29" x14ac:dyDescent="0.3">
      <c r="A1856" t="s">
        <v>79</v>
      </c>
      <c r="B1856" s="1" t="s">
        <v>6021</v>
      </c>
      <c r="C1856" s="115" t="s">
        <v>6042</v>
      </c>
      <c r="D1856" s="116" t="s">
        <v>2556</v>
      </c>
      <c r="E1856">
        <v>0</v>
      </c>
      <c r="F1856">
        <v>0</v>
      </c>
      <c r="G1856">
        <v>0</v>
      </c>
      <c r="H1856">
        <v>0</v>
      </c>
      <c r="I1856">
        <v>0</v>
      </c>
      <c r="J1856" t="s">
        <v>2496</v>
      </c>
      <c r="K1856" t="s">
        <v>2496</v>
      </c>
      <c r="L1856" s="20"/>
      <c r="M1856" s="20"/>
      <c r="N1856" s="20"/>
      <c r="O1856" s="20"/>
      <c r="P1856" s="20"/>
      <c r="Q1856" s="28">
        <f t="shared" si="30"/>
        <v>17.71</v>
      </c>
      <c r="R1856" s="18"/>
      <c r="S1856" s="18"/>
      <c r="T1856" s="18"/>
      <c r="U1856" s="18"/>
      <c r="V1856" s="18"/>
      <c r="W185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6" s="17">
        <f>SUM(T_MAIN_ROUTGW28[[#This Row],[(Y)
TOTAL Excluding VAT - Y1
((A*J)*Q)+((A*R)*12))]:[(AC)
TOTAL Excluding VAT - Y5
((E*N*Q)+((E*V)*12))]])</f>
        <v>0</v>
      </c>
      <c r="AC1856" s="65"/>
    </row>
    <row r="1857" spans="1:29" x14ac:dyDescent="0.3">
      <c r="A1857" t="s">
        <v>79</v>
      </c>
      <c r="B1857" s="1" t="s">
        <v>6021</v>
      </c>
      <c r="C1857" s="115" t="s">
        <v>3399</v>
      </c>
      <c r="D1857" s="116" t="s">
        <v>2556</v>
      </c>
      <c r="E1857">
        <v>0</v>
      </c>
      <c r="F1857">
        <v>0</v>
      </c>
      <c r="G1857">
        <v>0</v>
      </c>
      <c r="H1857">
        <v>0</v>
      </c>
      <c r="I1857">
        <v>0</v>
      </c>
      <c r="J1857" t="s">
        <v>2496</v>
      </c>
      <c r="K1857" t="s">
        <v>2496</v>
      </c>
      <c r="L1857" s="20"/>
      <c r="M1857" s="20"/>
      <c r="N1857" s="20"/>
      <c r="O1857" s="20"/>
      <c r="P1857" s="20"/>
      <c r="Q1857" s="28">
        <f t="shared" si="30"/>
        <v>17.71</v>
      </c>
      <c r="R1857" s="18"/>
      <c r="S1857" s="18"/>
      <c r="T1857" s="18"/>
      <c r="U1857" s="18"/>
      <c r="V1857" s="18"/>
      <c r="W185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7" s="17">
        <f>SUM(T_MAIN_ROUTGW28[[#This Row],[(Y)
TOTAL Excluding VAT - Y1
((A*J)*Q)+((A*R)*12))]:[(AC)
TOTAL Excluding VAT - Y5
((E*N*Q)+((E*V)*12))]])</f>
        <v>0</v>
      </c>
      <c r="AC1857" s="65"/>
    </row>
    <row r="1858" spans="1:29" x14ac:dyDescent="0.3">
      <c r="A1858" t="s">
        <v>79</v>
      </c>
      <c r="B1858" s="1" t="s">
        <v>6021</v>
      </c>
      <c r="C1858" s="115" t="s">
        <v>3379</v>
      </c>
      <c r="D1858" s="116" t="s">
        <v>2556</v>
      </c>
      <c r="E1858">
        <v>0</v>
      </c>
      <c r="F1858">
        <v>0</v>
      </c>
      <c r="G1858">
        <v>0</v>
      </c>
      <c r="H1858">
        <v>0</v>
      </c>
      <c r="I1858">
        <v>0</v>
      </c>
      <c r="J1858" t="s">
        <v>2496</v>
      </c>
      <c r="K1858" t="s">
        <v>2496</v>
      </c>
      <c r="L1858" s="20"/>
      <c r="M1858" s="20"/>
      <c r="N1858" s="20"/>
      <c r="O1858" s="20"/>
      <c r="P1858" s="20"/>
      <c r="Q1858" s="28">
        <f t="shared" si="30"/>
        <v>17.71</v>
      </c>
      <c r="R1858" s="18"/>
      <c r="S1858" s="18"/>
      <c r="T1858" s="18"/>
      <c r="U1858" s="18"/>
      <c r="V1858" s="18"/>
      <c r="W185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8" s="17">
        <f>SUM(T_MAIN_ROUTGW28[[#This Row],[(Y)
TOTAL Excluding VAT - Y1
((A*J)*Q)+((A*R)*12))]:[(AC)
TOTAL Excluding VAT - Y5
((E*N*Q)+((E*V)*12))]])</f>
        <v>0</v>
      </c>
      <c r="AC1858" s="65"/>
    </row>
    <row r="1859" spans="1:29" x14ac:dyDescent="0.3">
      <c r="A1859" t="s">
        <v>79</v>
      </c>
      <c r="B1859" s="1" t="s">
        <v>6021</v>
      </c>
      <c r="C1859" s="115" t="s">
        <v>3331</v>
      </c>
      <c r="D1859" s="116" t="s">
        <v>2556</v>
      </c>
      <c r="E1859">
        <v>0</v>
      </c>
      <c r="F1859">
        <v>0</v>
      </c>
      <c r="G1859">
        <v>0</v>
      </c>
      <c r="H1859">
        <v>0</v>
      </c>
      <c r="I1859">
        <v>0</v>
      </c>
      <c r="J1859" t="s">
        <v>2496</v>
      </c>
      <c r="K1859" t="s">
        <v>2496</v>
      </c>
      <c r="L1859" s="20"/>
      <c r="M1859" s="20"/>
      <c r="N1859" s="20"/>
      <c r="O1859" s="20"/>
      <c r="P1859" s="20"/>
      <c r="Q1859" s="28">
        <f t="shared" si="30"/>
        <v>17.71</v>
      </c>
      <c r="R1859" s="18"/>
      <c r="S1859" s="18"/>
      <c r="T1859" s="18"/>
      <c r="U1859" s="18"/>
      <c r="V1859" s="18"/>
      <c r="W185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5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5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5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5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59" s="17">
        <f>SUM(T_MAIN_ROUTGW28[[#This Row],[(Y)
TOTAL Excluding VAT - Y1
((A*J)*Q)+((A*R)*12))]:[(AC)
TOTAL Excluding VAT - Y5
((E*N*Q)+((E*V)*12))]])</f>
        <v>0</v>
      </c>
      <c r="AC1859" s="65"/>
    </row>
    <row r="1860" spans="1:29" x14ac:dyDescent="0.3">
      <c r="A1860" t="s">
        <v>79</v>
      </c>
      <c r="B1860" s="1" t="s">
        <v>6021</v>
      </c>
      <c r="C1860" s="115" t="s">
        <v>3377</v>
      </c>
      <c r="D1860" s="116" t="s">
        <v>2556</v>
      </c>
      <c r="E1860">
        <v>0</v>
      </c>
      <c r="F1860">
        <v>0</v>
      </c>
      <c r="G1860">
        <v>0</v>
      </c>
      <c r="H1860">
        <v>0</v>
      </c>
      <c r="I1860">
        <v>0</v>
      </c>
      <c r="J1860" t="s">
        <v>2496</v>
      </c>
      <c r="K1860" t="s">
        <v>2496</v>
      </c>
      <c r="L1860" s="20"/>
      <c r="M1860" s="20"/>
      <c r="N1860" s="20"/>
      <c r="O1860" s="20"/>
      <c r="P1860" s="20"/>
      <c r="Q1860" s="28">
        <f t="shared" si="30"/>
        <v>17.71</v>
      </c>
      <c r="R1860" s="18"/>
      <c r="S1860" s="18"/>
      <c r="T1860" s="18"/>
      <c r="U1860" s="18"/>
      <c r="V1860" s="18"/>
      <c r="W186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0" s="17">
        <f>SUM(T_MAIN_ROUTGW28[[#This Row],[(Y)
TOTAL Excluding VAT - Y1
((A*J)*Q)+((A*R)*12))]:[(AC)
TOTAL Excluding VAT - Y5
((E*N*Q)+((E*V)*12))]])</f>
        <v>0</v>
      </c>
      <c r="AC1860" s="65"/>
    </row>
    <row r="1861" spans="1:29" x14ac:dyDescent="0.3">
      <c r="A1861" t="s">
        <v>79</v>
      </c>
      <c r="B1861" s="1" t="s">
        <v>6021</v>
      </c>
      <c r="C1861" s="115" t="s">
        <v>3397</v>
      </c>
      <c r="D1861" s="116" t="s">
        <v>2556</v>
      </c>
      <c r="E1861">
        <v>0</v>
      </c>
      <c r="F1861">
        <v>0</v>
      </c>
      <c r="G1861">
        <v>0</v>
      </c>
      <c r="H1861">
        <v>0</v>
      </c>
      <c r="I1861">
        <v>0</v>
      </c>
      <c r="J1861" t="s">
        <v>2496</v>
      </c>
      <c r="K1861" t="s">
        <v>2496</v>
      </c>
      <c r="L1861" s="20"/>
      <c r="M1861" s="20"/>
      <c r="N1861" s="20"/>
      <c r="O1861" s="20"/>
      <c r="P1861" s="20"/>
      <c r="Q1861" s="28">
        <f t="shared" si="30"/>
        <v>17.71</v>
      </c>
      <c r="R1861" s="18"/>
      <c r="S1861" s="18"/>
      <c r="T1861" s="18"/>
      <c r="U1861" s="18"/>
      <c r="V1861" s="18"/>
      <c r="W186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1" s="17">
        <f>SUM(T_MAIN_ROUTGW28[[#This Row],[(Y)
TOTAL Excluding VAT - Y1
((A*J)*Q)+((A*R)*12))]:[(AC)
TOTAL Excluding VAT - Y5
((E*N*Q)+((E*V)*12))]])</f>
        <v>0</v>
      </c>
      <c r="AC1861" s="65"/>
    </row>
    <row r="1862" spans="1:29" x14ac:dyDescent="0.3">
      <c r="A1862" t="s">
        <v>79</v>
      </c>
      <c r="B1862" s="1" t="s">
        <v>6021</v>
      </c>
      <c r="C1862" s="115" t="s">
        <v>3361</v>
      </c>
      <c r="D1862" s="116" t="s">
        <v>2556</v>
      </c>
      <c r="E1862">
        <v>0</v>
      </c>
      <c r="F1862">
        <v>0</v>
      </c>
      <c r="G1862">
        <v>0</v>
      </c>
      <c r="H1862">
        <v>0</v>
      </c>
      <c r="I1862">
        <v>0</v>
      </c>
      <c r="J1862" t="s">
        <v>2496</v>
      </c>
      <c r="K1862" t="s">
        <v>2496</v>
      </c>
      <c r="L1862" s="20"/>
      <c r="M1862" s="20"/>
      <c r="N1862" s="20"/>
      <c r="O1862" s="20"/>
      <c r="P1862" s="20"/>
      <c r="Q1862" s="28">
        <f t="shared" si="30"/>
        <v>17.71</v>
      </c>
      <c r="R1862" s="18"/>
      <c r="S1862" s="18"/>
      <c r="T1862" s="18"/>
      <c r="U1862" s="18"/>
      <c r="V1862" s="18"/>
      <c r="W186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2" s="17">
        <f>SUM(T_MAIN_ROUTGW28[[#This Row],[(Y)
TOTAL Excluding VAT - Y1
((A*J)*Q)+((A*R)*12))]:[(AC)
TOTAL Excluding VAT - Y5
((E*N*Q)+((E*V)*12))]])</f>
        <v>0</v>
      </c>
      <c r="AC1862" s="65"/>
    </row>
    <row r="1863" spans="1:29" x14ac:dyDescent="0.3">
      <c r="A1863" t="s">
        <v>79</v>
      </c>
      <c r="B1863" s="1" t="s">
        <v>6021</v>
      </c>
      <c r="C1863" s="115" t="s">
        <v>6043</v>
      </c>
      <c r="D1863" s="116" t="s">
        <v>2556</v>
      </c>
      <c r="E1863">
        <v>0</v>
      </c>
      <c r="F1863">
        <v>0</v>
      </c>
      <c r="G1863">
        <v>0</v>
      </c>
      <c r="H1863">
        <v>0</v>
      </c>
      <c r="I1863">
        <v>0</v>
      </c>
      <c r="J1863" t="s">
        <v>2496</v>
      </c>
      <c r="K1863" t="s">
        <v>2496</v>
      </c>
      <c r="L1863" s="20"/>
      <c r="M1863" s="20"/>
      <c r="N1863" s="20"/>
      <c r="O1863" s="20"/>
      <c r="P1863" s="20"/>
      <c r="Q1863" s="28">
        <f t="shared" si="30"/>
        <v>17.71</v>
      </c>
      <c r="R1863" s="18"/>
      <c r="S1863" s="18"/>
      <c r="T1863" s="18"/>
      <c r="U1863" s="18"/>
      <c r="V1863" s="18"/>
      <c r="W186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3" s="17">
        <f>SUM(T_MAIN_ROUTGW28[[#This Row],[(Y)
TOTAL Excluding VAT - Y1
((A*J)*Q)+((A*R)*12))]:[(AC)
TOTAL Excluding VAT - Y5
((E*N*Q)+((E*V)*12))]])</f>
        <v>0</v>
      </c>
      <c r="AC1863" s="65"/>
    </row>
    <row r="1864" spans="1:29" x14ac:dyDescent="0.3">
      <c r="A1864" t="s">
        <v>79</v>
      </c>
      <c r="B1864" s="1" t="s">
        <v>6021</v>
      </c>
      <c r="C1864" s="115" t="s">
        <v>3341</v>
      </c>
      <c r="D1864" s="116" t="s">
        <v>2556</v>
      </c>
      <c r="E1864">
        <v>0</v>
      </c>
      <c r="F1864">
        <v>0</v>
      </c>
      <c r="G1864">
        <v>0</v>
      </c>
      <c r="H1864">
        <v>0</v>
      </c>
      <c r="I1864">
        <v>0</v>
      </c>
      <c r="J1864" t="s">
        <v>2496</v>
      </c>
      <c r="K1864" t="s">
        <v>2496</v>
      </c>
      <c r="L1864" s="20"/>
      <c r="M1864" s="20"/>
      <c r="N1864" s="20"/>
      <c r="O1864" s="20"/>
      <c r="P1864" s="20"/>
      <c r="Q1864" s="28">
        <f t="shared" si="30"/>
        <v>17.71</v>
      </c>
      <c r="R1864" s="18"/>
      <c r="S1864" s="18"/>
      <c r="T1864" s="18"/>
      <c r="U1864" s="18"/>
      <c r="V1864" s="18"/>
      <c r="W186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4" s="17">
        <f>SUM(T_MAIN_ROUTGW28[[#This Row],[(Y)
TOTAL Excluding VAT - Y1
((A*J)*Q)+((A*R)*12))]:[(AC)
TOTAL Excluding VAT - Y5
((E*N*Q)+((E*V)*12))]])</f>
        <v>0</v>
      </c>
      <c r="AC1864" s="65"/>
    </row>
    <row r="1865" spans="1:29" x14ac:dyDescent="0.3">
      <c r="A1865" t="s">
        <v>79</v>
      </c>
      <c r="B1865" s="1" t="s">
        <v>6021</v>
      </c>
      <c r="C1865" s="115" t="s">
        <v>3329</v>
      </c>
      <c r="D1865" s="116" t="s">
        <v>2556</v>
      </c>
      <c r="E1865">
        <v>0</v>
      </c>
      <c r="F1865">
        <v>0</v>
      </c>
      <c r="G1865">
        <v>0</v>
      </c>
      <c r="H1865">
        <v>0</v>
      </c>
      <c r="I1865">
        <v>0</v>
      </c>
      <c r="J1865" t="s">
        <v>2496</v>
      </c>
      <c r="K1865" t="s">
        <v>2496</v>
      </c>
      <c r="L1865" s="20"/>
      <c r="M1865" s="20"/>
      <c r="N1865" s="20"/>
      <c r="O1865" s="20"/>
      <c r="P1865" s="20"/>
      <c r="Q1865" s="28">
        <f t="shared" si="30"/>
        <v>17.71</v>
      </c>
      <c r="R1865" s="18"/>
      <c r="S1865" s="18"/>
      <c r="T1865" s="18"/>
      <c r="U1865" s="18"/>
      <c r="V1865" s="18"/>
      <c r="W186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5" s="17">
        <f>SUM(T_MAIN_ROUTGW28[[#This Row],[(Y)
TOTAL Excluding VAT - Y1
((A*J)*Q)+((A*R)*12))]:[(AC)
TOTAL Excluding VAT - Y5
((E*N*Q)+((E*V)*12))]])</f>
        <v>0</v>
      </c>
      <c r="AC1865" s="65"/>
    </row>
    <row r="1866" spans="1:29" x14ac:dyDescent="0.3">
      <c r="A1866" t="s">
        <v>79</v>
      </c>
      <c r="B1866" s="1" t="s">
        <v>6021</v>
      </c>
      <c r="C1866" s="115" t="s">
        <v>3395</v>
      </c>
      <c r="D1866" s="116" t="s">
        <v>2556</v>
      </c>
      <c r="E1866">
        <v>0</v>
      </c>
      <c r="F1866">
        <v>0</v>
      </c>
      <c r="G1866">
        <v>0</v>
      </c>
      <c r="H1866">
        <v>0</v>
      </c>
      <c r="I1866">
        <v>0</v>
      </c>
      <c r="J1866" t="s">
        <v>2496</v>
      </c>
      <c r="K1866" t="s">
        <v>2496</v>
      </c>
      <c r="L1866" s="20"/>
      <c r="M1866" s="20"/>
      <c r="N1866" s="20"/>
      <c r="O1866" s="20"/>
      <c r="P1866" s="20"/>
      <c r="Q1866" s="28">
        <f t="shared" si="30"/>
        <v>17.71</v>
      </c>
      <c r="R1866" s="18"/>
      <c r="S1866" s="18"/>
      <c r="T1866" s="18"/>
      <c r="U1866" s="18"/>
      <c r="V1866" s="18"/>
      <c r="W186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6" s="17">
        <f>SUM(T_MAIN_ROUTGW28[[#This Row],[(Y)
TOTAL Excluding VAT - Y1
((A*J)*Q)+((A*R)*12))]:[(AC)
TOTAL Excluding VAT - Y5
((E*N*Q)+((E*V)*12))]])</f>
        <v>0</v>
      </c>
      <c r="AC1866" s="65"/>
    </row>
    <row r="1867" spans="1:29" x14ac:dyDescent="0.3">
      <c r="A1867" t="s">
        <v>79</v>
      </c>
      <c r="B1867" s="1" t="s">
        <v>6021</v>
      </c>
      <c r="C1867" s="115" t="s">
        <v>3385</v>
      </c>
      <c r="D1867" s="116" t="s">
        <v>2556</v>
      </c>
      <c r="E1867">
        <v>0</v>
      </c>
      <c r="F1867">
        <v>0</v>
      </c>
      <c r="G1867">
        <v>0</v>
      </c>
      <c r="H1867">
        <v>0</v>
      </c>
      <c r="I1867">
        <v>0</v>
      </c>
      <c r="J1867" t="s">
        <v>2496</v>
      </c>
      <c r="K1867" t="s">
        <v>2496</v>
      </c>
      <c r="L1867" s="20"/>
      <c r="M1867" s="20"/>
      <c r="N1867" s="20"/>
      <c r="O1867" s="20"/>
      <c r="P1867" s="20"/>
      <c r="Q1867" s="28">
        <f t="shared" si="30"/>
        <v>17.71</v>
      </c>
      <c r="R1867" s="18"/>
      <c r="S1867" s="18"/>
      <c r="T1867" s="18"/>
      <c r="U1867" s="18"/>
      <c r="V1867" s="18"/>
      <c r="W186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7" s="17">
        <f>SUM(T_MAIN_ROUTGW28[[#This Row],[(Y)
TOTAL Excluding VAT - Y1
((A*J)*Q)+((A*R)*12))]:[(AC)
TOTAL Excluding VAT - Y5
((E*N*Q)+((E*V)*12))]])</f>
        <v>0</v>
      </c>
      <c r="AC1867" s="65"/>
    </row>
    <row r="1868" spans="1:29" x14ac:dyDescent="0.3">
      <c r="A1868" t="s">
        <v>79</v>
      </c>
      <c r="B1868" s="1" t="s">
        <v>6021</v>
      </c>
      <c r="C1868" s="115" t="s">
        <v>6044</v>
      </c>
      <c r="D1868" s="116" t="s">
        <v>2556</v>
      </c>
      <c r="E1868">
        <v>0</v>
      </c>
      <c r="F1868">
        <v>0</v>
      </c>
      <c r="G1868">
        <v>0</v>
      </c>
      <c r="H1868">
        <v>0</v>
      </c>
      <c r="I1868">
        <v>0</v>
      </c>
      <c r="J1868" t="s">
        <v>2496</v>
      </c>
      <c r="K1868" t="s">
        <v>2496</v>
      </c>
      <c r="L1868" s="20"/>
      <c r="M1868" s="20"/>
      <c r="N1868" s="20"/>
      <c r="O1868" s="20"/>
      <c r="P1868" s="20"/>
      <c r="Q1868" s="28">
        <f t="shared" si="30"/>
        <v>17.71</v>
      </c>
      <c r="R1868" s="18"/>
      <c r="S1868" s="18"/>
      <c r="T1868" s="18"/>
      <c r="U1868" s="18"/>
      <c r="V1868" s="18"/>
      <c r="W186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8" s="17">
        <f>SUM(T_MAIN_ROUTGW28[[#This Row],[(Y)
TOTAL Excluding VAT - Y1
((A*J)*Q)+((A*R)*12))]:[(AC)
TOTAL Excluding VAT - Y5
((E*N*Q)+((E*V)*12))]])</f>
        <v>0</v>
      </c>
      <c r="AC1868" s="65"/>
    </row>
    <row r="1869" spans="1:29" x14ac:dyDescent="0.3">
      <c r="A1869" t="s">
        <v>79</v>
      </c>
      <c r="B1869" s="1" t="s">
        <v>6021</v>
      </c>
      <c r="C1869" s="115" t="s">
        <v>6045</v>
      </c>
      <c r="D1869" s="116" t="s">
        <v>2556</v>
      </c>
      <c r="E1869">
        <v>0</v>
      </c>
      <c r="F1869">
        <v>0</v>
      </c>
      <c r="G1869">
        <v>0</v>
      </c>
      <c r="H1869">
        <v>0</v>
      </c>
      <c r="I1869">
        <v>0</v>
      </c>
      <c r="J1869" t="s">
        <v>2496</v>
      </c>
      <c r="K1869" t="s">
        <v>2496</v>
      </c>
      <c r="L1869" s="20"/>
      <c r="M1869" s="20"/>
      <c r="N1869" s="20"/>
      <c r="O1869" s="20"/>
      <c r="P1869" s="20"/>
      <c r="Q1869" s="28">
        <f t="shared" si="30"/>
        <v>17.71</v>
      </c>
      <c r="R1869" s="18"/>
      <c r="S1869" s="18"/>
      <c r="T1869" s="18"/>
      <c r="U1869" s="18"/>
      <c r="V1869" s="18"/>
      <c r="W186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6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6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6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6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69" s="17">
        <f>SUM(T_MAIN_ROUTGW28[[#This Row],[(Y)
TOTAL Excluding VAT - Y1
((A*J)*Q)+((A*R)*12))]:[(AC)
TOTAL Excluding VAT - Y5
((E*N*Q)+((E*V)*12))]])</f>
        <v>0</v>
      </c>
      <c r="AC1869" s="65"/>
    </row>
    <row r="1870" spans="1:29" x14ac:dyDescent="0.3">
      <c r="A1870" t="s">
        <v>79</v>
      </c>
      <c r="B1870" s="1" t="s">
        <v>6021</v>
      </c>
      <c r="C1870" s="115" t="s">
        <v>3375</v>
      </c>
      <c r="D1870" s="116" t="s">
        <v>2556</v>
      </c>
      <c r="E1870">
        <v>0</v>
      </c>
      <c r="F1870">
        <v>0</v>
      </c>
      <c r="G1870">
        <v>0</v>
      </c>
      <c r="H1870">
        <v>0</v>
      </c>
      <c r="I1870">
        <v>0</v>
      </c>
      <c r="J1870" t="s">
        <v>2496</v>
      </c>
      <c r="K1870" t="s">
        <v>2496</v>
      </c>
      <c r="L1870" s="20"/>
      <c r="M1870" s="20"/>
      <c r="N1870" s="20"/>
      <c r="O1870" s="20"/>
      <c r="P1870" s="20"/>
      <c r="Q1870" s="28">
        <f t="shared" si="30"/>
        <v>17.71</v>
      </c>
      <c r="R1870" s="18"/>
      <c r="S1870" s="18"/>
      <c r="T1870" s="18"/>
      <c r="U1870" s="18"/>
      <c r="V1870" s="18"/>
      <c r="W187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0" s="17">
        <f>SUM(T_MAIN_ROUTGW28[[#This Row],[(Y)
TOTAL Excluding VAT - Y1
((A*J)*Q)+((A*R)*12))]:[(AC)
TOTAL Excluding VAT - Y5
((E*N*Q)+((E*V)*12))]])</f>
        <v>0</v>
      </c>
      <c r="AC1870" s="65"/>
    </row>
    <row r="1871" spans="1:29" x14ac:dyDescent="0.3">
      <c r="A1871" t="s">
        <v>79</v>
      </c>
      <c r="B1871" s="1" t="s">
        <v>6021</v>
      </c>
      <c r="C1871" s="115" t="s">
        <v>6046</v>
      </c>
      <c r="D1871" s="116" t="s">
        <v>2556</v>
      </c>
      <c r="E1871">
        <v>0</v>
      </c>
      <c r="F1871">
        <v>0</v>
      </c>
      <c r="G1871">
        <v>0</v>
      </c>
      <c r="H1871">
        <v>0</v>
      </c>
      <c r="I1871">
        <v>0</v>
      </c>
      <c r="J1871" t="s">
        <v>2496</v>
      </c>
      <c r="K1871" t="s">
        <v>2496</v>
      </c>
      <c r="L1871" s="20"/>
      <c r="M1871" s="20"/>
      <c r="N1871" s="20"/>
      <c r="O1871" s="20"/>
      <c r="P1871" s="20"/>
      <c r="Q1871" s="28">
        <f t="shared" si="30"/>
        <v>17.71</v>
      </c>
      <c r="R1871" s="18"/>
      <c r="S1871" s="18"/>
      <c r="T1871" s="18"/>
      <c r="U1871" s="18"/>
      <c r="V1871" s="18"/>
      <c r="W187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1" s="17">
        <f>SUM(T_MAIN_ROUTGW28[[#This Row],[(Y)
TOTAL Excluding VAT - Y1
((A*J)*Q)+((A*R)*12))]:[(AC)
TOTAL Excluding VAT - Y5
((E*N*Q)+((E*V)*12))]])</f>
        <v>0</v>
      </c>
      <c r="AC1871" s="65"/>
    </row>
    <row r="1872" spans="1:29" x14ac:dyDescent="0.3">
      <c r="A1872" t="s">
        <v>79</v>
      </c>
      <c r="B1872" s="1" t="s">
        <v>6021</v>
      </c>
      <c r="C1872" s="115" t="s">
        <v>3369</v>
      </c>
      <c r="D1872" s="116" t="s">
        <v>2556</v>
      </c>
      <c r="E1872">
        <v>0</v>
      </c>
      <c r="F1872">
        <v>0</v>
      </c>
      <c r="G1872">
        <v>0</v>
      </c>
      <c r="H1872">
        <v>0</v>
      </c>
      <c r="I1872">
        <v>0</v>
      </c>
      <c r="J1872" t="s">
        <v>2496</v>
      </c>
      <c r="K1872" t="s">
        <v>2496</v>
      </c>
      <c r="L1872" s="20"/>
      <c r="M1872" s="20"/>
      <c r="N1872" s="20"/>
      <c r="O1872" s="20"/>
      <c r="P1872" s="20"/>
      <c r="Q1872" s="28">
        <f t="shared" si="30"/>
        <v>17.71</v>
      </c>
      <c r="R1872" s="18"/>
      <c r="S1872" s="18"/>
      <c r="T1872" s="18"/>
      <c r="U1872" s="18"/>
      <c r="V1872" s="18"/>
      <c r="W187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2" s="17">
        <f>SUM(T_MAIN_ROUTGW28[[#This Row],[(Y)
TOTAL Excluding VAT - Y1
((A*J)*Q)+((A*R)*12))]:[(AC)
TOTAL Excluding VAT - Y5
((E*N*Q)+((E*V)*12))]])</f>
        <v>0</v>
      </c>
      <c r="AC1872" s="65"/>
    </row>
    <row r="1873" spans="1:29" x14ac:dyDescent="0.3">
      <c r="A1873" t="s">
        <v>79</v>
      </c>
      <c r="B1873" s="1" t="s">
        <v>6021</v>
      </c>
      <c r="C1873" s="115" t="s">
        <v>3391</v>
      </c>
      <c r="D1873" s="116" t="s">
        <v>2556</v>
      </c>
      <c r="E1873">
        <v>0</v>
      </c>
      <c r="F1873">
        <v>0</v>
      </c>
      <c r="G1873">
        <v>0</v>
      </c>
      <c r="H1873">
        <v>0</v>
      </c>
      <c r="I1873">
        <v>0</v>
      </c>
      <c r="J1873" t="s">
        <v>2496</v>
      </c>
      <c r="K1873" t="s">
        <v>2496</v>
      </c>
      <c r="L1873" s="20"/>
      <c r="M1873" s="20"/>
      <c r="N1873" s="20"/>
      <c r="O1873" s="20"/>
      <c r="P1873" s="20"/>
      <c r="Q1873" s="28">
        <f t="shared" si="30"/>
        <v>17.71</v>
      </c>
      <c r="R1873" s="18"/>
      <c r="S1873" s="18"/>
      <c r="T1873" s="18"/>
      <c r="U1873" s="18"/>
      <c r="V1873" s="18"/>
      <c r="W187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3" s="17">
        <f>SUM(T_MAIN_ROUTGW28[[#This Row],[(Y)
TOTAL Excluding VAT - Y1
((A*J)*Q)+((A*R)*12))]:[(AC)
TOTAL Excluding VAT - Y5
((E*N*Q)+((E*V)*12))]])</f>
        <v>0</v>
      </c>
      <c r="AC1873" s="65"/>
    </row>
    <row r="1874" spans="1:29" x14ac:dyDescent="0.3">
      <c r="A1874" t="s">
        <v>79</v>
      </c>
      <c r="B1874" s="1" t="s">
        <v>6021</v>
      </c>
      <c r="C1874" s="115" t="s">
        <v>3302</v>
      </c>
      <c r="D1874" s="116" t="s">
        <v>2556</v>
      </c>
      <c r="E1874">
        <v>0</v>
      </c>
      <c r="F1874">
        <v>0</v>
      </c>
      <c r="G1874">
        <v>0</v>
      </c>
      <c r="H1874">
        <v>0</v>
      </c>
      <c r="I1874">
        <v>0</v>
      </c>
      <c r="J1874" t="s">
        <v>2496</v>
      </c>
      <c r="K1874" t="s">
        <v>2496</v>
      </c>
      <c r="L1874" s="20"/>
      <c r="M1874" s="20"/>
      <c r="N1874" s="20"/>
      <c r="O1874" s="20"/>
      <c r="P1874" s="20"/>
      <c r="Q1874" s="28">
        <f t="shared" si="30"/>
        <v>17.71</v>
      </c>
      <c r="R1874" s="18"/>
      <c r="S1874" s="18"/>
      <c r="T1874" s="18"/>
      <c r="U1874" s="18"/>
      <c r="V1874" s="18"/>
      <c r="W187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4" s="17">
        <f>SUM(T_MAIN_ROUTGW28[[#This Row],[(Y)
TOTAL Excluding VAT - Y1
((A*J)*Q)+((A*R)*12))]:[(AC)
TOTAL Excluding VAT - Y5
((E*N*Q)+((E*V)*12))]])</f>
        <v>0</v>
      </c>
      <c r="AC1874" s="65"/>
    </row>
    <row r="1875" spans="1:29" x14ac:dyDescent="0.3">
      <c r="A1875" t="s">
        <v>79</v>
      </c>
      <c r="B1875" s="1" t="s">
        <v>6021</v>
      </c>
      <c r="C1875" s="115" t="s">
        <v>3365</v>
      </c>
      <c r="D1875" s="116" t="s">
        <v>2556</v>
      </c>
      <c r="E1875">
        <v>0</v>
      </c>
      <c r="F1875">
        <v>0</v>
      </c>
      <c r="G1875">
        <v>0</v>
      </c>
      <c r="H1875">
        <v>0</v>
      </c>
      <c r="I1875">
        <v>0</v>
      </c>
      <c r="J1875" t="s">
        <v>2496</v>
      </c>
      <c r="K1875" t="s">
        <v>2496</v>
      </c>
      <c r="L1875" s="20"/>
      <c r="M1875" s="20"/>
      <c r="N1875" s="20"/>
      <c r="O1875" s="20"/>
      <c r="P1875" s="20"/>
      <c r="Q1875" s="28">
        <f t="shared" si="30"/>
        <v>17.71</v>
      </c>
      <c r="R1875" s="18"/>
      <c r="S1875" s="18"/>
      <c r="T1875" s="18"/>
      <c r="U1875" s="18"/>
      <c r="V1875" s="18"/>
      <c r="W187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5" s="17">
        <f>SUM(T_MAIN_ROUTGW28[[#This Row],[(Y)
TOTAL Excluding VAT - Y1
((A*J)*Q)+((A*R)*12))]:[(AC)
TOTAL Excluding VAT - Y5
((E*N*Q)+((E*V)*12))]])</f>
        <v>0</v>
      </c>
      <c r="AC1875" s="65"/>
    </row>
    <row r="1876" spans="1:29" x14ac:dyDescent="0.3">
      <c r="A1876" t="s">
        <v>76</v>
      </c>
      <c r="B1876" s="1" t="s">
        <v>6021</v>
      </c>
      <c r="C1876" s="115" t="s">
        <v>6047</v>
      </c>
      <c r="D1876" s="116" t="s">
        <v>2556</v>
      </c>
      <c r="E1876">
        <v>0</v>
      </c>
      <c r="F1876">
        <v>0</v>
      </c>
      <c r="G1876">
        <v>0</v>
      </c>
      <c r="H1876">
        <v>0</v>
      </c>
      <c r="I1876">
        <v>0</v>
      </c>
      <c r="J1876" t="s">
        <v>2496</v>
      </c>
      <c r="K1876" t="s">
        <v>2496</v>
      </c>
      <c r="L1876" s="20"/>
      <c r="M1876" s="20"/>
      <c r="N1876" s="20"/>
      <c r="O1876" s="20"/>
      <c r="P1876" s="20"/>
      <c r="Q1876" s="28">
        <f t="shared" ref="Q1876:Q1939" si="31">Exchange_Rate</f>
        <v>17.71</v>
      </c>
      <c r="R1876" s="18"/>
      <c r="S1876" s="18"/>
      <c r="T1876" s="18"/>
      <c r="U1876" s="18"/>
      <c r="V1876" s="18"/>
      <c r="W187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6" s="17">
        <f>SUM(T_MAIN_ROUTGW28[[#This Row],[(Y)
TOTAL Excluding VAT - Y1
((A*J)*Q)+((A*R)*12))]:[(AC)
TOTAL Excluding VAT - Y5
((E*N*Q)+((E*V)*12))]])</f>
        <v>0</v>
      </c>
      <c r="AC1876" s="65"/>
    </row>
    <row r="1877" spans="1:29" x14ac:dyDescent="0.3">
      <c r="A1877" t="s">
        <v>76</v>
      </c>
      <c r="B1877" s="1" t="s">
        <v>6021</v>
      </c>
      <c r="C1877" s="115" t="s">
        <v>6048</v>
      </c>
      <c r="D1877" s="116" t="s">
        <v>2556</v>
      </c>
      <c r="E1877">
        <v>0</v>
      </c>
      <c r="F1877">
        <v>0</v>
      </c>
      <c r="G1877">
        <v>0</v>
      </c>
      <c r="H1877">
        <v>0</v>
      </c>
      <c r="I1877">
        <v>0</v>
      </c>
      <c r="J1877" t="s">
        <v>2496</v>
      </c>
      <c r="K1877" t="s">
        <v>2496</v>
      </c>
      <c r="L1877" s="20"/>
      <c r="M1877" s="20"/>
      <c r="N1877" s="20"/>
      <c r="O1877" s="20"/>
      <c r="P1877" s="20"/>
      <c r="Q1877" s="28">
        <f t="shared" si="31"/>
        <v>17.71</v>
      </c>
      <c r="R1877" s="18"/>
      <c r="S1877" s="18"/>
      <c r="T1877" s="18"/>
      <c r="U1877" s="18"/>
      <c r="V1877" s="18"/>
      <c r="W187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7" s="17">
        <f>SUM(T_MAIN_ROUTGW28[[#This Row],[(Y)
TOTAL Excluding VAT - Y1
((A*J)*Q)+((A*R)*12))]:[(AC)
TOTAL Excluding VAT - Y5
((E*N*Q)+((E*V)*12))]])</f>
        <v>0</v>
      </c>
      <c r="AC1877" s="65"/>
    </row>
    <row r="1878" spans="1:29" x14ac:dyDescent="0.3">
      <c r="A1878" t="s">
        <v>76</v>
      </c>
      <c r="B1878" s="1" t="s">
        <v>6021</v>
      </c>
      <c r="C1878" s="115" t="s">
        <v>6049</v>
      </c>
      <c r="D1878" s="116" t="s">
        <v>2556</v>
      </c>
      <c r="E1878">
        <v>0</v>
      </c>
      <c r="F1878">
        <v>0</v>
      </c>
      <c r="G1878">
        <v>0</v>
      </c>
      <c r="H1878">
        <v>0</v>
      </c>
      <c r="I1878">
        <v>0</v>
      </c>
      <c r="J1878" t="s">
        <v>2496</v>
      </c>
      <c r="K1878" t="s">
        <v>2496</v>
      </c>
      <c r="L1878" s="20"/>
      <c r="M1878" s="20"/>
      <c r="N1878" s="20"/>
      <c r="O1878" s="20"/>
      <c r="P1878" s="20"/>
      <c r="Q1878" s="28">
        <f t="shared" si="31"/>
        <v>17.71</v>
      </c>
      <c r="R1878" s="18"/>
      <c r="S1878" s="18"/>
      <c r="T1878" s="18"/>
      <c r="U1878" s="18"/>
      <c r="V1878" s="18"/>
      <c r="W187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8" s="17">
        <f>SUM(T_MAIN_ROUTGW28[[#This Row],[(Y)
TOTAL Excluding VAT - Y1
((A*J)*Q)+((A*R)*12))]:[(AC)
TOTAL Excluding VAT - Y5
((E*N*Q)+((E*V)*12))]])</f>
        <v>0</v>
      </c>
      <c r="AC1878" s="65"/>
    </row>
    <row r="1879" spans="1:29" x14ac:dyDescent="0.3">
      <c r="A1879" t="s">
        <v>76</v>
      </c>
      <c r="B1879" s="1" t="s">
        <v>6021</v>
      </c>
      <c r="C1879" s="115" t="s">
        <v>6050</v>
      </c>
      <c r="D1879" s="116" t="s">
        <v>2556</v>
      </c>
      <c r="E1879">
        <v>0</v>
      </c>
      <c r="F1879">
        <v>0</v>
      </c>
      <c r="G1879">
        <v>0</v>
      </c>
      <c r="H1879">
        <v>0</v>
      </c>
      <c r="I1879">
        <v>0</v>
      </c>
      <c r="J1879" t="s">
        <v>2496</v>
      </c>
      <c r="K1879" t="s">
        <v>2496</v>
      </c>
      <c r="L1879" s="20"/>
      <c r="M1879" s="20"/>
      <c r="N1879" s="20"/>
      <c r="O1879" s="20"/>
      <c r="P1879" s="20"/>
      <c r="Q1879" s="28">
        <f t="shared" si="31"/>
        <v>17.71</v>
      </c>
      <c r="R1879" s="18"/>
      <c r="S1879" s="18"/>
      <c r="T1879" s="18"/>
      <c r="U1879" s="18"/>
      <c r="V1879" s="18"/>
      <c r="W187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7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7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7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7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79" s="17">
        <f>SUM(T_MAIN_ROUTGW28[[#This Row],[(Y)
TOTAL Excluding VAT - Y1
((A*J)*Q)+((A*R)*12))]:[(AC)
TOTAL Excluding VAT - Y5
((E*N*Q)+((E*V)*12))]])</f>
        <v>0</v>
      </c>
      <c r="AC1879" s="65"/>
    </row>
    <row r="1880" spans="1:29" x14ac:dyDescent="0.3">
      <c r="A1880" t="s">
        <v>79</v>
      </c>
      <c r="B1880" s="1" t="s">
        <v>6021</v>
      </c>
      <c r="C1880" s="115" t="s">
        <v>3323</v>
      </c>
      <c r="D1880" s="116" t="s">
        <v>2556</v>
      </c>
      <c r="E1880">
        <v>0</v>
      </c>
      <c r="F1880">
        <v>0</v>
      </c>
      <c r="G1880">
        <v>0</v>
      </c>
      <c r="H1880">
        <v>0</v>
      </c>
      <c r="I1880">
        <v>0</v>
      </c>
      <c r="J1880" t="s">
        <v>2496</v>
      </c>
      <c r="K1880" t="s">
        <v>2496</v>
      </c>
      <c r="L1880" s="20"/>
      <c r="M1880" s="20"/>
      <c r="N1880" s="20"/>
      <c r="O1880" s="20"/>
      <c r="P1880" s="20"/>
      <c r="Q1880" s="28">
        <f t="shared" si="31"/>
        <v>17.71</v>
      </c>
      <c r="R1880" s="18"/>
      <c r="S1880" s="18"/>
      <c r="T1880" s="18"/>
      <c r="U1880" s="18"/>
      <c r="V1880" s="18"/>
      <c r="W188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0" s="17">
        <f>SUM(T_MAIN_ROUTGW28[[#This Row],[(Y)
TOTAL Excluding VAT - Y1
((A*J)*Q)+((A*R)*12))]:[(AC)
TOTAL Excluding VAT - Y5
((E*N*Q)+((E*V)*12))]])</f>
        <v>0</v>
      </c>
      <c r="AC1880" s="65"/>
    </row>
    <row r="1881" spans="1:29" x14ac:dyDescent="0.3">
      <c r="A1881" t="s">
        <v>79</v>
      </c>
      <c r="B1881" s="1" t="s">
        <v>6021</v>
      </c>
      <c r="C1881" s="115" t="s">
        <v>3304</v>
      </c>
      <c r="D1881" s="116" t="s">
        <v>2556</v>
      </c>
      <c r="E1881">
        <v>0</v>
      </c>
      <c r="F1881">
        <v>0</v>
      </c>
      <c r="G1881">
        <v>0</v>
      </c>
      <c r="H1881">
        <v>0</v>
      </c>
      <c r="I1881">
        <v>0</v>
      </c>
      <c r="J1881" t="s">
        <v>2496</v>
      </c>
      <c r="K1881" t="s">
        <v>2496</v>
      </c>
      <c r="L1881" s="20"/>
      <c r="M1881" s="20"/>
      <c r="N1881" s="20"/>
      <c r="O1881" s="20"/>
      <c r="P1881" s="20"/>
      <c r="Q1881" s="28">
        <f t="shared" si="31"/>
        <v>17.71</v>
      </c>
      <c r="R1881" s="18"/>
      <c r="S1881" s="18"/>
      <c r="T1881" s="18"/>
      <c r="U1881" s="18"/>
      <c r="V1881" s="18"/>
      <c r="W188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1" s="17">
        <f>SUM(T_MAIN_ROUTGW28[[#This Row],[(Y)
TOTAL Excluding VAT - Y1
((A*J)*Q)+((A*R)*12))]:[(AC)
TOTAL Excluding VAT - Y5
((E*N*Q)+((E*V)*12))]])</f>
        <v>0</v>
      </c>
      <c r="AC1881" s="65"/>
    </row>
    <row r="1882" spans="1:29" x14ac:dyDescent="0.3">
      <c r="A1882" t="s">
        <v>79</v>
      </c>
      <c r="B1882" s="1" t="s">
        <v>6021</v>
      </c>
      <c r="C1882" s="115" t="s">
        <v>3403</v>
      </c>
      <c r="D1882" s="116" t="s">
        <v>2556</v>
      </c>
      <c r="E1882">
        <v>0</v>
      </c>
      <c r="F1882">
        <v>0</v>
      </c>
      <c r="G1882">
        <v>0</v>
      </c>
      <c r="H1882">
        <v>0</v>
      </c>
      <c r="I1882">
        <v>0</v>
      </c>
      <c r="J1882" t="s">
        <v>2496</v>
      </c>
      <c r="K1882" t="s">
        <v>2496</v>
      </c>
      <c r="L1882" s="20"/>
      <c r="M1882" s="20"/>
      <c r="N1882" s="20"/>
      <c r="O1882" s="20"/>
      <c r="P1882" s="20"/>
      <c r="Q1882" s="28">
        <f t="shared" si="31"/>
        <v>17.71</v>
      </c>
      <c r="R1882" s="18"/>
      <c r="S1882" s="18"/>
      <c r="T1882" s="18"/>
      <c r="U1882" s="18"/>
      <c r="V1882" s="18"/>
      <c r="W188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2" s="17">
        <f>SUM(T_MAIN_ROUTGW28[[#This Row],[(Y)
TOTAL Excluding VAT - Y1
((A*J)*Q)+((A*R)*12))]:[(AC)
TOTAL Excluding VAT - Y5
((E*N*Q)+((E*V)*12))]])</f>
        <v>0</v>
      </c>
      <c r="AC1882" s="65"/>
    </row>
    <row r="1883" spans="1:29" x14ac:dyDescent="0.3">
      <c r="A1883" t="s">
        <v>76</v>
      </c>
      <c r="B1883" s="1" t="s">
        <v>6021</v>
      </c>
      <c r="C1883" s="115" t="s">
        <v>6051</v>
      </c>
      <c r="D1883" s="116" t="s">
        <v>2556</v>
      </c>
      <c r="E1883">
        <v>0</v>
      </c>
      <c r="F1883">
        <v>0</v>
      </c>
      <c r="G1883">
        <v>0</v>
      </c>
      <c r="H1883">
        <v>0</v>
      </c>
      <c r="I1883">
        <v>0</v>
      </c>
      <c r="J1883" t="s">
        <v>2496</v>
      </c>
      <c r="K1883" t="s">
        <v>2496</v>
      </c>
      <c r="L1883" s="20"/>
      <c r="M1883" s="20"/>
      <c r="N1883" s="20"/>
      <c r="O1883" s="20"/>
      <c r="P1883" s="20"/>
      <c r="Q1883" s="28">
        <f t="shared" si="31"/>
        <v>17.71</v>
      </c>
      <c r="R1883" s="18"/>
      <c r="S1883" s="18"/>
      <c r="T1883" s="18"/>
      <c r="U1883" s="18"/>
      <c r="V1883" s="18"/>
      <c r="W188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3" s="17">
        <f>SUM(T_MAIN_ROUTGW28[[#This Row],[(Y)
TOTAL Excluding VAT - Y1
((A*J)*Q)+((A*R)*12))]:[(AC)
TOTAL Excluding VAT - Y5
((E*N*Q)+((E*V)*12))]])</f>
        <v>0</v>
      </c>
      <c r="AC1883" s="65"/>
    </row>
    <row r="1884" spans="1:29" x14ac:dyDescent="0.3">
      <c r="A1884" t="s">
        <v>79</v>
      </c>
      <c r="B1884" s="1" t="s">
        <v>6021</v>
      </c>
      <c r="C1884" s="115" t="s">
        <v>3351</v>
      </c>
      <c r="D1884" s="116" t="s">
        <v>2556</v>
      </c>
      <c r="E1884">
        <v>0</v>
      </c>
      <c r="F1884">
        <v>0</v>
      </c>
      <c r="G1884">
        <v>0</v>
      </c>
      <c r="H1884">
        <v>0</v>
      </c>
      <c r="I1884">
        <v>0</v>
      </c>
      <c r="J1884" t="s">
        <v>2496</v>
      </c>
      <c r="K1884" t="s">
        <v>2496</v>
      </c>
      <c r="L1884" s="20"/>
      <c r="M1884" s="20"/>
      <c r="N1884" s="20"/>
      <c r="O1884" s="20"/>
      <c r="P1884" s="20"/>
      <c r="Q1884" s="28">
        <f t="shared" si="31"/>
        <v>17.71</v>
      </c>
      <c r="R1884" s="18"/>
      <c r="S1884" s="18"/>
      <c r="T1884" s="18"/>
      <c r="U1884" s="18"/>
      <c r="V1884" s="18"/>
      <c r="W188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4" s="17">
        <f>SUM(T_MAIN_ROUTGW28[[#This Row],[(Y)
TOTAL Excluding VAT - Y1
((A*J)*Q)+((A*R)*12))]:[(AC)
TOTAL Excluding VAT - Y5
((E*N*Q)+((E*V)*12))]])</f>
        <v>0</v>
      </c>
      <c r="AC1884" s="65"/>
    </row>
    <row r="1885" spans="1:29" x14ac:dyDescent="0.3">
      <c r="A1885" t="s">
        <v>79</v>
      </c>
      <c r="B1885" s="1" t="s">
        <v>6021</v>
      </c>
      <c r="C1885" s="115" t="s">
        <v>3359</v>
      </c>
      <c r="D1885" s="116" t="s">
        <v>2556</v>
      </c>
      <c r="E1885">
        <v>0</v>
      </c>
      <c r="F1885">
        <v>0</v>
      </c>
      <c r="G1885">
        <v>0</v>
      </c>
      <c r="H1885">
        <v>0</v>
      </c>
      <c r="I1885">
        <v>0</v>
      </c>
      <c r="J1885" t="s">
        <v>2496</v>
      </c>
      <c r="K1885" t="s">
        <v>2496</v>
      </c>
      <c r="L1885" s="20"/>
      <c r="M1885" s="20"/>
      <c r="N1885" s="20"/>
      <c r="O1885" s="20"/>
      <c r="P1885" s="20"/>
      <c r="Q1885" s="28">
        <f t="shared" si="31"/>
        <v>17.71</v>
      </c>
      <c r="R1885" s="18"/>
      <c r="S1885" s="18"/>
      <c r="T1885" s="18"/>
      <c r="U1885" s="18"/>
      <c r="V1885" s="18"/>
      <c r="W188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5" s="17">
        <f>SUM(T_MAIN_ROUTGW28[[#This Row],[(Y)
TOTAL Excluding VAT - Y1
((A*J)*Q)+((A*R)*12))]:[(AC)
TOTAL Excluding VAT - Y5
((E*N*Q)+((E*V)*12))]])</f>
        <v>0</v>
      </c>
      <c r="AC1885" s="65"/>
    </row>
    <row r="1886" spans="1:29" x14ac:dyDescent="0.3">
      <c r="A1886" t="s">
        <v>76</v>
      </c>
      <c r="B1886" s="1" t="s">
        <v>6021</v>
      </c>
      <c r="C1886" s="115" t="s">
        <v>6052</v>
      </c>
      <c r="D1886" s="116" t="s">
        <v>2556</v>
      </c>
      <c r="E1886">
        <v>0</v>
      </c>
      <c r="F1886">
        <v>0</v>
      </c>
      <c r="G1886">
        <v>0</v>
      </c>
      <c r="H1886">
        <v>0</v>
      </c>
      <c r="I1886">
        <v>0</v>
      </c>
      <c r="J1886" t="s">
        <v>2496</v>
      </c>
      <c r="K1886" t="s">
        <v>2496</v>
      </c>
      <c r="L1886" s="20"/>
      <c r="M1886" s="20"/>
      <c r="N1886" s="20"/>
      <c r="O1886" s="20"/>
      <c r="P1886" s="20"/>
      <c r="Q1886" s="28">
        <f t="shared" si="31"/>
        <v>17.71</v>
      </c>
      <c r="R1886" s="18"/>
      <c r="S1886" s="18"/>
      <c r="T1886" s="18"/>
      <c r="U1886" s="18"/>
      <c r="V1886" s="18"/>
      <c r="W188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6" s="17">
        <f>SUM(T_MAIN_ROUTGW28[[#This Row],[(Y)
TOTAL Excluding VAT - Y1
((A*J)*Q)+((A*R)*12))]:[(AC)
TOTAL Excluding VAT - Y5
((E*N*Q)+((E*V)*12))]])</f>
        <v>0</v>
      </c>
      <c r="AC1886" s="65"/>
    </row>
    <row r="1887" spans="1:29" x14ac:dyDescent="0.3">
      <c r="A1887" t="s">
        <v>79</v>
      </c>
      <c r="B1887" s="1" t="s">
        <v>6021</v>
      </c>
      <c r="C1887" s="115" t="s">
        <v>3387</v>
      </c>
      <c r="D1887" s="116" t="s">
        <v>2556</v>
      </c>
      <c r="E1887">
        <v>0</v>
      </c>
      <c r="F1887">
        <v>0</v>
      </c>
      <c r="G1887">
        <v>0</v>
      </c>
      <c r="H1887">
        <v>0</v>
      </c>
      <c r="I1887">
        <v>0</v>
      </c>
      <c r="J1887" t="s">
        <v>2496</v>
      </c>
      <c r="K1887" t="s">
        <v>2496</v>
      </c>
      <c r="L1887" s="20"/>
      <c r="M1887" s="20"/>
      <c r="N1887" s="20"/>
      <c r="O1887" s="20"/>
      <c r="P1887" s="20"/>
      <c r="Q1887" s="28">
        <f t="shared" si="31"/>
        <v>17.71</v>
      </c>
      <c r="R1887" s="18"/>
      <c r="S1887" s="18"/>
      <c r="T1887" s="18"/>
      <c r="U1887" s="18"/>
      <c r="V1887" s="18"/>
      <c r="W188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7" s="17">
        <f>SUM(T_MAIN_ROUTGW28[[#This Row],[(Y)
TOTAL Excluding VAT - Y1
((A*J)*Q)+((A*R)*12))]:[(AC)
TOTAL Excluding VAT - Y5
((E*N*Q)+((E*V)*12))]])</f>
        <v>0</v>
      </c>
      <c r="AC1887" s="65"/>
    </row>
    <row r="1888" spans="1:29" x14ac:dyDescent="0.3">
      <c r="A1888" t="s">
        <v>79</v>
      </c>
      <c r="B1888" s="1" t="s">
        <v>6021</v>
      </c>
      <c r="C1888" s="115" t="s">
        <v>3325</v>
      </c>
      <c r="D1888" s="116" t="s">
        <v>2556</v>
      </c>
      <c r="E1888">
        <v>0</v>
      </c>
      <c r="F1888">
        <v>0</v>
      </c>
      <c r="G1888">
        <v>0</v>
      </c>
      <c r="H1888">
        <v>0</v>
      </c>
      <c r="I1888">
        <v>0</v>
      </c>
      <c r="J1888" t="s">
        <v>2496</v>
      </c>
      <c r="K1888" t="s">
        <v>2496</v>
      </c>
      <c r="L1888" s="20"/>
      <c r="M1888" s="20"/>
      <c r="N1888" s="20"/>
      <c r="O1888" s="20"/>
      <c r="P1888" s="20"/>
      <c r="Q1888" s="28">
        <f t="shared" si="31"/>
        <v>17.71</v>
      </c>
      <c r="R1888" s="18"/>
      <c r="S1888" s="18"/>
      <c r="T1888" s="18"/>
      <c r="U1888" s="18"/>
      <c r="V1888" s="18"/>
      <c r="W188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8" s="17">
        <f>SUM(T_MAIN_ROUTGW28[[#This Row],[(Y)
TOTAL Excluding VAT - Y1
((A*J)*Q)+((A*R)*12))]:[(AC)
TOTAL Excluding VAT - Y5
((E*N*Q)+((E*V)*12))]])</f>
        <v>0</v>
      </c>
      <c r="AC1888" s="65"/>
    </row>
    <row r="1889" spans="1:29" x14ac:dyDescent="0.3">
      <c r="A1889" t="s">
        <v>79</v>
      </c>
      <c r="B1889" s="1" t="s">
        <v>6021</v>
      </c>
      <c r="C1889" s="115" t="s">
        <v>3308</v>
      </c>
      <c r="D1889" s="116" t="s">
        <v>2556</v>
      </c>
      <c r="E1889">
        <v>0</v>
      </c>
      <c r="F1889">
        <v>0</v>
      </c>
      <c r="G1889">
        <v>0</v>
      </c>
      <c r="H1889">
        <v>0</v>
      </c>
      <c r="I1889">
        <v>0</v>
      </c>
      <c r="J1889" t="s">
        <v>2496</v>
      </c>
      <c r="K1889" t="s">
        <v>2496</v>
      </c>
      <c r="L1889" s="20"/>
      <c r="M1889" s="20"/>
      <c r="N1889" s="20"/>
      <c r="O1889" s="20"/>
      <c r="P1889" s="20"/>
      <c r="Q1889" s="28">
        <f t="shared" si="31"/>
        <v>17.71</v>
      </c>
      <c r="R1889" s="18"/>
      <c r="S1889" s="18"/>
      <c r="T1889" s="18"/>
      <c r="U1889" s="18"/>
      <c r="V1889" s="18"/>
      <c r="W188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8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8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8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8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89" s="17">
        <f>SUM(T_MAIN_ROUTGW28[[#This Row],[(Y)
TOTAL Excluding VAT - Y1
((A*J)*Q)+((A*R)*12))]:[(AC)
TOTAL Excluding VAT - Y5
((E*N*Q)+((E*V)*12))]])</f>
        <v>0</v>
      </c>
      <c r="AC1889" s="65"/>
    </row>
    <row r="1890" spans="1:29" x14ac:dyDescent="0.3">
      <c r="A1890" t="s">
        <v>79</v>
      </c>
      <c r="B1890" s="1" t="s">
        <v>6021</v>
      </c>
      <c r="C1890" s="115" t="s">
        <v>3355</v>
      </c>
      <c r="D1890" s="116" t="s">
        <v>2556</v>
      </c>
      <c r="E1890">
        <v>0</v>
      </c>
      <c r="F1890">
        <v>0</v>
      </c>
      <c r="G1890">
        <v>0</v>
      </c>
      <c r="H1890">
        <v>0</v>
      </c>
      <c r="I1890">
        <v>0</v>
      </c>
      <c r="J1890" t="s">
        <v>2496</v>
      </c>
      <c r="K1890" t="s">
        <v>2496</v>
      </c>
      <c r="L1890" s="20"/>
      <c r="M1890" s="20"/>
      <c r="N1890" s="20"/>
      <c r="O1890" s="20"/>
      <c r="P1890" s="20"/>
      <c r="Q1890" s="28">
        <f t="shared" si="31"/>
        <v>17.71</v>
      </c>
      <c r="R1890" s="18"/>
      <c r="S1890" s="18"/>
      <c r="T1890" s="18"/>
      <c r="U1890" s="18"/>
      <c r="V1890" s="18"/>
      <c r="W189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0" s="17">
        <f>SUM(T_MAIN_ROUTGW28[[#This Row],[(Y)
TOTAL Excluding VAT - Y1
((A*J)*Q)+((A*R)*12))]:[(AC)
TOTAL Excluding VAT - Y5
((E*N*Q)+((E*V)*12))]])</f>
        <v>0</v>
      </c>
      <c r="AC1890" s="65"/>
    </row>
    <row r="1891" spans="1:29" x14ac:dyDescent="0.3">
      <c r="A1891" t="s">
        <v>79</v>
      </c>
      <c r="B1891" s="1" t="s">
        <v>6021</v>
      </c>
      <c r="C1891" s="115" t="s">
        <v>6053</v>
      </c>
      <c r="D1891" s="116" t="s">
        <v>2556</v>
      </c>
      <c r="E1891">
        <v>0</v>
      </c>
      <c r="F1891">
        <v>0</v>
      </c>
      <c r="G1891">
        <v>0</v>
      </c>
      <c r="H1891">
        <v>0</v>
      </c>
      <c r="I1891">
        <v>0</v>
      </c>
      <c r="J1891" t="s">
        <v>2496</v>
      </c>
      <c r="K1891" t="s">
        <v>2496</v>
      </c>
      <c r="L1891" s="20"/>
      <c r="M1891" s="20"/>
      <c r="N1891" s="20"/>
      <c r="O1891" s="20"/>
      <c r="P1891" s="20"/>
      <c r="Q1891" s="28">
        <f t="shared" si="31"/>
        <v>17.71</v>
      </c>
      <c r="R1891" s="18"/>
      <c r="S1891" s="18"/>
      <c r="T1891" s="18"/>
      <c r="U1891" s="18"/>
      <c r="V1891" s="18"/>
      <c r="W189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1" s="17">
        <f>SUM(T_MAIN_ROUTGW28[[#This Row],[(Y)
TOTAL Excluding VAT - Y1
((A*J)*Q)+((A*R)*12))]:[(AC)
TOTAL Excluding VAT - Y5
((E*N*Q)+((E*V)*12))]])</f>
        <v>0</v>
      </c>
      <c r="AC1891" s="65"/>
    </row>
    <row r="1892" spans="1:29" x14ac:dyDescent="0.3">
      <c r="A1892" t="s">
        <v>76</v>
      </c>
      <c r="B1892" s="1" t="s">
        <v>6021</v>
      </c>
      <c r="C1892" s="115" t="s">
        <v>6054</v>
      </c>
      <c r="D1892" s="116" t="s">
        <v>2556</v>
      </c>
      <c r="E1892">
        <v>0</v>
      </c>
      <c r="F1892">
        <v>0</v>
      </c>
      <c r="G1892">
        <v>0</v>
      </c>
      <c r="H1892">
        <v>0</v>
      </c>
      <c r="I1892">
        <v>0</v>
      </c>
      <c r="J1892" t="s">
        <v>2496</v>
      </c>
      <c r="K1892" t="s">
        <v>2496</v>
      </c>
      <c r="L1892" s="20"/>
      <c r="M1892" s="20"/>
      <c r="N1892" s="20"/>
      <c r="O1892" s="20"/>
      <c r="P1892" s="20"/>
      <c r="Q1892" s="28">
        <f t="shared" si="31"/>
        <v>17.71</v>
      </c>
      <c r="R1892" s="18"/>
      <c r="S1892" s="18"/>
      <c r="T1892" s="18"/>
      <c r="U1892" s="18"/>
      <c r="V1892" s="18"/>
      <c r="W189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2" s="17">
        <f>SUM(T_MAIN_ROUTGW28[[#This Row],[(Y)
TOTAL Excluding VAT - Y1
((A*J)*Q)+((A*R)*12))]:[(AC)
TOTAL Excluding VAT - Y5
((E*N*Q)+((E*V)*12))]])</f>
        <v>0</v>
      </c>
      <c r="AC1892" s="65"/>
    </row>
    <row r="1893" spans="1:29" x14ac:dyDescent="0.3">
      <c r="A1893" t="s">
        <v>77</v>
      </c>
      <c r="B1893" s="1" t="s">
        <v>6021</v>
      </c>
      <c r="C1893" s="115" t="s">
        <v>3180</v>
      </c>
      <c r="D1893" s="116" t="s">
        <v>2556</v>
      </c>
      <c r="E1893">
        <v>0</v>
      </c>
      <c r="F1893">
        <v>0</v>
      </c>
      <c r="G1893">
        <v>0</v>
      </c>
      <c r="H1893">
        <v>0</v>
      </c>
      <c r="I1893">
        <v>0</v>
      </c>
      <c r="J1893" t="s">
        <v>2496</v>
      </c>
      <c r="K1893" t="s">
        <v>2496</v>
      </c>
      <c r="L1893" s="20"/>
      <c r="M1893" s="20"/>
      <c r="N1893" s="20"/>
      <c r="O1893" s="20"/>
      <c r="P1893" s="20"/>
      <c r="Q1893" s="28">
        <f t="shared" si="31"/>
        <v>17.71</v>
      </c>
      <c r="R1893" s="18"/>
      <c r="S1893" s="18"/>
      <c r="T1893" s="18"/>
      <c r="U1893" s="18"/>
      <c r="V1893" s="18"/>
      <c r="W189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3" s="17">
        <f>SUM(T_MAIN_ROUTGW28[[#This Row],[(Y)
TOTAL Excluding VAT - Y1
((A*J)*Q)+((A*R)*12))]:[(AC)
TOTAL Excluding VAT - Y5
((E*N*Q)+((E*V)*12))]])</f>
        <v>0</v>
      </c>
      <c r="AC1893" s="65"/>
    </row>
    <row r="1894" spans="1:29" x14ac:dyDescent="0.3">
      <c r="A1894" t="s">
        <v>79</v>
      </c>
      <c r="B1894" s="1" t="s">
        <v>6021</v>
      </c>
      <c r="C1894" s="115" t="s">
        <v>3335</v>
      </c>
      <c r="D1894" s="116" t="s">
        <v>2556</v>
      </c>
      <c r="E1894">
        <v>0</v>
      </c>
      <c r="F1894">
        <v>0</v>
      </c>
      <c r="G1894">
        <v>0</v>
      </c>
      <c r="H1894">
        <v>0</v>
      </c>
      <c r="I1894">
        <v>0</v>
      </c>
      <c r="J1894" t="s">
        <v>2496</v>
      </c>
      <c r="K1894" t="s">
        <v>2496</v>
      </c>
      <c r="L1894" s="20"/>
      <c r="M1894" s="20"/>
      <c r="N1894" s="20"/>
      <c r="O1894" s="20"/>
      <c r="P1894" s="20"/>
      <c r="Q1894" s="28">
        <f t="shared" si="31"/>
        <v>17.71</v>
      </c>
      <c r="R1894" s="18"/>
      <c r="S1894" s="18"/>
      <c r="T1894" s="18"/>
      <c r="U1894" s="18"/>
      <c r="V1894" s="18"/>
      <c r="W189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4" s="17">
        <f>SUM(T_MAIN_ROUTGW28[[#This Row],[(Y)
TOTAL Excluding VAT - Y1
((A*J)*Q)+((A*R)*12))]:[(AC)
TOTAL Excluding VAT - Y5
((E*N*Q)+((E*V)*12))]])</f>
        <v>0</v>
      </c>
      <c r="AC1894" s="65"/>
    </row>
    <row r="1895" spans="1:29" x14ac:dyDescent="0.3">
      <c r="A1895" t="s">
        <v>79</v>
      </c>
      <c r="B1895" s="1" t="s">
        <v>6021</v>
      </c>
      <c r="C1895" s="115" t="s">
        <v>3371</v>
      </c>
      <c r="D1895" s="116" t="s">
        <v>2556</v>
      </c>
      <c r="E1895">
        <v>0</v>
      </c>
      <c r="F1895">
        <v>0</v>
      </c>
      <c r="G1895">
        <v>0</v>
      </c>
      <c r="H1895">
        <v>0</v>
      </c>
      <c r="I1895">
        <v>0</v>
      </c>
      <c r="J1895" t="s">
        <v>2496</v>
      </c>
      <c r="K1895" t="s">
        <v>2496</v>
      </c>
      <c r="L1895" s="20"/>
      <c r="M1895" s="20"/>
      <c r="N1895" s="20"/>
      <c r="O1895" s="20"/>
      <c r="P1895" s="20"/>
      <c r="Q1895" s="28">
        <f t="shared" si="31"/>
        <v>17.71</v>
      </c>
      <c r="R1895" s="18"/>
      <c r="S1895" s="18"/>
      <c r="T1895" s="18"/>
      <c r="U1895" s="18"/>
      <c r="V1895" s="18"/>
      <c r="W189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5" s="17">
        <f>SUM(T_MAIN_ROUTGW28[[#This Row],[(Y)
TOTAL Excluding VAT - Y1
((A*J)*Q)+((A*R)*12))]:[(AC)
TOTAL Excluding VAT - Y5
((E*N*Q)+((E*V)*12))]])</f>
        <v>0</v>
      </c>
      <c r="AC1895" s="65"/>
    </row>
    <row r="1896" spans="1:29" x14ac:dyDescent="0.3">
      <c r="A1896" t="s">
        <v>79</v>
      </c>
      <c r="B1896" s="1" t="s">
        <v>6021</v>
      </c>
      <c r="C1896" s="115" t="s">
        <v>3393</v>
      </c>
      <c r="D1896" s="116" t="s">
        <v>2556</v>
      </c>
      <c r="E1896">
        <v>0</v>
      </c>
      <c r="F1896">
        <v>0</v>
      </c>
      <c r="G1896">
        <v>0</v>
      </c>
      <c r="H1896">
        <v>0</v>
      </c>
      <c r="I1896">
        <v>0</v>
      </c>
      <c r="J1896" t="s">
        <v>2496</v>
      </c>
      <c r="K1896" t="s">
        <v>2496</v>
      </c>
      <c r="L1896" s="20"/>
      <c r="M1896" s="20"/>
      <c r="N1896" s="20"/>
      <c r="O1896" s="20"/>
      <c r="P1896" s="20"/>
      <c r="Q1896" s="28">
        <f t="shared" si="31"/>
        <v>17.71</v>
      </c>
      <c r="R1896" s="18"/>
      <c r="S1896" s="18"/>
      <c r="T1896" s="18"/>
      <c r="U1896" s="18"/>
      <c r="V1896" s="18"/>
      <c r="W189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6" s="17">
        <f>SUM(T_MAIN_ROUTGW28[[#This Row],[(Y)
TOTAL Excluding VAT - Y1
((A*J)*Q)+((A*R)*12))]:[(AC)
TOTAL Excluding VAT - Y5
((E*N*Q)+((E*V)*12))]])</f>
        <v>0</v>
      </c>
      <c r="AC1896" s="65"/>
    </row>
    <row r="1897" spans="1:29" x14ac:dyDescent="0.3">
      <c r="A1897" t="s">
        <v>79</v>
      </c>
      <c r="B1897" s="1" t="s">
        <v>6021</v>
      </c>
      <c r="C1897" s="115" t="s">
        <v>3345</v>
      </c>
      <c r="D1897" s="116" t="s">
        <v>2556</v>
      </c>
      <c r="E1897">
        <v>0</v>
      </c>
      <c r="F1897">
        <v>0</v>
      </c>
      <c r="G1897">
        <v>0</v>
      </c>
      <c r="H1897">
        <v>0</v>
      </c>
      <c r="I1897">
        <v>0</v>
      </c>
      <c r="J1897" t="s">
        <v>2496</v>
      </c>
      <c r="K1897" t="s">
        <v>2496</v>
      </c>
      <c r="L1897" s="20"/>
      <c r="M1897" s="20"/>
      <c r="N1897" s="20"/>
      <c r="O1897" s="20"/>
      <c r="P1897" s="20"/>
      <c r="Q1897" s="28">
        <f t="shared" si="31"/>
        <v>17.71</v>
      </c>
      <c r="R1897" s="18"/>
      <c r="S1897" s="18"/>
      <c r="T1897" s="18"/>
      <c r="U1897" s="18"/>
      <c r="V1897" s="18"/>
      <c r="W189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7" s="17">
        <f>SUM(T_MAIN_ROUTGW28[[#This Row],[(Y)
TOTAL Excluding VAT - Y1
((A*J)*Q)+((A*R)*12))]:[(AC)
TOTAL Excluding VAT - Y5
((E*N*Q)+((E*V)*12))]])</f>
        <v>0</v>
      </c>
      <c r="AC1897" s="65"/>
    </row>
    <row r="1898" spans="1:29" x14ac:dyDescent="0.3">
      <c r="A1898" t="s">
        <v>79</v>
      </c>
      <c r="B1898" s="1" t="s">
        <v>6021</v>
      </c>
      <c r="C1898" s="115" t="s">
        <v>3347</v>
      </c>
      <c r="D1898" s="116" t="s">
        <v>2556</v>
      </c>
      <c r="E1898">
        <v>0</v>
      </c>
      <c r="F1898">
        <v>0</v>
      </c>
      <c r="G1898">
        <v>0</v>
      </c>
      <c r="H1898">
        <v>0</v>
      </c>
      <c r="I1898">
        <v>0</v>
      </c>
      <c r="J1898" t="s">
        <v>2496</v>
      </c>
      <c r="K1898" t="s">
        <v>2496</v>
      </c>
      <c r="L1898" s="20"/>
      <c r="M1898" s="20"/>
      <c r="N1898" s="20"/>
      <c r="O1898" s="20"/>
      <c r="P1898" s="20"/>
      <c r="Q1898" s="28">
        <f t="shared" si="31"/>
        <v>17.71</v>
      </c>
      <c r="R1898" s="18"/>
      <c r="S1898" s="18"/>
      <c r="T1898" s="18"/>
      <c r="U1898" s="18"/>
      <c r="V1898" s="18"/>
      <c r="W189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8" s="17">
        <f>SUM(T_MAIN_ROUTGW28[[#This Row],[(Y)
TOTAL Excluding VAT - Y1
((A*J)*Q)+((A*R)*12))]:[(AC)
TOTAL Excluding VAT - Y5
((E*N*Q)+((E*V)*12))]])</f>
        <v>0</v>
      </c>
      <c r="AC1898" s="65"/>
    </row>
    <row r="1899" spans="1:29" x14ac:dyDescent="0.3">
      <c r="A1899" t="s">
        <v>79</v>
      </c>
      <c r="B1899" s="1" t="s">
        <v>6021</v>
      </c>
      <c r="C1899" s="115" t="s">
        <v>3373</v>
      </c>
      <c r="D1899" s="116" t="s">
        <v>2556</v>
      </c>
      <c r="E1899">
        <v>0</v>
      </c>
      <c r="F1899">
        <v>0</v>
      </c>
      <c r="G1899">
        <v>0</v>
      </c>
      <c r="H1899">
        <v>0</v>
      </c>
      <c r="I1899">
        <v>0</v>
      </c>
      <c r="J1899" t="s">
        <v>2496</v>
      </c>
      <c r="K1899" t="s">
        <v>2496</v>
      </c>
      <c r="L1899" s="20"/>
      <c r="M1899" s="20"/>
      <c r="N1899" s="20"/>
      <c r="O1899" s="20"/>
      <c r="P1899" s="20"/>
      <c r="Q1899" s="28">
        <f t="shared" si="31"/>
        <v>17.71</v>
      </c>
      <c r="R1899" s="18"/>
      <c r="S1899" s="18"/>
      <c r="T1899" s="18"/>
      <c r="U1899" s="18"/>
      <c r="V1899" s="18"/>
      <c r="W189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89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89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89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89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899" s="17">
        <f>SUM(T_MAIN_ROUTGW28[[#This Row],[(Y)
TOTAL Excluding VAT - Y1
((A*J)*Q)+((A*R)*12))]:[(AC)
TOTAL Excluding VAT - Y5
((E*N*Q)+((E*V)*12))]])</f>
        <v>0</v>
      </c>
      <c r="AC1899" s="65"/>
    </row>
    <row r="1900" spans="1:29" x14ac:dyDescent="0.3">
      <c r="A1900" t="s">
        <v>79</v>
      </c>
      <c r="B1900" s="1" t="s">
        <v>6021</v>
      </c>
      <c r="C1900" s="115" t="s">
        <v>3337</v>
      </c>
      <c r="D1900" s="116" t="s">
        <v>2556</v>
      </c>
      <c r="E1900">
        <v>0</v>
      </c>
      <c r="F1900">
        <v>0</v>
      </c>
      <c r="G1900">
        <v>0</v>
      </c>
      <c r="H1900">
        <v>0</v>
      </c>
      <c r="I1900">
        <v>0</v>
      </c>
      <c r="J1900" t="s">
        <v>2496</v>
      </c>
      <c r="K1900" t="s">
        <v>2496</v>
      </c>
      <c r="L1900" s="20"/>
      <c r="M1900" s="20"/>
      <c r="N1900" s="20"/>
      <c r="O1900" s="20"/>
      <c r="P1900" s="20"/>
      <c r="Q1900" s="28">
        <f t="shared" si="31"/>
        <v>17.71</v>
      </c>
      <c r="R1900" s="18"/>
      <c r="S1900" s="18"/>
      <c r="T1900" s="18"/>
      <c r="U1900" s="18"/>
      <c r="V1900" s="18"/>
      <c r="W190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0" s="17">
        <f>SUM(T_MAIN_ROUTGW28[[#This Row],[(Y)
TOTAL Excluding VAT - Y1
((A*J)*Q)+((A*R)*12))]:[(AC)
TOTAL Excluding VAT - Y5
((E*N*Q)+((E*V)*12))]])</f>
        <v>0</v>
      </c>
      <c r="AC1900" s="65"/>
    </row>
    <row r="1901" spans="1:29" x14ac:dyDescent="0.3">
      <c r="A1901" t="s">
        <v>79</v>
      </c>
      <c r="B1901" s="1" t="s">
        <v>6021</v>
      </c>
      <c r="C1901" s="115" t="s">
        <v>3333</v>
      </c>
      <c r="D1901" s="116" t="s">
        <v>2556</v>
      </c>
      <c r="E1901">
        <v>0</v>
      </c>
      <c r="F1901">
        <v>0</v>
      </c>
      <c r="G1901">
        <v>0</v>
      </c>
      <c r="H1901">
        <v>0</v>
      </c>
      <c r="I1901">
        <v>0</v>
      </c>
      <c r="J1901" t="s">
        <v>2496</v>
      </c>
      <c r="K1901" t="s">
        <v>2496</v>
      </c>
      <c r="L1901" s="20"/>
      <c r="M1901" s="20"/>
      <c r="N1901" s="20"/>
      <c r="O1901" s="20"/>
      <c r="P1901" s="20"/>
      <c r="Q1901" s="28">
        <f t="shared" si="31"/>
        <v>17.71</v>
      </c>
      <c r="R1901" s="18"/>
      <c r="S1901" s="18"/>
      <c r="T1901" s="18"/>
      <c r="U1901" s="18"/>
      <c r="V1901" s="18"/>
      <c r="W190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1" s="17">
        <f>SUM(T_MAIN_ROUTGW28[[#This Row],[(Y)
TOTAL Excluding VAT - Y1
((A*J)*Q)+((A*R)*12))]:[(AC)
TOTAL Excluding VAT - Y5
((E*N*Q)+((E*V)*12))]])</f>
        <v>0</v>
      </c>
      <c r="AC1901" s="65"/>
    </row>
    <row r="1902" spans="1:29" x14ac:dyDescent="0.3">
      <c r="A1902" t="s">
        <v>79</v>
      </c>
      <c r="B1902" s="1" t="s">
        <v>6021</v>
      </c>
      <c r="C1902" s="115" t="s">
        <v>3343</v>
      </c>
      <c r="D1902" s="116" t="s">
        <v>2556</v>
      </c>
      <c r="E1902">
        <v>0</v>
      </c>
      <c r="F1902">
        <v>0</v>
      </c>
      <c r="G1902">
        <v>0</v>
      </c>
      <c r="H1902">
        <v>0</v>
      </c>
      <c r="I1902">
        <v>0</v>
      </c>
      <c r="J1902" t="s">
        <v>2496</v>
      </c>
      <c r="K1902" t="s">
        <v>2496</v>
      </c>
      <c r="L1902" s="20"/>
      <c r="M1902" s="20"/>
      <c r="N1902" s="20"/>
      <c r="O1902" s="20"/>
      <c r="P1902" s="20"/>
      <c r="Q1902" s="28">
        <f t="shared" si="31"/>
        <v>17.71</v>
      </c>
      <c r="R1902" s="18"/>
      <c r="S1902" s="18"/>
      <c r="T1902" s="18"/>
      <c r="U1902" s="18"/>
      <c r="V1902" s="18"/>
      <c r="W190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2" s="17">
        <f>SUM(T_MAIN_ROUTGW28[[#This Row],[(Y)
TOTAL Excluding VAT - Y1
((A*J)*Q)+((A*R)*12))]:[(AC)
TOTAL Excluding VAT - Y5
((E*N*Q)+((E*V)*12))]])</f>
        <v>0</v>
      </c>
      <c r="AC1902" s="65"/>
    </row>
    <row r="1903" spans="1:29" x14ac:dyDescent="0.3">
      <c r="A1903" t="s">
        <v>79</v>
      </c>
      <c r="B1903" s="1" t="s">
        <v>6021</v>
      </c>
      <c r="C1903" s="115" t="s">
        <v>3327</v>
      </c>
      <c r="D1903" s="116" t="s">
        <v>2556</v>
      </c>
      <c r="E1903">
        <v>0</v>
      </c>
      <c r="F1903">
        <v>0</v>
      </c>
      <c r="G1903">
        <v>0</v>
      </c>
      <c r="H1903">
        <v>0</v>
      </c>
      <c r="I1903">
        <v>0</v>
      </c>
      <c r="J1903" t="s">
        <v>2496</v>
      </c>
      <c r="K1903" t="s">
        <v>2496</v>
      </c>
      <c r="L1903" s="20"/>
      <c r="M1903" s="20"/>
      <c r="N1903" s="20"/>
      <c r="O1903" s="20"/>
      <c r="P1903" s="20"/>
      <c r="Q1903" s="28">
        <f t="shared" si="31"/>
        <v>17.71</v>
      </c>
      <c r="R1903" s="18"/>
      <c r="S1903" s="18"/>
      <c r="T1903" s="18"/>
      <c r="U1903" s="18"/>
      <c r="V1903" s="18"/>
      <c r="W190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3" s="17">
        <f>SUM(T_MAIN_ROUTGW28[[#This Row],[(Y)
TOTAL Excluding VAT - Y1
((A*J)*Q)+((A*R)*12))]:[(AC)
TOTAL Excluding VAT - Y5
((E*N*Q)+((E*V)*12))]])</f>
        <v>0</v>
      </c>
      <c r="AC1903" s="65"/>
    </row>
    <row r="1904" spans="1:29" x14ac:dyDescent="0.3">
      <c r="A1904" t="s">
        <v>79</v>
      </c>
      <c r="B1904" s="1" t="s">
        <v>6021</v>
      </c>
      <c r="C1904" s="115" t="s">
        <v>3381</v>
      </c>
      <c r="D1904" s="116" t="s">
        <v>2556</v>
      </c>
      <c r="E1904">
        <v>0</v>
      </c>
      <c r="F1904">
        <v>0</v>
      </c>
      <c r="G1904">
        <v>0</v>
      </c>
      <c r="H1904">
        <v>0</v>
      </c>
      <c r="I1904">
        <v>0</v>
      </c>
      <c r="J1904" t="s">
        <v>2496</v>
      </c>
      <c r="K1904" t="s">
        <v>2496</v>
      </c>
      <c r="L1904" s="20"/>
      <c r="M1904" s="20"/>
      <c r="N1904" s="20"/>
      <c r="O1904" s="20"/>
      <c r="P1904" s="20"/>
      <c r="Q1904" s="28">
        <f t="shared" si="31"/>
        <v>17.71</v>
      </c>
      <c r="R1904" s="18"/>
      <c r="S1904" s="18"/>
      <c r="T1904" s="18"/>
      <c r="U1904" s="18"/>
      <c r="V1904" s="18"/>
      <c r="W190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4" s="17">
        <f>SUM(T_MAIN_ROUTGW28[[#This Row],[(Y)
TOTAL Excluding VAT - Y1
((A*J)*Q)+((A*R)*12))]:[(AC)
TOTAL Excluding VAT - Y5
((E*N*Q)+((E*V)*12))]])</f>
        <v>0</v>
      </c>
      <c r="AC1904" s="65"/>
    </row>
    <row r="1905" spans="1:29" x14ac:dyDescent="0.3">
      <c r="A1905" t="s">
        <v>79</v>
      </c>
      <c r="B1905" s="1" t="s">
        <v>6021</v>
      </c>
      <c r="C1905" s="115" t="s">
        <v>3383</v>
      </c>
      <c r="D1905" s="116" t="s">
        <v>2556</v>
      </c>
      <c r="E1905">
        <v>0</v>
      </c>
      <c r="F1905">
        <v>0</v>
      </c>
      <c r="G1905">
        <v>0</v>
      </c>
      <c r="H1905">
        <v>0</v>
      </c>
      <c r="I1905">
        <v>0</v>
      </c>
      <c r="J1905" t="s">
        <v>2496</v>
      </c>
      <c r="K1905" t="s">
        <v>2496</v>
      </c>
      <c r="L1905" s="20"/>
      <c r="M1905" s="20"/>
      <c r="N1905" s="20"/>
      <c r="O1905" s="20"/>
      <c r="P1905" s="20"/>
      <c r="Q1905" s="28">
        <f t="shared" si="31"/>
        <v>17.71</v>
      </c>
      <c r="R1905" s="18"/>
      <c r="S1905" s="18"/>
      <c r="T1905" s="18"/>
      <c r="U1905" s="18"/>
      <c r="V1905" s="18"/>
      <c r="W190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5" s="17">
        <f>SUM(T_MAIN_ROUTGW28[[#This Row],[(Y)
TOTAL Excluding VAT - Y1
((A*J)*Q)+((A*R)*12))]:[(AC)
TOTAL Excluding VAT - Y5
((E*N*Q)+((E*V)*12))]])</f>
        <v>0</v>
      </c>
      <c r="AC1905" s="65"/>
    </row>
    <row r="1906" spans="1:29" x14ac:dyDescent="0.3">
      <c r="A1906" t="s">
        <v>79</v>
      </c>
      <c r="B1906" s="1" t="s">
        <v>6021</v>
      </c>
      <c r="C1906" s="115" t="s">
        <v>3357</v>
      </c>
      <c r="D1906" s="116" t="s">
        <v>2556</v>
      </c>
      <c r="E1906">
        <v>0</v>
      </c>
      <c r="F1906">
        <v>0</v>
      </c>
      <c r="G1906">
        <v>0</v>
      </c>
      <c r="H1906">
        <v>0</v>
      </c>
      <c r="I1906">
        <v>0</v>
      </c>
      <c r="J1906" t="s">
        <v>2496</v>
      </c>
      <c r="K1906" t="s">
        <v>2496</v>
      </c>
      <c r="L1906" s="20"/>
      <c r="M1906" s="20"/>
      <c r="N1906" s="20"/>
      <c r="O1906" s="20"/>
      <c r="P1906" s="20"/>
      <c r="Q1906" s="28">
        <f t="shared" si="31"/>
        <v>17.71</v>
      </c>
      <c r="R1906" s="18"/>
      <c r="S1906" s="18"/>
      <c r="T1906" s="18"/>
      <c r="U1906" s="18"/>
      <c r="V1906" s="18"/>
      <c r="W190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6" s="17">
        <f>SUM(T_MAIN_ROUTGW28[[#This Row],[(Y)
TOTAL Excluding VAT - Y1
((A*J)*Q)+((A*R)*12))]:[(AC)
TOTAL Excluding VAT - Y5
((E*N*Q)+((E*V)*12))]])</f>
        <v>0</v>
      </c>
      <c r="AC1906" s="65"/>
    </row>
    <row r="1907" spans="1:29" x14ac:dyDescent="0.3">
      <c r="A1907" t="s">
        <v>79</v>
      </c>
      <c r="B1907" s="1" t="s">
        <v>6021</v>
      </c>
      <c r="C1907" s="115" t="s">
        <v>3349</v>
      </c>
      <c r="D1907" s="116" t="s">
        <v>2556</v>
      </c>
      <c r="E1907">
        <v>0</v>
      </c>
      <c r="F1907">
        <v>0</v>
      </c>
      <c r="G1907">
        <v>0</v>
      </c>
      <c r="H1907">
        <v>0</v>
      </c>
      <c r="I1907">
        <v>0</v>
      </c>
      <c r="J1907" t="s">
        <v>2496</v>
      </c>
      <c r="K1907" t="s">
        <v>2496</v>
      </c>
      <c r="L1907" s="20"/>
      <c r="M1907" s="20"/>
      <c r="N1907" s="20"/>
      <c r="O1907" s="20"/>
      <c r="P1907" s="20"/>
      <c r="Q1907" s="28">
        <f t="shared" si="31"/>
        <v>17.71</v>
      </c>
      <c r="R1907" s="18"/>
      <c r="S1907" s="18"/>
      <c r="T1907" s="18"/>
      <c r="U1907" s="18"/>
      <c r="V1907" s="18"/>
      <c r="W190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7" s="17">
        <f>SUM(T_MAIN_ROUTGW28[[#This Row],[(Y)
TOTAL Excluding VAT - Y1
((A*J)*Q)+((A*R)*12))]:[(AC)
TOTAL Excluding VAT - Y5
((E*N*Q)+((E*V)*12))]])</f>
        <v>0</v>
      </c>
      <c r="AC1907" s="65"/>
    </row>
    <row r="1908" spans="1:29" x14ac:dyDescent="0.3">
      <c r="A1908" t="s">
        <v>79</v>
      </c>
      <c r="B1908" s="1" t="s">
        <v>6021</v>
      </c>
      <c r="C1908" s="115" t="s">
        <v>6055</v>
      </c>
      <c r="D1908" s="116" t="s">
        <v>2556</v>
      </c>
      <c r="E1908">
        <v>0</v>
      </c>
      <c r="F1908">
        <v>0</v>
      </c>
      <c r="G1908">
        <v>0</v>
      </c>
      <c r="H1908">
        <v>0</v>
      </c>
      <c r="I1908">
        <v>0</v>
      </c>
      <c r="J1908" t="s">
        <v>2496</v>
      </c>
      <c r="K1908" t="s">
        <v>2496</v>
      </c>
      <c r="L1908" s="20"/>
      <c r="M1908" s="20"/>
      <c r="N1908" s="20"/>
      <c r="O1908" s="20"/>
      <c r="P1908" s="20"/>
      <c r="Q1908" s="28">
        <f t="shared" si="31"/>
        <v>17.71</v>
      </c>
      <c r="R1908" s="18"/>
      <c r="S1908" s="18"/>
      <c r="T1908" s="18"/>
      <c r="U1908" s="18"/>
      <c r="V1908" s="18"/>
      <c r="W190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8" s="17">
        <f>SUM(T_MAIN_ROUTGW28[[#This Row],[(Y)
TOTAL Excluding VAT - Y1
((A*J)*Q)+((A*R)*12))]:[(AC)
TOTAL Excluding VAT - Y5
((E*N*Q)+((E*V)*12))]])</f>
        <v>0</v>
      </c>
      <c r="AC1908" s="65"/>
    </row>
    <row r="1909" spans="1:29" x14ac:dyDescent="0.3">
      <c r="A1909" t="s">
        <v>79</v>
      </c>
      <c r="B1909" s="1" t="s">
        <v>6021</v>
      </c>
      <c r="C1909" s="115" t="s">
        <v>3401</v>
      </c>
      <c r="D1909" s="116" t="s">
        <v>2556</v>
      </c>
      <c r="E1909">
        <v>0</v>
      </c>
      <c r="F1909">
        <v>0</v>
      </c>
      <c r="G1909">
        <v>0</v>
      </c>
      <c r="H1909">
        <v>0</v>
      </c>
      <c r="I1909">
        <v>0</v>
      </c>
      <c r="J1909" t="s">
        <v>2496</v>
      </c>
      <c r="K1909" t="s">
        <v>2496</v>
      </c>
      <c r="L1909" s="20"/>
      <c r="M1909" s="20"/>
      <c r="N1909" s="20"/>
      <c r="O1909" s="20"/>
      <c r="P1909" s="20"/>
      <c r="Q1909" s="28">
        <f t="shared" si="31"/>
        <v>17.71</v>
      </c>
      <c r="R1909" s="18"/>
      <c r="S1909" s="18"/>
      <c r="T1909" s="18"/>
      <c r="U1909" s="18"/>
      <c r="V1909" s="18"/>
      <c r="W190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0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0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0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0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09" s="17">
        <f>SUM(T_MAIN_ROUTGW28[[#This Row],[(Y)
TOTAL Excluding VAT - Y1
((A*J)*Q)+((A*R)*12))]:[(AC)
TOTAL Excluding VAT - Y5
((E*N*Q)+((E*V)*12))]])</f>
        <v>0</v>
      </c>
      <c r="AC1909" s="65"/>
    </row>
    <row r="1910" spans="1:29" x14ac:dyDescent="0.3">
      <c r="A1910" t="s">
        <v>77</v>
      </c>
      <c r="B1910" s="1" t="s">
        <v>6021</v>
      </c>
      <c r="C1910" s="115" t="s">
        <v>6056</v>
      </c>
      <c r="D1910" s="116" t="s">
        <v>2556</v>
      </c>
      <c r="E1910">
        <v>0</v>
      </c>
      <c r="F1910">
        <v>0</v>
      </c>
      <c r="G1910">
        <v>0</v>
      </c>
      <c r="H1910">
        <v>0</v>
      </c>
      <c r="I1910">
        <v>0</v>
      </c>
      <c r="J1910" t="s">
        <v>2496</v>
      </c>
      <c r="K1910" t="s">
        <v>2496</v>
      </c>
      <c r="L1910" s="20"/>
      <c r="M1910" s="20"/>
      <c r="N1910" s="20"/>
      <c r="O1910" s="20"/>
      <c r="P1910" s="20"/>
      <c r="Q1910" s="28">
        <f t="shared" si="31"/>
        <v>17.71</v>
      </c>
      <c r="R1910" s="18"/>
      <c r="S1910" s="18"/>
      <c r="T1910" s="18"/>
      <c r="U1910" s="18"/>
      <c r="V1910" s="18"/>
      <c r="W191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0" s="17">
        <f>SUM(T_MAIN_ROUTGW28[[#This Row],[(Y)
TOTAL Excluding VAT - Y1
((A*J)*Q)+((A*R)*12))]:[(AC)
TOTAL Excluding VAT - Y5
((E*N*Q)+((E*V)*12))]])</f>
        <v>0</v>
      </c>
      <c r="AC1910" s="65"/>
    </row>
    <row r="1911" spans="1:29" x14ac:dyDescent="0.3">
      <c r="A1911" t="s">
        <v>77</v>
      </c>
      <c r="B1911" s="1" t="s">
        <v>6021</v>
      </c>
      <c r="C1911" s="115" t="s">
        <v>6057</v>
      </c>
      <c r="D1911" s="116" t="s">
        <v>2556</v>
      </c>
      <c r="E1911">
        <v>0</v>
      </c>
      <c r="F1911">
        <v>0</v>
      </c>
      <c r="G1911">
        <v>0</v>
      </c>
      <c r="H1911">
        <v>0</v>
      </c>
      <c r="I1911">
        <v>0</v>
      </c>
      <c r="J1911" t="s">
        <v>2496</v>
      </c>
      <c r="K1911" t="s">
        <v>2496</v>
      </c>
      <c r="L1911" s="20"/>
      <c r="M1911" s="20"/>
      <c r="N1911" s="20"/>
      <c r="O1911" s="20"/>
      <c r="P1911" s="20"/>
      <c r="Q1911" s="28">
        <f t="shared" si="31"/>
        <v>17.71</v>
      </c>
      <c r="R1911" s="18"/>
      <c r="S1911" s="18"/>
      <c r="T1911" s="18"/>
      <c r="U1911" s="18"/>
      <c r="V1911" s="18"/>
      <c r="W191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1" s="17">
        <f>SUM(T_MAIN_ROUTGW28[[#This Row],[(Y)
TOTAL Excluding VAT - Y1
((A*J)*Q)+((A*R)*12))]:[(AC)
TOTAL Excluding VAT - Y5
((E*N*Q)+((E*V)*12))]])</f>
        <v>0</v>
      </c>
      <c r="AC1911" s="65"/>
    </row>
    <row r="1912" spans="1:29" x14ac:dyDescent="0.3">
      <c r="A1912" t="s">
        <v>77</v>
      </c>
      <c r="B1912" s="1" t="s">
        <v>6021</v>
      </c>
      <c r="C1912" s="115" t="s">
        <v>6058</v>
      </c>
      <c r="D1912" s="116" t="s">
        <v>2556</v>
      </c>
      <c r="E1912">
        <v>0</v>
      </c>
      <c r="F1912">
        <v>0</v>
      </c>
      <c r="G1912">
        <v>0</v>
      </c>
      <c r="H1912">
        <v>0</v>
      </c>
      <c r="I1912">
        <v>0</v>
      </c>
      <c r="J1912" t="s">
        <v>2496</v>
      </c>
      <c r="K1912" t="s">
        <v>2496</v>
      </c>
      <c r="L1912" s="20"/>
      <c r="M1912" s="20"/>
      <c r="N1912" s="20"/>
      <c r="O1912" s="20"/>
      <c r="P1912" s="20"/>
      <c r="Q1912" s="28">
        <f t="shared" si="31"/>
        <v>17.71</v>
      </c>
      <c r="R1912" s="18"/>
      <c r="S1912" s="18"/>
      <c r="T1912" s="18"/>
      <c r="U1912" s="18"/>
      <c r="V1912" s="18"/>
      <c r="W191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2" s="17">
        <f>SUM(T_MAIN_ROUTGW28[[#This Row],[(Y)
TOTAL Excluding VAT - Y1
((A*J)*Q)+((A*R)*12))]:[(AC)
TOTAL Excluding VAT - Y5
((E*N*Q)+((E*V)*12))]])</f>
        <v>0</v>
      </c>
      <c r="AC1912" s="65"/>
    </row>
    <row r="1913" spans="1:29" x14ac:dyDescent="0.3">
      <c r="A1913" t="s">
        <v>77</v>
      </c>
      <c r="B1913" s="1" t="s">
        <v>6021</v>
      </c>
      <c r="C1913" s="115" t="s">
        <v>6059</v>
      </c>
      <c r="D1913" s="116" t="s">
        <v>2556</v>
      </c>
      <c r="E1913">
        <v>0</v>
      </c>
      <c r="F1913">
        <v>0</v>
      </c>
      <c r="G1913">
        <v>0</v>
      </c>
      <c r="H1913">
        <v>0</v>
      </c>
      <c r="I1913">
        <v>0</v>
      </c>
      <c r="J1913" t="s">
        <v>2496</v>
      </c>
      <c r="K1913" t="s">
        <v>2496</v>
      </c>
      <c r="L1913" s="20"/>
      <c r="M1913" s="20"/>
      <c r="N1913" s="20"/>
      <c r="O1913" s="20"/>
      <c r="P1913" s="20"/>
      <c r="Q1913" s="28">
        <f t="shared" si="31"/>
        <v>17.71</v>
      </c>
      <c r="R1913" s="18"/>
      <c r="S1913" s="18"/>
      <c r="T1913" s="18"/>
      <c r="U1913" s="18"/>
      <c r="V1913" s="18"/>
      <c r="W191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3" s="17">
        <f>SUM(T_MAIN_ROUTGW28[[#This Row],[(Y)
TOTAL Excluding VAT - Y1
((A*J)*Q)+((A*R)*12))]:[(AC)
TOTAL Excluding VAT - Y5
((E*N*Q)+((E*V)*12))]])</f>
        <v>0</v>
      </c>
      <c r="AC1913" s="65"/>
    </row>
    <row r="1914" spans="1:29" x14ac:dyDescent="0.3">
      <c r="A1914" t="s">
        <v>77</v>
      </c>
      <c r="B1914" s="1" t="s">
        <v>6021</v>
      </c>
      <c r="C1914" s="115" t="s">
        <v>3182</v>
      </c>
      <c r="D1914" s="116" t="s">
        <v>2556</v>
      </c>
      <c r="E1914">
        <v>0</v>
      </c>
      <c r="F1914">
        <v>0</v>
      </c>
      <c r="G1914">
        <v>0</v>
      </c>
      <c r="H1914">
        <v>0</v>
      </c>
      <c r="I1914">
        <v>0</v>
      </c>
      <c r="J1914" t="s">
        <v>2496</v>
      </c>
      <c r="K1914" t="s">
        <v>2496</v>
      </c>
      <c r="L1914" s="20"/>
      <c r="M1914" s="20"/>
      <c r="N1914" s="20"/>
      <c r="O1914" s="20"/>
      <c r="P1914" s="20"/>
      <c r="Q1914" s="28">
        <f t="shared" si="31"/>
        <v>17.71</v>
      </c>
      <c r="R1914" s="18"/>
      <c r="S1914" s="18"/>
      <c r="T1914" s="18"/>
      <c r="U1914" s="18"/>
      <c r="V1914" s="18"/>
      <c r="W191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4" s="17">
        <f>SUM(T_MAIN_ROUTGW28[[#This Row],[(Y)
TOTAL Excluding VAT - Y1
((A*J)*Q)+((A*R)*12))]:[(AC)
TOTAL Excluding VAT - Y5
((E*N*Q)+((E*V)*12))]])</f>
        <v>0</v>
      </c>
      <c r="AC1914" s="65"/>
    </row>
    <row r="1915" spans="1:29" x14ac:dyDescent="0.3">
      <c r="A1915" t="s">
        <v>77</v>
      </c>
      <c r="B1915" s="1" t="s">
        <v>6021</v>
      </c>
      <c r="C1915" s="115" t="s">
        <v>6060</v>
      </c>
      <c r="D1915" s="116" t="s">
        <v>2556</v>
      </c>
      <c r="E1915">
        <v>0</v>
      </c>
      <c r="F1915">
        <v>0</v>
      </c>
      <c r="G1915">
        <v>0</v>
      </c>
      <c r="H1915">
        <v>0</v>
      </c>
      <c r="I1915">
        <v>0</v>
      </c>
      <c r="J1915" t="s">
        <v>2496</v>
      </c>
      <c r="K1915" t="s">
        <v>2496</v>
      </c>
      <c r="L1915" s="20"/>
      <c r="M1915" s="20"/>
      <c r="N1915" s="20"/>
      <c r="O1915" s="20"/>
      <c r="P1915" s="20"/>
      <c r="Q1915" s="28">
        <f t="shared" si="31"/>
        <v>17.71</v>
      </c>
      <c r="R1915" s="18"/>
      <c r="S1915" s="18"/>
      <c r="T1915" s="18"/>
      <c r="U1915" s="18"/>
      <c r="V1915" s="18"/>
      <c r="W191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5" s="17">
        <f>SUM(T_MAIN_ROUTGW28[[#This Row],[(Y)
TOTAL Excluding VAT - Y1
((A*J)*Q)+((A*R)*12))]:[(AC)
TOTAL Excluding VAT - Y5
((E*N*Q)+((E*V)*12))]])</f>
        <v>0</v>
      </c>
      <c r="AC1915" s="65"/>
    </row>
    <row r="1916" spans="1:29" x14ac:dyDescent="0.3">
      <c r="A1916" t="s">
        <v>77</v>
      </c>
      <c r="B1916" s="1" t="s">
        <v>6021</v>
      </c>
      <c r="C1916" s="115" t="s">
        <v>6061</v>
      </c>
      <c r="D1916" s="116" t="s">
        <v>2556</v>
      </c>
      <c r="E1916">
        <v>0</v>
      </c>
      <c r="F1916">
        <v>0</v>
      </c>
      <c r="G1916">
        <v>0</v>
      </c>
      <c r="H1916">
        <v>0</v>
      </c>
      <c r="I1916">
        <v>0</v>
      </c>
      <c r="J1916" t="s">
        <v>2496</v>
      </c>
      <c r="K1916" t="s">
        <v>2496</v>
      </c>
      <c r="L1916" s="20"/>
      <c r="M1916" s="20"/>
      <c r="N1916" s="20"/>
      <c r="O1916" s="20"/>
      <c r="P1916" s="20"/>
      <c r="Q1916" s="28">
        <f t="shared" si="31"/>
        <v>17.71</v>
      </c>
      <c r="R1916" s="18"/>
      <c r="S1916" s="18"/>
      <c r="T1916" s="18"/>
      <c r="U1916" s="18"/>
      <c r="V1916" s="18"/>
      <c r="W191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6" s="17">
        <f>SUM(T_MAIN_ROUTGW28[[#This Row],[(Y)
TOTAL Excluding VAT - Y1
((A*J)*Q)+((A*R)*12))]:[(AC)
TOTAL Excluding VAT - Y5
((E*N*Q)+((E*V)*12))]])</f>
        <v>0</v>
      </c>
      <c r="AC1916" s="65"/>
    </row>
    <row r="1917" spans="1:29" x14ac:dyDescent="0.3">
      <c r="A1917" t="s">
        <v>77</v>
      </c>
      <c r="B1917" s="1" t="s">
        <v>6021</v>
      </c>
      <c r="C1917" s="115" t="s">
        <v>3167</v>
      </c>
      <c r="D1917" s="116" t="s">
        <v>2556</v>
      </c>
      <c r="E1917">
        <v>0</v>
      </c>
      <c r="F1917">
        <v>0</v>
      </c>
      <c r="G1917">
        <v>0</v>
      </c>
      <c r="H1917">
        <v>0</v>
      </c>
      <c r="I1917">
        <v>0</v>
      </c>
      <c r="J1917" t="s">
        <v>2496</v>
      </c>
      <c r="K1917" t="s">
        <v>2496</v>
      </c>
      <c r="L1917" s="20"/>
      <c r="M1917" s="20"/>
      <c r="N1917" s="20"/>
      <c r="O1917" s="20"/>
      <c r="P1917" s="20"/>
      <c r="Q1917" s="28">
        <f t="shared" si="31"/>
        <v>17.71</v>
      </c>
      <c r="R1917" s="18"/>
      <c r="S1917" s="18"/>
      <c r="T1917" s="18"/>
      <c r="U1917" s="18"/>
      <c r="V1917" s="18"/>
      <c r="W191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7" s="17">
        <f>SUM(T_MAIN_ROUTGW28[[#This Row],[(Y)
TOTAL Excluding VAT - Y1
((A*J)*Q)+((A*R)*12))]:[(AC)
TOTAL Excluding VAT - Y5
((E*N*Q)+((E*V)*12))]])</f>
        <v>0</v>
      </c>
      <c r="AC1917" s="65"/>
    </row>
    <row r="1918" spans="1:29" x14ac:dyDescent="0.3">
      <c r="A1918" t="s">
        <v>77</v>
      </c>
      <c r="B1918" s="1" t="s">
        <v>6021</v>
      </c>
      <c r="C1918" s="115" t="s">
        <v>6062</v>
      </c>
      <c r="D1918" s="116" t="s">
        <v>2556</v>
      </c>
      <c r="E1918">
        <v>0</v>
      </c>
      <c r="F1918">
        <v>0</v>
      </c>
      <c r="G1918">
        <v>0</v>
      </c>
      <c r="H1918">
        <v>0</v>
      </c>
      <c r="I1918">
        <v>0</v>
      </c>
      <c r="J1918" t="s">
        <v>2496</v>
      </c>
      <c r="K1918" t="s">
        <v>2496</v>
      </c>
      <c r="L1918" s="20"/>
      <c r="M1918" s="20"/>
      <c r="N1918" s="20"/>
      <c r="O1918" s="20"/>
      <c r="P1918" s="20"/>
      <c r="Q1918" s="28">
        <f t="shared" si="31"/>
        <v>17.71</v>
      </c>
      <c r="R1918" s="18"/>
      <c r="S1918" s="18"/>
      <c r="T1918" s="18"/>
      <c r="U1918" s="18"/>
      <c r="V1918" s="18"/>
      <c r="W191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8" s="17">
        <f>SUM(T_MAIN_ROUTGW28[[#This Row],[(Y)
TOTAL Excluding VAT - Y1
((A*J)*Q)+((A*R)*12))]:[(AC)
TOTAL Excluding VAT - Y5
((E*N*Q)+((E*V)*12))]])</f>
        <v>0</v>
      </c>
      <c r="AC1918" s="65"/>
    </row>
    <row r="1919" spans="1:29" x14ac:dyDescent="0.3">
      <c r="A1919" t="s">
        <v>77</v>
      </c>
      <c r="B1919" s="1" t="s">
        <v>6021</v>
      </c>
      <c r="C1919" s="115" t="s">
        <v>6063</v>
      </c>
      <c r="D1919" s="116" t="s">
        <v>2556</v>
      </c>
      <c r="E1919">
        <v>0</v>
      </c>
      <c r="F1919">
        <v>0</v>
      </c>
      <c r="G1919">
        <v>0</v>
      </c>
      <c r="H1919">
        <v>0</v>
      </c>
      <c r="I1919">
        <v>0</v>
      </c>
      <c r="J1919" t="s">
        <v>2496</v>
      </c>
      <c r="K1919" t="s">
        <v>2496</v>
      </c>
      <c r="L1919" s="20"/>
      <c r="M1919" s="20"/>
      <c r="N1919" s="20"/>
      <c r="O1919" s="20"/>
      <c r="P1919" s="20"/>
      <c r="Q1919" s="28">
        <f t="shared" si="31"/>
        <v>17.71</v>
      </c>
      <c r="R1919" s="18"/>
      <c r="S1919" s="18"/>
      <c r="T1919" s="18"/>
      <c r="U1919" s="18"/>
      <c r="V1919" s="18"/>
      <c r="W191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1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1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1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1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19" s="17">
        <f>SUM(T_MAIN_ROUTGW28[[#This Row],[(Y)
TOTAL Excluding VAT - Y1
((A*J)*Q)+((A*R)*12))]:[(AC)
TOTAL Excluding VAT - Y5
((E*N*Q)+((E*V)*12))]])</f>
        <v>0</v>
      </c>
      <c r="AC1919" s="65"/>
    </row>
    <row r="1920" spans="1:29" x14ac:dyDescent="0.3">
      <c r="A1920" t="s">
        <v>77</v>
      </c>
      <c r="B1920" s="1" t="s">
        <v>6021</v>
      </c>
      <c r="C1920" s="115" t="s">
        <v>6064</v>
      </c>
      <c r="D1920" s="116" t="s">
        <v>2556</v>
      </c>
      <c r="E1920">
        <v>0</v>
      </c>
      <c r="F1920">
        <v>0</v>
      </c>
      <c r="G1920">
        <v>0</v>
      </c>
      <c r="H1920">
        <v>0</v>
      </c>
      <c r="I1920">
        <v>0</v>
      </c>
      <c r="J1920" t="s">
        <v>2496</v>
      </c>
      <c r="K1920" t="s">
        <v>2496</v>
      </c>
      <c r="L1920" s="20"/>
      <c r="M1920" s="20"/>
      <c r="N1920" s="20"/>
      <c r="O1920" s="20"/>
      <c r="P1920" s="20"/>
      <c r="Q1920" s="28">
        <f t="shared" si="31"/>
        <v>17.71</v>
      </c>
      <c r="R1920" s="18"/>
      <c r="S1920" s="18"/>
      <c r="T1920" s="18"/>
      <c r="U1920" s="18"/>
      <c r="V1920" s="18"/>
      <c r="W192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0" s="17">
        <f>SUM(T_MAIN_ROUTGW28[[#This Row],[(Y)
TOTAL Excluding VAT - Y1
((A*J)*Q)+((A*R)*12))]:[(AC)
TOTAL Excluding VAT - Y5
((E*N*Q)+((E*V)*12))]])</f>
        <v>0</v>
      </c>
      <c r="AC1920" s="65"/>
    </row>
    <row r="1921" spans="1:29" x14ac:dyDescent="0.3">
      <c r="A1921" t="s">
        <v>77</v>
      </c>
      <c r="B1921" s="1" t="s">
        <v>6021</v>
      </c>
      <c r="C1921" s="115" t="s">
        <v>3178</v>
      </c>
      <c r="D1921" s="116" t="s">
        <v>2556</v>
      </c>
      <c r="E1921">
        <v>0</v>
      </c>
      <c r="F1921">
        <v>0</v>
      </c>
      <c r="G1921">
        <v>0</v>
      </c>
      <c r="H1921">
        <v>0</v>
      </c>
      <c r="I1921">
        <v>0</v>
      </c>
      <c r="J1921" t="s">
        <v>2496</v>
      </c>
      <c r="K1921" t="s">
        <v>2496</v>
      </c>
      <c r="L1921" s="20"/>
      <c r="M1921" s="20"/>
      <c r="N1921" s="20"/>
      <c r="O1921" s="20"/>
      <c r="P1921" s="20"/>
      <c r="Q1921" s="28">
        <f t="shared" si="31"/>
        <v>17.71</v>
      </c>
      <c r="R1921" s="18"/>
      <c r="S1921" s="18"/>
      <c r="T1921" s="18"/>
      <c r="U1921" s="18"/>
      <c r="V1921" s="18"/>
      <c r="W192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1" s="17">
        <f>SUM(T_MAIN_ROUTGW28[[#This Row],[(Y)
TOTAL Excluding VAT - Y1
((A*J)*Q)+((A*R)*12))]:[(AC)
TOTAL Excluding VAT - Y5
((E*N*Q)+((E*V)*12))]])</f>
        <v>0</v>
      </c>
      <c r="AC1921" s="65"/>
    </row>
    <row r="1922" spans="1:29" x14ac:dyDescent="0.3">
      <c r="A1922" t="s">
        <v>77</v>
      </c>
      <c r="B1922" s="1" t="s">
        <v>6021</v>
      </c>
      <c r="C1922" s="115" t="s">
        <v>6065</v>
      </c>
      <c r="D1922" s="116" t="s">
        <v>2556</v>
      </c>
      <c r="E1922">
        <v>0</v>
      </c>
      <c r="F1922">
        <v>0</v>
      </c>
      <c r="G1922">
        <v>0</v>
      </c>
      <c r="H1922">
        <v>0</v>
      </c>
      <c r="I1922">
        <v>0</v>
      </c>
      <c r="J1922" t="s">
        <v>2496</v>
      </c>
      <c r="K1922" t="s">
        <v>2496</v>
      </c>
      <c r="L1922" s="20"/>
      <c r="M1922" s="20"/>
      <c r="N1922" s="20"/>
      <c r="O1922" s="20"/>
      <c r="P1922" s="20"/>
      <c r="Q1922" s="28">
        <f t="shared" si="31"/>
        <v>17.71</v>
      </c>
      <c r="R1922" s="18"/>
      <c r="S1922" s="18"/>
      <c r="T1922" s="18"/>
      <c r="U1922" s="18"/>
      <c r="V1922" s="18"/>
      <c r="W192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2" s="17">
        <f>SUM(T_MAIN_ROUTGW28[[#This Row],[(Y)
TOTAL Excluding VAT - Y1
((A*J)*Q)+((A*R)*12))]:[(AC)
TOTAL Excluding VAT - Y5
((E*N*Q)+((E*V)*12))]])</f>
        <v>0</v>
      </c>
      <c r="AC1922" s="65"/>
    </row>
    <row r="1923" spans="1:29" x14ac:dyDescent="0.3">
      <c r="A1923" t="s">
        <v>77</v>
      </c>
      <c r="B1923" s="1" t="s">
        <v>6021</v>
      </c>
      <c r="C1923" s="115" t="s">
        <v>6066</v>
      </c>
      <c r="D1923" s="116" t="s">
        <v>2556</v>
      </c>
      <c r="E1923">
        <v>0</v>
      </c>
      <c r="F1923">
        <v>0</v>
      </c>
      <c r="G1923">
        <v>0</v>
      </c>
      <c r="H1923">
        <v>0</v>
      </c>
      <c r="I1923">
        <v>0</v>
      </c>
      <c r="J1923" t="s">
        <v>2496</v>
      </c>
      <c r="K1923" t="s">
        <v>2496</v>
      </c>
      <c r="L1923" s="20"/>
      <c r="M1923" s="20"/>
      <c r="N1923" s="20"/>
      <c r="O1923" s="20"/>
      <c r="P1923" s="20"/>
      <c r="Q1923" s="28">
        <f t="shared" si="31"/>
        <v>17.71</v>
      </c>
      <c r="R1923" s="18"/>
      <c r="S1923" s="18"/>
      <c r="T1923" s="18"/>
      <c r="U1923" s="18"/>
      <c r="V1923" s="18"/>
      <c r="W192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3" s="17">
        <f>SUM(T_MAIN_ROUTGW28[[#This Row],[(Y)
TOTAL Excluding VAT - Y1
((A*J)*Q)+((A*R)*12))]:[(AC)
TOTAL Excluding VAT - Y5
((E*N*Q)+((E*V)*12))]])</f>
        <v>0</v>
      </c>
      <c r="AC1923" s="65"/>
    </row>
    <row r="1924" spans="1:29" x14ac:dyDescent="0.3">
      <c r="A1924" t="s">
        <v>77</v>
      </c>
      <c r="B1924" s="1" t="s">
        <v>6021</v>
      </c>
      <c r="C1924" s="115" t="s">
        <v>6067</v>
      </c>
      <c r="D1924" s="116" t="s">
        <v>2556</v>
      </c>
      <c r="E1924">
        <v>0</v>
      </c>
      <c r="F1924">
        <v>0</v>
      </c>
      <c r="G1924">
        <v>0</v>
      </c>
      <c r="H1924">
        <v>0</v>
      </c>
      <c r="I1924">
        <v>0</v>
      </c>
      <c r="J1924" t="s">
        <v>2496</v>
      </c>
      <c r="K1924" t="s">
        <v>2496</v>
      </c>
      <c r="L1924" s="20"/>
      <c r="M1924" s="20"/>
      <c r="N1924" s="20"/>
      <c r="O1924" s="20"/>
      <c r="P1924" s="20"/>
      <c r="Q1924" s="28">
        <f t="shared" si="31"/>
        <v>17.71</v>
      </c>
      <c r="R1924" s="18"/>
      <c r="S1924" s="18"/>
      <c r="T1924" s="18"/>
      <c r="U1924" s="18"/>
      <c r="V1924" s="18"/>
      <c r="W192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4" s="17">
        <f>SUM(T_MAIN_ROUTGW28[[#This Row],[(Y)
TOTAL Excluding VAT - Y1
((A*J)*Q)+((A*R)*12))]:[(AC)
TOTAL Excluding VAT - Y5
((E*N*Q)+((E*V)*12))]])</f>
        <v>0</v>
      </c>
      <c r="AC1924" s="65"/>
    </row>
    <row r="1925" spans="1:29" x14ac:dyDescent="0.3">
      <c r="A1925" t="s">
        <v>77</v>
      </c>
      <c r="B1925" s="1" t="s">
        <v>6021</v>
      </c>
      <c r="C1925" s="115" t="s">
        <v>6068</v>
      </c>
      <c r="D1925" s="116" t="s">
        <v>2556</v>
      </c>
      <c r="E1925">
        <v>0</v>
      </c>
      <c r="F1925">
        <v>0</v>
      </c>
      <c r="G1925">
        <v>0</v>
      </c>
      <c r="H1925">
        <v>0</v>
      </c>
      <c r="I1925">
        <v>0</v>
      </c>
      <c r="J1925" t="s">
        <v>2496</v>
      </c>
      <c r="K1925" t="s">
        <v>2496</v>
      </c>
      <c r="L1925" s="20"/>
      <c r="M1925" s="20"/>
      <c r="N1925" s="20"/>
      <c r="O1925" s="20"/>
      <c r="P1925" s="20"/>
      <c r="Q1925" s="28">
        <f t="shared" si="31"/>
        <v>17.71</v>
      </c>
      <c r="R1925" s="18"/>
      <c r="S1925" s="18"/>
      <c r="T1925" s="18"/>
      <c r="U1925" s="18"/>
      <c r="V1925" s="18"/>
      <c r="W192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5" s="17">
        <f>SUM(T_MAIN_ROUTGW28[[#This Row],[(Y)
TOTAL Excluding VAT - Y1
((A*J)*Q)+((A*R)*12))]:[(AC)
TOTAL Excluding VAT - Y5
((E*N*Q)+((E*V)*12))]])</f>
        <v>0</v>
      </c>
      <c r="AC1925" s="65"/>
    </row>
    <row r="1926" spans="1:29" x14ac:dyDescent="0.3">
      <c r="A1926" t="s">
        <v>77</v>
      </c>
      <c r="B1926" s="1" t="s">
        <v>6021</v>
      </c>
      <c r="C1926" s="115" t="s">
        <v>6069</v>
      </c>
      <c r="D1926" s="116" t="s">
        <v>2556</v>
      </c>
      <c r="E1926">
        <v>0</v>
      </c>
      <c r="F1926">
        <v>0</v>
      </c>
      <c r="G1926">
        <v>0</v>
      </c>
      <c r="H1926">
        <v>0</v>
      </c>
      <c r="I1926">
        <v>0</v>
      </c>
      <c r="J1926" t="s">
        <v>2496</v>
      </c>
      <c r="K1926" t="s">
        <v>2496</v>
      </c>
      <c r="L1926" s="20"/>
      <c r="M1926" s="20"/>
      <c r="N1926" s="20"/>
      <c r="O1926" s="20"/>
      <c r="P1926" s="20"/>
      <c r="Q1926" s="28">
        <f t="shared" si="31"/>
        <v>17.71</v>
      </c>
      <c r="R1926" s="18"/>
      <c r="S1926" s="18"/>
      <c r="T1926" s="18"/>
      <c r="U1926" s="18"/>
      <c r="V1926" s="18"/>
      <c r="W192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6" s="17">
        <f>SUM(T_MAIN_ROUTGW28[[#This Row],[(Y)
TOTAL Excluding VAT - Y1
((A*J)*Q)+((A*R)*12))]:[(AC)
TOTAL Excluding VAT - Y5
((E*N*Q)+((E*V)*12))]])</f>
        <v>0</v>
      </c>
      <c r="AC1926" s="65"/>
    </row>
    <row r="1927" spans="1:29" x14ac:dyDescent="0.3">
      <c r="A1927" t="s">
        <v>77</v>
      </c>
      <c r="B1927" s="1" t="s">
        <v>6021</v>
      </c>
      <c r="C1927" s="115" t="s">
        <v>6070</v>
      </c>
      <c r="D1927" s="116" t="s">
        <v>2556</v>
      </c>
      <c r="E1927">
        <v>0</v>
      </c>
      <c r="F1927">
        <v>0</v>
      </c>
      <c r="G1927">
        <v>0</v>
      </c>
      <c r="H1927">
        <v>0</v>
      </c>
      <c r="I1927">
        <v>0</v>
      </c>
      <c r="J1927" t="s">
        <v>2496</v>
      </c>
      <c r="K1927" t="s">
        <v>2496</v>
      </c>
      <c r="L1927" s="20"/>
      <c r="M1927" s="20"/>
      <c r="N1927" s="20"/>
      <c r="O1927" s="20"/>
      <c r="P1927" s="20"/>
      <c r="Q1927" s="28">
        <f t="shared" si="31"/>
        <v>17.71</v>
      </c>
      <c r="R1927" s="18"/>
      <c r="S1927" s="18"/>
      <c r="T1927" s="18"/>
      <c r="U1927" s="18"/>
      <c r="V1927" s="18"/>
      <c r="W192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7" s="17">
        <f>SUM(T_MAIN_ROUTGW28[[#This Row],[(Y)
TOTAL Excluding VAT - Y1
((A*J)*Q)+((A*R)*12))]:[(AC)
TOTAL Excluding VAT - Y5
((E*N*Q)+((E*V)*12))]])</f>
        <v>0</v>
      </c>
      <c r="AC1927" s="65"/>
    </row>
    <row r="1928" spans="1:29" x14ac:dyDescent="0.3">
      <c r="A1928" t="s">
        <v>77</v>
      </c>
      <c r="B1928" s="1" t="s">
        <v>6021</v>
      </c>
      <c r="C1928" s="115" t="s">
        <v>6071</v>
      </c>
      <c r="D1928" s="116" t="s">
        <v>2556</v>
      </c>
      <c r="E1928">
        <v>0</v>
      </c>
      <c r="F1928">
        <v>0</v>
      </c>
      <c r="G1928">
        <v>0</v>
      </c>
      <c r="H1928">
        <v>0</v>
      </c>
      <c r="I1928">
        <v>0</v>
      </c>
      <c r="J1928" t="s">
        <v>2496</v>
      </c>
      <c r="K1928" t="s">
        <v>2496</v>
      </c>
      <c r="L1928" s="20"/>
      <c r="M1928" s="20"/>
      <c r="N1928" s="20"/>
      <c r="O1928" s="20"/>
      <c r="P1928" s="20"/>
      <c r="Q1928" s="28">
        <f t="shared" si="31"/>
        <v>17.71</v>
      </c>
      <c r="R1928" s="18"/>
      <c r="S1928" s="18"/>
      <c r="T1928" s="18"/>
      <c r="U1928" s="18"/>
      <c r="V1928" s="18"/>
      <c r="W192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8" s="17">
        <f>SUM(T_MAIN_ROUTGW28[[#This Row],[(Y)
TOTAL Excluding VAT - Y1
((A*J)*Q)+((A*R)*12))]:[(AC)
TOTAL Excluding VAT - Y5
((E*N*Q)+((E*V)*12))]])</f>
        <v>0</v>
      </c>
      <c r="AC1928" s="65"/>
    </row>
    <row r="1929" spans="1:29" x14ac:dyDescent="0.3">
      <c r="A1929" t="s">
        <v>77</v>
      </c>
      <c r="B1929" s="1" t="s">
        <v>6021</v>
      </c>
      <c r="C1929" s="115" t="s">
        <v>6072</v>
      </c>
      <c r="D1929" s="116" t="s">
        <v>2556</v>
      </c>
      <c r="E1929">
        <v>0</v>
      </c>
      <c r="F1929">
        <v>0</v>
      </c>
      <c r="G1929">
        <v>0</v>
      </c>
      <c r="H1929">
        <v>0</v>
      </c>
      <c r="I1929">
        <v>0</v>
      </c>
      <c r="J1929" t="s">
        <v>2496</v>
      </c>
      <c r="K1929" t="s">
        <v>2496</v>
      </c>
      <c r="L1929" s="20"/>
      <c r="M1929" s="20"/>
      <c r="N1929" s="20"/>
      <c r="O1929" s="20"/>
      <c r="P1929" s="20"/>
      <c r="Q1929" s="28">
        <f t="shared" si="31"/>
        <v>17.71</v>
      </c>
      <c r="R1929" s="18"/>
      <c r="S1929" s="18"/>
      <c r="T1929" s="18"/>
      <c r="U1929" s="18"/>
      <c r="V1929" s="18"/>
      <c r="W192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2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2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2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2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29" s="17">
        <f>SUM(T_MAIN_ROUTGW28[[#This Row],[(Y)
TOTAL Excluding VAT - Y1
((A*J)*Q)+((A*R)*12))]:[(AC)
TOTAL Excluding VAT - Y5
((E*N*Q)+((E*V)*12))]])</f>
        <v>0</v>
      </c>
      <c r="AC1929" s="65"/>
    </row>
    <row r="1930" spans="1:29" x14ac:dyDescent="0.3">
      <c r="A1930" t="s">
        <v>77</v>
      </c>
      <c r="B1930" s="1" t="s">
        <v>6021</v>
      </c>
      <c r="C1930" s="115" t="s">
        <v>6073</v>
      </c>
      <c r="D1930" s="116" t="s">
        <v>2556</v>
      </c>
      <c r="E1930">
        <v>0</v>
      </c>
      <c r="F1930">
        <v>0</v>
      </c>
      <c r="G1930">
        <v>0</v>
      </c>
      <c r="H1930">
        <v>0</v>
      </c>
      <c r="I1930">
        <v>0</v>
      </c>
      <c r="J1930" t="s">
        <v>2496</v>
      </c>
      <c r="K1930" t="s">
        <v>2496</v>
      </c>
      <c r="L1930" s="20"/>
      <c r="M1930" s="20"/>
      <c r="N1930" s="20"/>
      <c r="O1930" s="20"/>
      <c r="P1930" s="20"/>
      <c r="Q1930" s="28">
        <f t="shared" si="31"/>
        <v>17.71</v>
      </c>
      <c r="R1930" s="18"/>
      <c r="S1930" s="18"/>
      <c r="T1930" s="18"/>
      <c r="U1930" s="18"/>
      <c r="V1930" s="18"/>
      <c r="W193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0" s="17">
        <f>SUM(T_MAIN_ROUTGW28[[#This Row],[(Y)
TOTAL Excluding VAT - Y1
((A*J)*Q)+((A*R)*12))]:[(AC)
TOTAL Excluding VAT - Y5
((E*N*Q)+((E*V)*12))]])</f>
        <v>0</v>
      </c>
      <c r="AC1930" s="65"/>
    </row>
    <row r="1931" spans="1:29" x14ac:dyDescent="0.3">
      <c r="A1931" t="s">
        <v>77</v>
      </c>
      <c r="B1931" s="1" t="s">
        <v>6021</v>
      </c>
      <c r="C1931" s="115" t="s">
        <v>6074</v>
      </c>
      <c r="D1931" s="116" t="s">
        <v>2556</v>
      </c>
      <c r="E1931">
        <v>0</v>
      </c>
      <c r="F1931">
        <v>0</v>
      </c>
      <c r="G1931">
        <v>0</v>
      </c>
      <c r="H1931">
        <v>0</v>
      </c>
      <c r="I1931">
        <v>0</v>
      </c>
      <c r="J1931" t="s">
        <v>2496</v>
      </c>
      <c r="K1931" t="s">
        <v>2496</v>
      </c>
      <c r="L1931" s="20"/>
      <c r="M1931" s="20"/>
      <c r="N1931" s="20"/>
      <c r="O1931" s="20"/>
      <c r="P1931" s="20"/>
      <c r="Q1931" s="28">
        <f t="shared" si="31"/>
        <v>17.71</v>
      </c>
      <c r="R1931" s="18"/>
      <c r="S1931" s="18"/>
      <c r="T1931" s="18"/>
      <c r="U1931" s="18"/>
      <c r="V1931" s="18"/>
      <c r="W193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1" s="17">
        <f>SUM(T_MAIN_ROUTGW28[[#This Row],[(Y)
TOTAL Excluding VAT - Y1
((A*J)*Q)+((A*R)*12))]:[(AC)
TOTAL Excluding VAT - Y5
((E*N*Q)+((E*V)*12))]])</f>
        <v>0</v>
      </c>
      <c r="AC1931" s="65"/>
    </row>
    <row r="1932" spans="1:29" x14ac:dyDescent="0.3">
      <c r="A1932" t="s">
        <v>77</v>
      </c>
      <c r="B1932" s="1" t="s">
        <v>6021</v>
      </c>
      <c r="C1932" s="115" t="s">
        <v>6075</v>
      </c>
      <c r="D1932" s="116" t="s">
        <v>2556</v>
      </c>
      <c r="E1932">
        <v>0</v>
      </c>
      <c r="F1932">
        <v>0</v>
      </c>
      <c r="G1932">
        <v>0</v>
      </c>
      <c r="H1932">
        <v>0</v>
      </c>
      <c r="I1932">
        <v>0</v>
      </c>
      <c r="J1932" t="s">
        <v>2496</v>
      </c>
      <c r="K1932" t="s">
        <v>2496</v>
      </c>
      <c r="L1932" s="20"/>
      <c r="M1932" s="20"/>
      <c r="N1932" s="20"/>
      <c r="O1932" s="20"/>
      <c r="P1932" s="20"/>
      <c r="Q1932" s="28">
        <f t="shared" si="31"/>
        <v>17.71</v>
      </c>
      <c r="R1932" s="18"/>
      <c r="S1932" s="18"/>
      <c r="T1932" s="18"/>
      <c r="U1932" s="18"/>
      <c r="V1932" s="18"/>
      <c r="W193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2" s="17">
        <f>SUM(T_MAIN_ROUTGW28[[#This Row],[(Y)
TOTAL Excluding VAT - Y1
((A*J)*Q)+((A*R)*12))]:[(AC)
TOTAL Excluding VAT - Y5
((E*N*Q)+((E*V)*12))]])</f>
        <v>0</v>
      </c>
      <c r="AC1932" s="65"/>
    </row>
    <row r="1933" spans="1:29" x14ac:dyDescent="0.3">
      <c r="A1933" t="s">
        <v>77</v>
      </c>
      <c r="B1933" s="1" t="s">
        <v>6021</v>
      </c>
      <c r="C1933" s="115" t="s">
        <v>6076</v>
      </c>
      <c r="D1933" s="116" t="s">
        <v>2556</v>
      </c>
      <c r="E1933">
        <v>0</v>
      </c>
      <c r="F1933">
        <v>0</v>
      </c>
      <c r="G1933">
        <v>0</v>
      </c>
      <c r="H1933">
        <v>0</v>
      </c>
      <c r="I1933">
        <v>0</v>
      </c>
      <c r="J1933" t="s">
        <v>2496</v>
      </c>
      <c r="K1933" t="s">
        <v>2496</v>
      </c>
      <c r="L1933" s="20"/>
      <c r="M1933" s="20"/>
      <c r="N1933" s="20"/>
      <c r="O1933" s="20"/>
      <c r="P1933" s="20"/>
      <c r="Q1933" s="28">
        <f t="shared" si="31"/>
        <v>17.71</v>
      </c>
      <c r="R1933" s="18"/>
      <c r="S1933" s="18"/>
      <c r="T1933" s="18"/>
      <c r="U1933" s="18"/>
      <c r="V1933" s="18"/>
      <c r="W193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3" s="17">
        <f>SUM(T_MAIN_ROUTGW28[[#This Row],[(Y)
TOTAL Excluding VAT - Y1
((A*J)*Q)+((A*R)*12))]:[(AC)
TOTAL Excluding VAT - Y5
((E*N*Q)+((E*V)*12))]])</f>
        <v>0</v>
      </c>
      <c r="AC1933" s="65"/>
    </row>
    <row r="1934" spans="1:29" x14ac:dyDescent="0.3">
      <c r="A1934" t="s">
        <v>77</v>
      </c>
      <c r="B1934" s="1" t="s">
        <v>6021</v>
      </c>
      <c r="C1934" s="115" t="s">
        <v>6077</v>
      </c>
      <c r="D1934" s="116" t="s">
        <v>2556</v>
      </c>
      <c r="E1934">
        <v>0</v>
      </c>
      <c r="F1934">
        <v>0</v>
      </c>
      <c r="G1934">
        <v>0</v>
      </c>
      <c r="H1934">
        <v>0</v>
      </c>
      <c r="I1934">
        <v>0</v>
      </c>
      <c r="J1934" t="s">
        <v>2496</v>
      </c>
      <c r="K1934" t="s">
        <v>2496</v>
      </c>
      <c r="L1934" s="20"/>
      <c r="M1934" s="20"/>
      <c r="N1934" s="20"/>
      <c r="O1934" s="20"/>
      <c r="P1934" s="20"/>
      <c r="Q1934" s="28">
        <f t="shared" si="31"/>
        <v>17.71</v>
      </c>
      <c r="R1934" s="18"/>
      <c r="S1934" s="18"/>
      <c r="T1934" s="18"/>
      <c r="U1934" s="18"/>
      <c r="V1934" s="18"/>
      <c r="W193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4" s="17">
        <f>SUM(T_MAIN_ROUTGW28[[#This Row],[(Y)
TOTAL Excluding VAT - Y1
((A*J)*Q)+((A*R)*12))]:[(AC)
TOTAL Excluding VAT - Y5
((E*N*Q)+((E*V)*12))]])</f>
        <v>0</v>
      </c>
      <c r="AC1934" s="65"/>
    </row>
    <row r="1935" spans="1:29" x14ac:dyDescent="0.3">
      <c r="A1935" t="s">
        <v>76</v>
      </c>
      <c r="B1935" s="1" t="s">
        <v>6021</v>
      </c>
      <c r="C1935" s="115" t="s">
        <v>3236</v>
      </c>
      <c r="D1935" s="116" t="s">
        <v>2556</v>
      </c>
      <c r="E1935">
        <v>0</v>
      </c>
      <c r="F1935">
        <v>0</v>
      </c>
      <c r="G1935">
        <v>0</v>
      </c>
      <c r="H1935">
        <v>0</v>
      </c>
      <c r="I1935">
        <v>0</v>
      </c>
      <c r="J1935" t="s">
        <v>2496</v>
      </c>
      <c r="K1935" t="s">
        <v>2496</v>
      </c>
      <c r="L1935" s="20"/>
      <c r="M1935" s="20"/>
      <c r="N1935" s="20"/>
      <c r="O1935" s="20"/>
      <c r="P1935" s="20"/>
      <c r="Q1935" s="28">
        <f t="shared" si="31"/>
        <v>17.71</v>
      </c>
      <c r="R1935" s="18"/>
      <c r="S1935" s="18"/>
      <c r="T1935" s="18"/>
      <c r="U1935" s="18"/>
      <c r="V1935" s="18"/>
      <c r="W193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5" s="17">
        <f>SUM(T_MAIN_ROUTGW28[[#This Row],[(Y)
TOTAL Excluding VAT - Y1
((A*J)*Q)+((A*R)*12))]:[(AC)
TOTAL Excluding VAT - Y5
((E*N*Q)+((E*V)*12))]])</f>
        <v>0</v>
      </c>
      <c r="AC1935" s="65"/>
    </row>
    <row r="1936" spans="1:29" x14ac:dyDescent="0.3">
      <c r="A1936" t="s">
        <v>76</v>
      </c>
      <c r="B1936" s="1" t="s">
        <v>6021</v>
      </c>
      <c r="C1936" s="115" t="s">
        <v>3238</v>
      </c>
      <c r="D1936" s="116" t="s">
        <v>2556</v>
      </c>
      <c r="E1936">
        <v>0</v>
      </c>
      <c r="F1936">
        <v>0</v>
      </c>
      <c r="G1936">
        <v>0</v>
      </c>
      <c r="H1936">
        <v>0</v>
      </c>
      <c r="I1936">
        <v>0</v>
      </c>
      <c r="J1936" t="s">
        <v>2496</v>
      </c>
      <c r="K1936" t="s">
        <v>2496</v>
      </c>
      <c r="L1936" s="20"/>
      <c r="M1936" s="20"/>
      <c r="N1936" s="20"/>
      <c r="O1936" s="20"/>
      <c r="P1936" s="20"/>
      <c r="Q1936" s="28">
        <f t="shared" si="31"/>
        <v>17.71</v>
      </c>
      <c r="R1936" s="18"/>
      <c r="S1936" s="18"/>
      <c r="T1936" s="18"/>
      <c r="U1936" s="18"/>
      <c r="V1936" s="18"/>
      <c r="W1936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6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6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6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6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6" s="17">
        <f>SUM(T_MAIN_ROUTGW28[[#This Row],[(Y)
TOTAL Excluding VAT - Y1
((A*J)*Q)+((A*R)*12))]:[(AC)
TOTAL Excluding VAT - Y5
((E*N*Q)+((E*V)*12))]])</f>
        <v>0</v>
      </c>
      <c r="AC1936" s="65"/>
    </row>
    <row r="1937" spans="1:29" x14ac:dyDescent="0.3">
      <c r="A1937" t="s">
        <v>76</v>
      </c>
      <c r="B1937" s="1" t="s">
        <v>6021</v>
      </c>
      <c r="C1937" s="115" t="s">
        <v>6078</v>
      </c>
      <c r="D1937" s="116" t="s">
        <v>2556</v>
      </c>
      <c r="E1937">
        <v>0</v>
      </c>
      <c r="F1937">
        <v>0</v>
      </c>
      <c r="G1937">
        <v>0</v>
      </c>
      <c r="H1937">
        <v>0</v>
      </c>
      <c r="I1937">
        <v>0</v>
      </c>
      <c r="J1937" t="s">
        <v>2496</v>
      </c>
      <c r="K1937" t="s">
        <v>2496</v>
      </c>
      <c r="L1937" s="20"/>
      <c r="M1937" s="20"/>
      <c r="N1937" s="20"/>
      <c r="O1937" s="20"/>
      <c r="P1937" s="20"/>
      <c r="Q1937" s="28">
        <f t="shared" si="31"/>
        <v>17.71</v>
      </c>
      <c r="R1937" s="18"/>
      <c r="S1937" s="18"/>
      <c r="T1937" s="18"/>
      <c r="U1937" s="18"/>
      <c r="V1937" s="18"/>
      <c r="W1937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7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7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7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7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7" s="17">
        <f>SUM(T_MAIN_ROUTGW28[[#This Row],[(Y)
TOTAL Excluding VAT - Y1
((A*J)*Q)+((A*R)*12))]:[(AC)
TOTAL Excluding VAT - Y5
((E*N*Q)+((E*V)*12))]])</f>
        <v>0</v>
      </c>
      <c r="AC1937" s="65"/>
    </row>
    <row r="1938" spans="1:29" x14ac:dyDescent="0.3">
      <c r="A1938" t="s">
        <v>76</v>
      </c>
      <c r="B1938" s="1" t="s">
        <v>6021</v>
      </c>
      <c r="C1938" s="115" t="s">
        <v>3250</v>
      </c>
      <c r="D1938" s="116" t="s">
        <v>2556</v>
      </c>
      <c r="E1938">
        <v>0</v>
      </c>
      <c r="F1938">
        <v>0</v>
      </c>
      <c r="G1938">
        <v>0</v>
      </c>
      <c r="H1938">
        <v>0</v>
      </c>
      <c r="I1938">
        <v>0</v>
      </c>
      <c r="J1938" t="s">
        <v>2496</v>
      </c>
      <c r="K1938" t="s">
        <v>2496</v>
      </c>
      <c r="L1938" s="20"/>
      <c r="M1938" s="20"/>
      <c r="N1938" s="20"/>
      <c r="O1938" s="20"/>
      <c r="P1938" s="20"/>
      <c r="Q1938" s="28">
        <f t="shared" si="31"/>
        <v>17.71</v>
      </c>
      <c r="R1938" s="18"/>
      <c r="S1938" s="18"/>
      <c r="T1938" s="18"/>
      <c r="U1938" s="18"/>
      <c r="V1938" s="18"/>
      <c r="W1938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8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8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8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8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8" s="17">
        <f>SUM(T_MAIN_ROUTGW28[[#This Row],[(Y)
TOTAL Excluding VAT - Y1
((A*J)*Q)+((A*R)*12))]:[(AC)
TOTAL Excluding VAT - Y5
((E*N*Q)+((E*V)*12))]])</f>
        <v>0</v>
      </c>
      <c r="AC1938" s="65"/>
    </row>
    <row r="1939" spans="1:29" x14ac:dyDescent="0.3">
      <c r="A1939" t="s">
        <v>76</v>
      </c>
      <c r="B1939" s="1" t="s">
        <v>6021</v>
      </c>
      <c r="C1939" s="115" t="s">
        <v>6079</v>
      </c>
      <c r="D1939" s="116" t="s">
        <v>2556</v>
      </c>
      <c r="E1939">
        <v>0</v>
      </c>
      <c r="F1939">
        <v>0</v>
      </c>
      <c r="G1939">
        <v>0</v>
      </c>
      <c r="H1939">
        <v>0</v>
      </c>
      <c r="I1939">
        <v>0</v>
      </c>
      <c r="J1939" t="s">
        <v>2496</v>
      </c>
      <c r="K1939" t="s">
        <v>2496</v>
      </c>
      <c r="L1939" s="20"/>
      <c r="M1939" s="20"/>
      <c r="N1939" s="20"/>
      <c r="O1939" s="20"/>
      <c r="P1939" s="20"/>
      <c r="Q1939" s="28">
        <f t="shared" si="31"/>
        <v>17.71</v>
      </c>
      <c r="R1939" s="18"/>
      <c r="S1939" s="18"/>
      <c r="T1939" s="18"/>
      <c r="U1939" s="18"/>
      <c r="V1939" s="18"/>
      <c r="W1939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39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39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39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39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39" s="17">
        <f>SUM(T_MAIN_ROUTGW28[[#This Row],[(Y)
TOTAL Excluding VAT - Y1
((A*J)*Q)+((A*R)*12))]:[(AC)
TOTAL Excluding VAT - Y5
((E*N*Q)+((E*V)*12))]])</f>
        <v>0</v>
      </c>
      <c r="AC1939" s="65"/>
    </row>
    <row r="1940" spans="1:29" x14ac:dyDescent="0.3">
      <c r="A1940" t="s">
        <v>76</v>
      </c>
      <c r="B1940" s="1" t="s">
        <v>6021</v>
      </c>
      <c r="C1940" s="115" t="s">
        <v>6080</v>
      </c>
      <c r="D1940" s="116" t="s">
        <v>2556</v>
      </c>
      <c r="E1940">
        <v>0</v>
      </c>
      <c r="F1940">
        <v>0</v>
      </c>
      <c r="G1940">
        <v>0</v>
      </c>
      <c r="H1940">
        <v>0</v>
      </c>
      <c r="I1940">
        <v>0</v>
      </c>
      <c r="J1940" t="s">
        <v>2496</v>
      </c>
      <c r="K1940" t="s">
        <v>2496</v>
      </c>
      <c r="L1940" s="20"/>
      <c r="M1940" s="20"/>
      <c r="N1940" s="20"/>
      <c r="O1940" s="20"/>
      <c r="P1940" s="20"/>
      <c r="Q1940" s="28">
        <f t="shared" ref="Q1940:Q1945" si="32">Exchange_Rate</f>
        <v>17.71</v>
      </c>
      <c r="R1940" s="18"/>
      <c r="S1940" s="18"/>
      <c r="T1940" s="18"/>
      <c r="U1940" s="18"/>
      <c r="V1940" s="18"/>
      <c r="W1940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0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0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0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0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0" s="17">
        <f>SUM(T_MAIN_ROUTGW28[[#This Row],[(Y)
TOTAL Excluding VAT - Y1
((A*J)*Q)+((A*R)*12))]:[(AC)
TOTAL Excluding VAT - Y5
((E*N*Q)+((E*V)*12))]])</f>
        <v>0</v>
      </c>
      <c r="AC1940" s="65"/>
    </row>
    <row r="1941" spans="1:29" x14ac:dyDescent="0.3">
      <c r="A1941" t="s">
        <v>76</v>
      </c>
      <c r="B1941" s="1" t="s">
        <v>6021</v>
      </c>
      <c r="C1941" s="115" t="s">
        <v>6081</v>
      </c>
      <c r="D1941" s="116" t="s">
        <v>2556</v>
      </c>
      <c r="E1941">
        <v>0</v>
      </c>
      <c r="F1941">
        <v>0</v>
      </c>
      <c r="G1941">
        <v>0</v>
      </c>
      <c r="H1941">
        <v>0</v>
      </c>
      <c r="I1941">
        <v>0</v>
      </c>
      <c r="J1941" t="s">
        <v>2496</v>
      </c>
      <c r="K1941" t="s">
        <v>2496</v>
      </c>
      <c r="L1941" s="20"/>
      <c r="M1941" s="20"/>
      <c r="N1941" s="20"/>
      <c r="O1941" s="20"/>
      <c r="P1941" s="20"/>
      <c r="Q1941" s="28">
        <f t="shared" si="32"/>
        <v>17.71</v>
      </c>
      <c r="R1941" s="18"/>
      <c r="S1941" s="18"/>
      <c r="T1941" s="18"/>
      <c r="U1941" s="18"/>
      <c r="V1941" s="18"/>
      <c r="W1941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1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1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1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1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1" s="17">
        <f>SUM(T_MAIN_ROUTGW28[[#This Row],[(Y)
TOTAL Excluding VAT - Y1
((A*J)*Q)+((A*R)*12))]:[(AC)
TOTAL Excluding VAT - Y5
((E*N*Q)+((E*V)*12))]])</f>
        <v>0</v>
      </c>
      <c r="AC1941" s="65"/>
    </row>
    <row r="1942" spans="1:29" x14ac:dyDescent="0.3">
      <c r="A1942" t="s">
        <v>76</v>
      </c>
      <c r="B1942" s="1" t="s">
        <v>6021</v>
      </c>
      <c r="C1942" s="115" t="s">
        <v>6082</v>
      </c>
      <c r="D1942" s="116" t="s">
        <v>2556</v>
      </c>
      <c r="E1942">
        <v>0</v>
      </c>
      <c r="F1942">
        <v>0</v>
      </c>
      <c r="G1942">
        <v>0</v>
      </c>
      <c r="H1942">
        <v>0</v>
      </c>
      <c r="I1942">
        <v>0</v>
      </c>
      <c r="J1942" t="s">
        <v>2496</v>
      </c>
      <c r="K1942" t="s">
        <v>2496</v>
      </c>
      <c r="L1942" s="20"/>
      <c r="M1942" s="20"/>
      <c r="N1942" s="20"/>
      <c r="O1942" s="20"/>
      <c r="P1942" s="20"/>
      <c r="Q1942" s="28">
        <f t="shared" si="32"/>
        <v>17.71</v>
      </c>
      <c r="R1942" s="18"/>
      <c r="S1942" s="18"/>
      <c r="T1942" s="18"/>
      <c r="U1942" s="18"/>
      <c r="V1942" s="18"/>
      <c r="W1942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2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2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2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2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2" s="17">
        <f>SUM(T_MAIN_ROUTGW28[[#This Row],[(Y)
TOTAL Excluding VAT - Y1
((A*J)*Q)+((A*R)*12))]:[(AC)
TOTAL Excluding VAT - Y5
((E*N*Q)+((E*V)*12))]])</f>
        <v>0</v>
      </c>
      <c r="AC1942" s="65"/>
    </row>
    <row r="1943" spans="1:29" x14ac:dyDescent="0.3">
      <c r="A1943" t="s">
        <v>76</v>
      </c>
      <c r="B1943" s="1" t="s">
        <v>6021</v>
      </c>
      <c r="C1943" s="115" t="s">
        <v>6083</v>
      </c>
      <c r="D1943" s="116" t="s">
        <v>2556</v>
      </c>
      <c r="E1943">
        <v>0</v>
      </c>
      <c r="F1943">
        <v>0</v>
      </c>
      <c r="G1943">
        <v>0</v>
      </c>
      <c r="H1943">
        <v>0</v>
      </c>
      <c r="I1943">
        <v>0</v>
      </c>
      <c r="J1943" t="s">
        <v>2496</v>
      </c>
      <c r="K1943" t="s">
        <v>2496</v>
      </c>
      <c r="L1943" s="20"/>
      <c r="M1943" s="20"/>
      <c r="N1943" s="20"/>
      <c r="O1943" s="20"/>
      <c r="P1943" s="20"/>
      <c r="Q1943" s="28">
        <f t="shared" si="32"/>
        <v>17.71</v>
      </c>
      <c r="R1943" s="18"/>
      <c r="S1943" s="18"/>
      <c r="T1943" s="18"/>
      <c r="U1943" s="18"/>
      <c r="V1943" s="18"/>
      <c r="W1943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3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3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3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3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3" s="17">
        <f>SUM(T_MAIN_ROUTGW28[[#This Row],[(Y)
TOTAL Excluding VAT - Y1
((A*J)*Q)+((A*R)*12))]:[(AC)
TOTAL Excluding VAT - Y5
((E*N*Q)+((E*V)*12))]])</f>
        <v>0</v>
      </c>
      <c r="AC1943" s="65"/>
    </row>
    <row r="1944" spans="1:29" x14ac:dyDescent="0.3">
      <c r="A1944" t="s">
        <v>76</v>
      </c>
      <c r="B1944" s="1" t="s">
        <v>6021</v>
      </c>
      <c r="C1944" s="115" t="s">
        <v>6084</v>
      </c>
      <c r="D1944" s="116" t="s">
        <v>2556</v>
      </c>
      <c r="E1944">
        <v>0</v>
      </c>
      <c r="F1944">
        <v>0</v>
      </c>
      <c r="G1944">
        <v>0</v>
      </c>
      <c r="H1944">
        <v>0</v>
      </c>
      <c r="I1944">
        <v>0</v>
      </c>
      <c r="J1944" t="s">
        <v>2496</v>
      </c>
      <c r="K1944" t="s">
        <v>2496</v>
      </c>
      <c r="L1944" s="20"/>
      <c r="M1944" s="20"/>
      <c r="N1944" s="20"/>
      <c r="O1944" s="20"/>
      <c r="P1944" s="20"/>
      <c r="Q1944" s="28">
        <f t="shared" si="32"/>
        <v>17.71</v>
      </c>
      <c r="R1944" s="18"/>
      <c r="S1944" s="18"/>
      <c r="T1944" s="18"/>
      <c r="U1944" s="18"/>
      <c r="V1944" s="18"/>
      <c r="W1944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4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4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4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4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4" s="17">
        <f>SUM(T_MAIN_ROUTGW28[[#This Row],[(Y)
TOTAL Excluding VAT - Y1
((A*J)*Q)+((A*R)*12))]:[(AC)
TOTAL Excluding VAT - Y5
((E*N*Q)+((E*V)*12))]])</f>
        <v>0</v>
      </c>
      <c r="AC1944" s="65"/>
    </row>
    <row r="1945" spans="1:29" x14ac:dyDescent="0.3">
      <c r="A1945" t="s">
        <v>76</v>
      </c>
      <c r="B1945" s="1" t="s">
        <v>6021</v>
      </c>
      <c r="C1945" s="115" t="s">
        <v>3248</v>
      </c>
      <c r="D1945" s="116" t="s">
        <v>2556</v>
      </c>
      <c r="E1945">
        <v>0</v>
      </c>
      <c r="F1945">
        <v>0</v>
      </c>
      <c r="G1945">
        <v>0</v>
      </c>
      <c r="H1945">
        <v>0</v>
      </c>
      <c r="I1945">
        <v>0</v>
      </c>
      <c r="J1945" t="s">
        <v>2496</v>
      </c>
      <c r="K1945" t="s">
        <v>2496</v>
      </c>
      <c r="L1945" s="20"/>
      <c r="M1945" s="20"/>
      <c r="N1945" s="20"/>
      <c r="O1945" s="20"/>
      <c r="P1945" s="20"/>
      <c r="Q1945" s="28">
        <f t="shared" si="32"/>
        <v>17.71</v>
      </c>
      <c r="R1945" s="18"/>
      <c r="S1945" s="18"/>
      <c r="T1945" s="18"/>
      <c r="U1945" s="18"/>
      <c r="V1945" s="18"/>
      <c r="W1945" s="17">
        <f>((T_MAIN_ROUTGW28[[#This Row],[(A)
Qty  - Y1]]*T_MAIN_ROUTGW28[[#This Row],[(J)
USD PRICE
Annual Partner Support Service (1 Year)
Chassis Plus Modules
- according to HW service level (I)
Y1]])*T_MAIN_ROUTGW28[[#This Row],[(Q)
Exchange Rate]])+((T_MAIN_ROUTGW28[[#This Row],[(A)
Qty  - Y1]]*T_MAIN_ROUTGW28[[#This Row],[(R)
Monthly Maintenance according to Service  Level (H) - Y1]])*12)</f>
        <v>0</v>
      </c>
      <c r="X1945" s="17">
        <f>((T_MAIN_ROUTGW28[[#This Row],[(B)
Qty  - Y2]]*T_MAIN_ROUTGW28[[#This Row],[(K)
USD PRICE
Annual Partner Support Service (1 Year)
Chassis Plus Modules
- according to HW service level (I)
Y2]])*T_MAIN_ROUTGW28[[#This Row],[(Q)
Exchange Rate]])+((T_MAIN_ROUTGW28[[#This Row],[(B)
Qty  - Y2]]*T_MAIN_ROUTGW28[[#This Row],[(S)
Monthly Maintenance according to Service  Level (H) - Y2]])*12)</f>
        <v>0</v>
      </c>
      <c r="Y1945" s="17">
        <f>((T_MAIN_ROUTGW28[[#This Row],[(C)
Qty  - Y3]]*T_MAIN_ROUTGW28[[#This Row],[(L)
USD PRICE
Annual Partner Support Service (1 Year)
Chassis Plus Modules
- according to HW service level (I)
Y3]])*T_MAIN_ROUTGW28[[#This Row],[(Q)
Exchange Rate]])+((T_MAIN_ROUTGW28[[#This Row],[(C)
Qty  - Y3]]*T_MAIN_ROUTGW28[[#This Row],[(T)
Monthly Maintenance according to Service  Level (H) - Y3]])*12)</f>
        <v>0</v>
      </c>
      <c r="Z1945" s="17">
        <f>((T_MAIN_ROUTGW28[[#This Row],[(D)
Qty  - Y4]]*T_MAIN_ROUTGW28[[#This Row],[(M)
USD PRICE
Annual Partner Support Service (1 Year)
Chassis Plus Modules
- according to HW service level (I)
Y4]])*T_MAIN_ROUTGW28[[#This Row],[(Q)
Exchange Rate]])+((T_MAIN_ROUTGW28[[#This Row],[(D)
Qty  - Y4]]*T_MAIN_ROUTGW28[[#This Row],[(U)
Monthly Maintenance according to Service  Level (H) - Y4]])*12)</f>
        <v>0</v>
      </c>
      <c r="AA1945" s="17">
        <f>((T_MAIN_ROUTGW28[[#This Row],[(E)
Qty  - Y5]]*T_MAIN_ROUTGW28[[#This Row],[(N)
USD PRICE
Annual Partner Support Service (1 Year)
Chassis Plus Modules
- according to HW service level (I)
Y5]])*T_MAIN_ROUTGW28[[#This Row],[(Q)
Exchange Rate]])+((T_MAIN_ROUTGW28[[#This Row],[(E)
Qty  - Y5]]*T_MAIN_ROUTGW28[[#This Row],[(V)
Monthly Maintenance according to Service  Level (H) - Y5]])*12)</f>
        <v>0</v>
      </c>
      <c r="AB1945" s="17">
        <f>SUM(T_MAIN_ROUTGW28[[#This Row],[(Y)
TOTAL Excluding VAT - Y1
((A*J)*Q)+((A*R)*12))]:[(AC)
TOTAL Excluding VAT - Y5
((E*N*Q)+((E*V)*12))]])</f>
        <v>0</v>
      </c>
      <c r="AC1945" s="65"/>
    </row>
    <row r="1946" spans="1:29" x14ac:dyDescent="0.3">
      <c r="A1946" t="s">
        <v>29</v>
      </c>
      <c r="D1946" s="132"/>
      <c r="L1946" s="20"/>
      <c r="M1946" s="20"/>
      <c r="N1946" s="20"/>
      <c r="O1946" s="20"/>
      <c r="P1946" s="20"/>
      <c r="Q1946" s="28"/>
      <c r="R1946" s="18"/>
      <c r="S1946" s="18"/>
      <c r="T1946" s="18"/>
      <c r="U1946" s="18"/>
      <c r="V1946" s="18"/>
      <c r="W1946" s="17">
        <f>SUBTOTAL(109,T_MAIN_ROUTGW28[(Y)
TOTAL Excluding VAT - Y1
((A*J)*Q)+((A*R)*12))])</f>
        <v>0</v>
      </c>
      <c r="X1946" s="17">
        <f>SUBTOTAL(109,T_MAIN_ROUTGW28[(Z)
TOTAL Excluding VAT - Y2
((B*K)*Q)+((B*S)*12))])</f>
        <v>0</v>
      </c>
      <c r="Y1946" s="17">
        <f>SUBTOTAL(109,T_MAIN_ROUTGW28[AA)
TOTAL Excluding VAT - Y3
((C*L)*Q)+((C*T)*12))])</f>
        <v>0</v>
      </c>
      <c r="Z1946" s="17">
        <f>SUBTOTAL(109,T_MAIN_ROUTGW28[(AB)
TOTAL Excluding VAT - Y4
((D*M)*Q)+((D*U)*12))])</f>
        <v>0</v>
      </c>
      <c r="AA1946" s="17">
        <f>SUBTOTAL(109,T_MAIN_ROUTGW28[(AC)
TOTAL Excluding VAT - Y5
((E*N*Q)+((E*V)*12))])</f>
        <v>0</v>
      </c>
      <c r="AB1946" s="17">
        <f>SUBTOTAL(109,T_MAIN_ROUTGW28[(AF)
TOTAL Excluding VAT])</f>
        <v>0</v>
      </c>
      <c r="AC1946" s="65">
        <f>SUBTOTAL(103,T_MAIN_ROUTGW28[Comments])</f>
        <v>0</v>
      </c>
    </row>
  </sheetData>
  <sheetProtection sort="0" autoFilter="0"/>
  <mergeCells count="6">
    <mergeCell ref="A9:F9"/>
    <mergeCell ref="A1:AC4"/>
    <mergeCell ref="A5:D5"/>
    <mergeCell ref="A8:F8"/>
    <mergeCell ref="A7:F7"/>
    <mergeCell ref="A6:F6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60" fitToHeight="0" orientation="landscape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tabColor rgb="FF92D050"/>
    <pageSetUpPr fitToPage="1"/>
  </sheetPr>
  <dimension ref="A1:AC1143"/>
  <sheetViews>
    <sheetView topLeftCell="A5" zoomScaleNormal="100" workbookViewId="0">
      <selection activeCell="L13" sqref="L13"/>
    </sheetView>
  </sheetViews>
  <sheetFormatPr defaultColWidth="9.109375" defaultRowHeight="14.4" x14ac:dyDescent="0.3"/>
  <cols>
    <col min="1" max="1" width="22" customWidth="1"/>
    <col min="2" max="2" width="23.88671875" customWidth="1"/>
    <col min="3" max="3" width="18.33203125" bestFit="1" customWidth="1"/>
    <col min="4" max="4" width="39" style="1" customWidth="1"/>
    <col min="5" max="5" width="11" style="17" bestFit="1" customWidth="1"/>
    <col min="6" max="7" width="9" style="17" customWidth="1"/>
    <col min="8" max="9" width="9" customWidth="1"/>
    <col min="10" max="10" width="17.88671875" bestFit="1" customWidth="1"/>
    <col min="11" max="11" width="10.109375" customWidth="1"/>
    <col min="12" max="16" width="10.33203125" customWidth="1"/>
    <col min="17" max="17" width="19.44140625" bestFit="1" customWidth="1"/>
    <col min="18" max="22" width="9.6640625" customWidth="1"/>
    <col min="23" max="27" width="14" customWidth="1"/>
    <col min="28" max="28" width="19.109375" bestFit="1" customWidth="1"/>
    <col min="29" max="29" width="64.5546875" customWidth="1"/>
  </cols>
  <sheetData>
    <row r="1" spans="1:29" s="12" customFormat="1" ht="15" customHeight="1" x14ac:dyDescent="0.3">
      <c r="A1" s="217" t="s">
        <v>6085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  <c r="Y1" s="218"/>
      <c r="Z1" s="218"/>
      <c r="AA1" s="218"/>
      <c r="AB1" s="218"/>
      <c r="AC1" s="219"/>
    </row>
    <row r="2" spans="1:2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  <c r="N2" s="221"/>
      <c r="O2" s="221"/>
      <c r="P2" s="221"/>
      <c r="Q2" s="221"/>
      <c r="R2" s="221"/>
      <c r="S2" s="221"/>
      <c r="T2" s="221"/>
      <c r="U2" s="221"/>
      <c r="V2" s="221"/>
      <c r="W2" s="221"/>
      <c r="X2" s="221"/>
      <c r="Y2" s="221"/>
      <c r="Z2" s="221"/>
      <c r="AA2" s="221"/>
      <c r="AB2" s="221"/>
      <c r="AC2" s="222"/>
    </row>
    <row r="3" spans="1:29" s="12" customFormat="1" ht="33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1"/>
      <c r="N3" s="221"/>
      <c r="O3" s="221"/>
      <c r="P3" s="221"/>
      <c r="Q3" s="221"/>
      <c r="R3" s="221"/>
      <c r="S3" s="221"/>
      <c r="T3" s="221"/>
      <c r="U3" s="221"/>
      <c r="V3" s="221"/>
      <c r="W3" s="221"/>
      <c r="X3" s="221"/>
      <c r="Y3" s="221"/>
      <c r="Z3" s="221"/>
      <c r="AA3" s="221"/>
      <c r="AB3" s="221"/>
      <c r="AC3" s="222"/>
    </row>
    <row r="4" spans="1:2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  <c r="Q4" s="224"/>
      <c r="R4" s="224"/>
      <c r="S4" s="224"/>
      <c r="T4" s="224"/>
      <c r="U4" s="224"/>
      <c r="V4" s="224"/>
      <c r="W4" s="224"/>
      <c r="X4" s="224"/>
      <c r="Y4" s="224"/>
      <c r="Z4" s="224"/>
      <c r="AA4" s="224"/>
      <c r="AB4" s="224"/>
      <c r="AC4" s="225"/>
    </row>
    <row r="5" spans="1:29" s="12" customFormat="1" ht="15.6" x14ac:dyDescent="0.3">
      <c r="A5" s="234" t="s">
        <v>33</v>
      </c>
      <c r="B5" s="234"/>
      <c r="C5" s="234"/>
      <c r="D5" s="234"/>
      <c r="E5" s="79"/>
      <c r="F5" s="79"/>
      <c r="G5" s="42"/>
      <c r="H5" s="15"/>
    </row>
    <row r="6" spans="1:29" s="12" customFormat="1" ht="15.6" x14ac:dyDescent="0.3">
      <c r="A6" s="233" t="s">
        <v>236</v>
      </c>
      <c r="B6" s="233"/>
      <c r="C6" s="233"/>
      <c r="D6" s="233"/>
      <c r="E6" s="233"/>
      <c r="F6" s="233"/>
      <c r="G6" s="233"/>
      <c r="H6" s="233"/>
      <c r="I6" s="233"/>
      <c r="J6" s="233"/>
      <c r="K6" s="233"/>
      <c r="L6" s="233"/>
    </row>
    <row r="7" spans="1:29" s="12" customFormat="1" ht="15.6" x14ac:dyDescent="0.3">
      <c r="A7" s="233" t="s">
        <v>146</v>
      </c>
      <c r="B7" s="233"/>
      <c r="C7" s="233"/>
      <c r="D7" s="233"/>
      <c r="E7" s="233"/>
      <c r="F7" s="233"/>
      <c r="G7" s="233"/>
      <c r="H7" s="233"/>
      <c r="I7" s="233"/>
      <c r="J7" s="233"/>
      <c r="K7" s="233"/>
      <c r="L7" s="233"/>
    </row>
    <row r="8" spans="1:29" s="12" customFormat="1" ht="15.6" x14ac:dyDescent="0.3">
      <c r="A8" s="233" t="s">
        <v>147</v>
      </c>
      <c r="B8" s="233"/>
      <c r="C8" s="233"/>
      <c r="D8" s="233"/>
      <c r="E8" s="233"/>
      <c r="F8" s="233"/>
      <c r="G8" s="233"/>
      <c r="H8" s="233"/>
      <c r="I8" s="233"/>
      <c r="J8" s="233"/>
      <c r="K8" s="233"/>
      <c r="L8" s="233"/>
    </row>
    <row r="9" spans="1:29" s="12" customFormat="1" ht="15.6" x14ac:dyDescent="0.3">
      <c r="A9" s="233" t="s">
        <v>237</v>
      </c>
      <c r="B9" s="233"/>
      <c r="C9" s="233"/>
      <c r="D9" s="233"/>
      <c r="E9" s="233"/>
      <c r="F9" s="233"/>
      <c r="G9" s="233"/>
      <c r="H9" s="233"/>
      <c r="I9" s="233"/>
      <c r="J9" s="233"/>
      <c r="K9" s="233"/>
      <c r="L9" s="233"/>
    </row>
    <row r="11" spans="1:29" x14ac:dyDescent="0.3">
      <c r="E11" s="17" t="s">
        <v>121</v>
      </c>
      <c r="F11" s="17" t="s">
        <v>121</v>
      </c>
    </row>
    <row r="12" spans="1:29" ht="141.6" customHeight="1" x14ac:dyDescent="0.3">
      <c r="A12" s="22" t="s">
        <v>238</v>
      </c>
      <c r="B12" s="22" t="s">
        <v>239</v>
      </c>
      <c r="C12" s="23" t="s">
        <v>240</v>
      </c>
      <c r="D12" s="23" t="s">
        <v>241</v>
      </c>
      <c r="E12" s="23" t="s">
        <v>6086</v>
      </c>
      <c r="F12" s="23" t="s">
        <v>243</v>
      </c>
      <c r="G12" s="23" t="s">
        <v>244</v>
      </c>
      <c r="H12" s="23" t="s">
        <v>245</v>
      </c>
      <c r="I12" s="23" t="s">
        <v>246</v>
      </c>
      <c r="J12" s="23" t="s">
        <v>247</v>
      </c>
      <c r="K12" s="23" t="s">
        <v>248</v>
      </c>
      <c r="L12" s="24" t="s">
        <v>249</v>
      </c>
      <c r="M12" s="24" t="s">
        <v>250</v>
      </c>
      <c r="N12" s="24" t="s">
        <v>251</v>
      </c>
      <c r="O12" s="24" t="s">
        <v>252</v>
      </c>
      <c r="P12" s="24" t="s">
        <v>253</v>
      </c>
      <c r="Q12" s="23" t="s">
        <v>254</v>
      </c>
      <c r="R12" s="25" t="s">
        <v>255</v>
      </c>
      <c r="S12" s="25" t="s">
        <v>256</v>
      </c>
      <c r="T12" s="25" t="s">
        <v>257</v>
      </c>
      <c r="U12" s="25" t="s">
        <v>258</v>
      </c>
      <c r="V12" s="25" t="s">
        <v>259</v>
      </c>
      <c r="W12" s="25" t="s">
        <v>260</v>
      </c>
      <c r="X12" s="25" t="s">
        <v>261</v>
      </c>
      <c r="Y12" s="25" t="s">
        <v>262</v>
      </c>
      <c r="Z12" s="25" t="s">
        <v>263</v>
      </c>
      <c r="AA12" s="25" t="s">
        <v>264</v>
      </c>
      <c r="AB12" s="25" t="s">
        <v>265</v>
      </c>
      <c r="AC12" s="23" t="s">
        <v>169</v>
      </c>
    </row>
    <row r="13" spans="1:29" x14ac:dyDescent="0.3">
      <c r="A13" t="s">
        <v>69</v>
      </c>
      <c r="B13" t="s">
        <v>6087</v>
      </c>
      <c r="C13" t="s">
        <v>6088</v>
      </c>
      <c r="D13" t="s">
        <v>6089</v>
      </c>
      <c r="E13">
        <v>1</v>
      </c>
      <c r="F13">
        <v>1</v>
      </c>
      <c r="G13">
        <v>1</v>
      </c>
      <c r="H13">
        <v>1</v>
      </c>
      <c r="I13">
        <v>1</v>
      </c>
      <c r="J13" t="s">
        <v>269</v>
      </c>
      <c r="K13" t="s">
        <v>2524</v>
      </c>
      <c r="L13" s="20"/>
      <c r="M13" s="20"/>
      <c r="N13" s="20"/>
      <c r="O13" s="20"/>
      <c r="P13" s="20"/>
      <c r="Q13" s="28">
        <f t="shared" ref="Q13:Q76" si="0">Exchange_Rate</f>
        <v>17.71</v>
      </c>
      <c r="R13" s="18"/>
      <c r="S13" s="18"/>
      <c r="T13" s="18"/>
      <c r="U13" s="18"/>
      <c r="V13" s="18"/>
      <c r="W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" s="17">
        <f>SUM(T_MAIN_ROUTGW29[[#This Row],[(Y)
TOTAL Excluding VAT - Y1
((A*J)*Q)+((A*R)*12))]:[(AC)
TOTAL Excluding VAT - Y5
((E*N*Q)+((E*V)*12))]])</f>
        <v>0</v>
      </c>
      <c r="AC13" s="65"/>
    </row>
    <row r="14" spans="1:29" x14ac:dyDescent="0.3">
      <c r="A14" t="s">
        <v>69</v>
      </c>
      <c r="B14" t="s">
        <v>6090</v>
      </c>
      <c r="C14" t="s">
        <v>6091</v>
      </c>
      <c r="D14" t="s">
        <v>6089</v>
      </c>
      <c r="E14">
        <v>1</v>
      </c>
      <c r="F14">
        <v>1</v>
      </c>
      <c r="G14">
        <v>1</v>
      </c>
      <c r="H14">
        <v>1</v>
      </c>
      <c r="I14">
        <v>1</v>
      </c>
      <c r="J14" t="s">
        <v>269</v>
      </c>
      <c r="K14" t="s">
        <v>2524</v>
      </c>
      <c r="L14" s="20"/>
      <c r="M14" s="20"/>
      <c r="N14" s="20"/>
      <c r="O14" s="20"/>
      <c r="P14" s="20"/>
      <c r="Q14" s="28">
        <f t="shared" si="0"/>
        <v>17.71</v>
      </c>
      <c r="R14" s="18"/>
      <c r="S14" s="18"/>
      <c r="T14" s="18"/>
      <c r="U14" s="18"/>
      <c r="V14" s="18"/>
      <c r="W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" s="17">
        <f>SUM(T_MAIN_ROUTGW29[[#This Row],[(Y)
TOTAL Excluding VAT - Y1
((A*J)*Q)+((A*R)*12))]:[(AC)
TOTAL Excluding VAT - Y5
((E*N*Q)+((E*V)*12))]])</f>
        <v>0</v>
      </c>
      <c r="AC14" s="65"/>
    </row>
    <row r="15" spans="1:29" x14ac:dyDescent="0.3">
      <c r="A15" t="s">
        <v>71</v>
      </c>
      <c r="B15" t="s">
        <v>6092</v>
      </c>
      <c r="C15" t="s">
        <v>6093</v>
      </c>
      <c r="D15" t="s">
        <v>6089</v>
      </c>
      <c r="E15">
        <v>1</v>
      </c>
      <c r="F15">
        <v>1</v>
      </c>
      <c r="G15">
        <v>1</v>
      </c>
      <c r="H15">
        <v>1</v>
      </c>
      <c r="I15">
        <v>1</v>
      </c>
      <c r="J15" t="s">
        <v>269</v>
      </c>
      <c r="K15" t="s">
        <v>2524</v>
      </c>
      <c r="L15" s="20"/>
      <c r="M15" s="20"/>
      <c r="N15" s="20"/>
      <c r="O15" s="20"/>
      <c r="P15" s="20"/>
      <c r="Q15" s="28">
        <f t="shared" si="0"/>
        <v>17.71</v>
      </c>
      <c r="R15" s="18"/>
      <c r="S15" s="18"/>
      <c r="T15" s="18"/>
      <c r="U15" s="18"/>
      <c r="V15" s="18"/>
      <c r="W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" s="17">
        <f>SUM(T_MAIN_ROUTGW29[[#This Row],[(Y)
TOTAL Excluding VAT - Y1
((A*J)*Q)+((A*R)*12))]:[(AC)
TOTAL Excluding VAT - Y5
((E*N*Q)+((E*V)*12))]])</f>
        <v>0</v>
      </c>
      <c r="AC15" s="65"/>
    </row>
    <row r="16" spans="1:29" x14ac:dyDescent="0.3">
      <c r="A16" t="s">
        <v>71</v>
      </c>
      <c r="B16" t="s">
        <v>6094</v>
      </c>
      <c r="C16" t="s">
        <v>6095</v>
      </c>
      <c r="D16" t="s">
        <v>6089</v>
      </c>
      <c r="E16">
        <v>1</v>
      </c>
      <c r="F16">
        <v>1</v>
      </c>
      <c r="G16">
        <v>1</v>
      </c>
      <c r="H16">
        <v>1</v>
      </c>
      <c r="I16">
        <v>1</v>
      </c>
      <c r="J16" t="s">
        <v>269</v>
      </c>
      <c r="K16" t="s">
        <v>2524</v>
      </c>
      <c r="L16" s="20"/>
      <c r="M16" s="20"/>
      <c r="N16" s="20"/>
      <c r="O16" s="20"/>
      <c r="P16" s="20"/>
      <c r="Q16" s="28">
        <f t="shared" si="0"/>
        <v>17.71</v>
      </c>
      <c r="R16" s="18"/>
      <c r="S16" s="18"/>
      <c r="T16" s="18"/>
      <c r="U16" s="18"/>
      <c r="V16" s="18"/>
      <c r="W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" s="17">
        <f>SUM(T_MAIN_ROUTGW29[[#This Row],[(Y)
TOTAL Excluding VAT - Y1
((A*J)*Q)+((A*R)*12))]:[(AC)
TOTAL Excluding VAT - Y5
((E*N*Q)+((E*V)*12))]])</f>
        <v>0</v>
      </c>
      <c r="AC16" s="65"/>
    </row>
    <row r="17" spans="1:29" x14ac:dyDescent="0.3">
      <c r="A17" t="s">
        <v>67</v>
      </c>
      <c r="B17" t="s">
        <v>6096</v>
      </c>
      <c r="C17" t="s">
        <v>6097</v>
      </c>
      <c r="D17" t="s">
        <v>6089</v>
      </c>
      <c r="E17">
        <v>1</v>
      </c>
      <c r="F17">
        <v>1</v>
      </c>
      <c r="G17">
        <v>1</v>
      </c>
      <c r="H17">
        <v>1</v>
      </c>
      <c r="I17">
        <v>1</v>
      </c>
      <c r="J17" t="s">
        <v>269</v>
      </c>
      <c r="K17" t="s">
        <v>2524</v>
      </c>
      <c r="L17" s="20"/>
      <c r="M17" s="20"/>
      <c r="N17" s="20"/>
      <c r="O17" s="20"/>
      <c r="P17" s="20"/>
      <c r="Q17" s="28">
        <f t="shared" si="0"/>
        <v>17.71</v>
      </c>
      <c r="R17" s="18"/>
      <c r="S17" s="18"/>
      <c r="T17" s="18"/>
      <c r="U17" s="18"/>
      <c r="V17" s="18"/>
      <c r="W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" s="17">
        <f>SUM(T_MAIN_ROUTGW29[[#This Row],[(Y)
TOTAL Excluding VAT - Y1
((A*J)*Q)+((A*R)*12))]:[(AC)
TOTAL Excluding VAT - Y5
((E*N*Q)+((E*V)*12))]])</f>
        <v>0</v>
      </c>
      <c r="AC17" s="65"/>
    </row>
    <row r="18" spans="1:29" x14ac:dyDescent="0.3">
      <c r="A18" t="s">
        <v>67</v>
      </c>
      <c r="B18" t="s">
        <v>6098</v>
      </c>
      <c r="C18" t="s">
        <v>6099</v>
      </c>
      <c r="D18" t="s">
        <v>6089</v>
      </c>
      <c r="E18">
        <v>1</v>
      </c>
      <c r="F18">
        <v>1</v>
      </c>
      <c r="G18">
        <v>1</v>
      </c>
      <c r="H18">
        <v>1</v>
      </c>
      <c r="I18">
        <v>1</v>
      </c>
      <c r="J18" t="s">
        <v>269</v>
      </c>
      <c r="K18" t="s">
        <v>2524</v>
      </c>
      <c r="L18" s="20"/>
      <c r="M18" s="20"/>
      <c r="N18" s="20"/>
      <c r="O18" s="20"/>
      <c r="P18" s="20"/>
      <c r="Q18" s="28">
        <f t="shared" si="0"/>
        <v>17.71</v>
      </c>
      <c r="R18" s="18"/>
      <c r="S18" s="18"/>
      <c r="T18" s="18"/>
      <c r="U18" s="18"/>
      <c r="V18" s="18"/>
      <c r="W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" s="17">
        <f>SUM(T_MAIN_ROUTGW29[[#This Row],[(Y)
TOTAL Excluding VAT - Y1
((A*J)*Q)+((A*R)*12))]:[(AC)
TOTAL Excluding VAT - Y5
((E*N*Q)+((E*V)*12))]])</f>
        <v>0</v>
      </c>
      <c r="AC18" s="65"/>
    </row>
    <row r="19" spans="1:29" x14ac:dyDescent="0.3">
      <c r="A19" t="s">
        <v>73</v>
      </c>
      <c r="B19" t="s">
        <v>6100</v>
      </c>
      <c r="C19" t="s">
        <v>6101</v>
      </c>
      <c r="D19" t="s">
        <v>6102</v>
      </c>
      <c r="E19">
        <v>1</v>
      </c>
      <c r="F19">
        <v>1</v>
      </c>
      <c r="G19">
        <v>1</v>
      </c>
      <c r="H19">
        <v>1</v>
      </c>
      <c r="I19">
        <v>1</v>
      </c>
      <c r="J19" t="s">
        <v>269</v>
      </c>
      <c r="K19" t="s">
        <v>2524</v>
      </c>
      <c r="L19" s="20"/>
      <c r="M19" s="20"/>
      <c r="N19" s="20"/>
      <c r="O19" s="20"/>
      <c r="P19" s="20"/>
      <c r="Q19" s="28">
        <f t="shared" si="0"/>
        <v>17.71</v>
      </c>
      <c r="R19" s="18"/>
      <c r="S19" s="18"/>
      <c r="T19" s="18"/>
      <c r="U19" s="18"/>
      <c r="V19" s="18"/>
      <c r="W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" s="17">
        <f>SUM(T_MAIN_ROUTGW29[[#This Row],[(Y)
TOTAL Excluding VAT - Y1
((A*J)*Q)+((A*R)*12))]:[(AC)
TOTAL Excluding VAT - Y5
((E*N*Q)+((E*V)*12))]])</f>
        <v>0</v>
      </c>
      <c r="AC19" s="65"/>
    </row>
    <row r="20" spans="1:29" x14ac:dyDescent="0.3">
      <c r="A20" t="s">
        <v>73</v>
      </c>
      <c r="B20" t="s">
        <v>6103</v>
      </c>
      <c r="C20" t="s">
        <v>6104</v>
      </c>
      <c r="D20" t="s">
        <v>6102</v>
      </c>
      <c r="E20">
        <v>1</v>
      </c>
      <c r="F20">
        <v>1</v>
      </c>
      <c r="G20">
        <v>1</v>
      </c>
      <c r="H20">
        <v>1</v>
      </c>
      <c r="I20">
        <v>1</v>
      </c>
      <c r="J20" t="s">
        <v>269</v>
      </c>
      <c r="K20" t="s">
        <v>2524</v>
      </c>
      <c r="L20" s="20"/>
      <c r="M20" s="20"/>
      <c r="N20" s="20"/>
      <c r="O20" s="20"/>
      <c r="P20" s="20"/>
      <c r="Q20" s="28">
        <f t="shared" si="0"/>
        <v>17.71</v>
      </c>
      <c r="R20" s="18"/>
      <c r="S20" s="18"/>
      <c r="T20" s="18"/>
      <c r="U20" s="18"/>
      <c r="V20" s="18"/>
      <c r="W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" s="17">
        <f>SUM(T_MAIN_ROUTGW29[[#This Row],[(Y)
TOTAL Excluding VAT - Y1
((A*J)*Q)+((A*R)*12))]:[(AC)
TOTAL Excluding VAT - Y5
((E*N*Q)+((E*V)*12))]])</f>
        <v>0</v>
      </c>
      <c r="AC20" s="65"/>
    </row>
    <row r="21" spans="1:29" x14ac:dyDescent="0.3">
      <c r="A21" t="s">
        <v>67</v>
      </c>
      <c r="B21" t="s">
        <v>6105</v>
      </c>
      <c r="C21" t="s">
        <v>6106</v>
      </c>
      <c r="D21" t="s">
        <v>6107</v>
      </c>
      <c r="E21">
        <v>1</v>
      </c>
      <c r="F21">
        <v>1</v>
      </c>
      <c r="G21">
        <v>1</v>
      </c>
      <c r="H21">
        <v>1</v>
      </c>
      <c r="I21">
        <v>1</v>
      </c>
      <c r="J21" t="s">
        <v>269</v>
      </c>
      <c r="K21" t="s">
        <v>2524</v>
      </c>
      <c r="L21" s="20"/>
      <c r="M21" s="20"/>
      <c r="N21" s="20"/>
      <c r="O21" s="20"/>
      <c r="P21" s="20"/>
      <c r="Q21" s="28">
        <f t="shared" si="0"/>
        <v>17.71</v>
      </c>
      <c r="R21" s="18"/>
      <c r="S21" s="18"/>
      <c r="T21" s="18"/>
      <c r="U21" s="18"/>
      <c r="V21" s="18"/>
      <c r="W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" s="17">
        <f>SUM(T_MAIN_ROUTGW29[[#This Row],[(Y)
TOTAL Excluding VAT - Y1
((A*J)*Q)+((A*R)*12))]:[(AC)
TOTAL Excluding VAT - Y5
((E*N*Q)+((E*V)*12))]])</f>
        <v>0</v>
      </c>
      <c r="AC21" s="65"/>
    </row>
    <row r="22" spans="1:29" x14ac:dyDescent="0.3">
      <c r="A22" t="s">
        <v>79</v>
      </c>
      <c r="B22" t="s">
        <v>6108</v>
      </c>
      <c r="C22" t="s">
        <v>6109</v>
      </c>
      <c r="D22" t="s">
        <v>6110</v>
      </c>
      <c r="E22">
        <v>1</v>
      </c>
      <c r="F22">
        <v>1</v>
      </c>
      <c r="G22">
        <v>1</v>
      </c>
      <c r="H22">
        <v>1</v>
      </c>
      <c r="I22">
        <v>1</v>
      </c>
      <c r="J22" t="s">
        <v>269</v>
      </c>
      <c r="K22" t="s">
        <v>2524</v>
      </c>
      <c r="L22" s="20"/>
      <c r="M22" s="20"/>
      <c r="N22" s="20"/>
      <c r="O22" s="20"/>
      <c r="P22" s="20"/>
      <c r="Q22" s="28">
        <f t="shared" si="0"/>
        <v>17.71</v>
      </c>
      <c r="R22" s="18"/>
      <c r="S22" s="18"/>
      <c r="T22" s="18"/>
      <c r="U22" s="18"/>
      <c r="V22" s="18"/>
      <c r="W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" s="17">
        <f>SUM(T_MAIN_ROUTGW29[[#This Row],[(Y)
TOTAL Excluding VAT - Y1
((A*J)*Q)+((A*R)*12))]:[(AC)
TOTAL Excluding VAT - Y5
((E*N*Q)+((E*V)*12))]])</f>
        <v>0</v>
      </c>
      <c r="AC22" s="65"/>
    </row>
    <row r="23" spans="1:29" x14ac:dyDescent="0.3">
      <c r="A23" t="s">
        <v>69</v>
      </c>
      <c r="B23" t="s">
        <v>6111</v>
      </c>
      <c r="C23" t="s">
        <v>6112</v>
      </c>
      <c r="D23" t="s">
        <v>6110</v>
      </c>
      <c r="E23">
        <v>1</v>
      </c>
      <c r="F23">
        <v>1</v>
      </c>
      <c r="G23">
        <v>1</v>
      </c>
      <c r="H23">
        <v>1</v>
      </c>
      <c r="I23">
        <v>1</v>
      </c>
      <c r="J23" t="s">
        <v>269</v>
      </c>
      <c r="K23" t="s">
        <v>2524</v>
      </c>
      <c r="L23" s="20"/>
      <c r="M23" s="20"/>
      <c r="N23" s="20"/>
      <c r="O23" s="20"/>
      <c r="P23" s="20"/>
      <c r="Q23" s="28">
        <f t="shared" si="0"/>
        <v>17.71</v>
      </c>
      <c r="R23" s="18"/>
      <c r="S23" s="18"/>
      <c r="T23" s="18"/>
      <c r="U23" s="18"/>
      <c r="V23" s="18"/>
      <c r="W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" s="17">
        <f>SUM(T_MAIN_ROUTGW29[[#This Row],[(Y)
TOTAL Excluding VAT - Y1
((A*J)*Q)+((A*R)*12))]:[(AC)
TOTAL Excluding VAT - Y5
((E*N*Q)+((E*V)*12))]])</f>
        <v>0</v>
      </c>
      <c r="AC23" s="65"/>
    </row>
    <row r="24" spans="1:29" x14ac:dyDescent="0.3">
      <c r="A24" t="s">
        <v>69</v>
      </c>
      <c r="B24" t="s">
        <v>6113</v>
      </c>
      <c r="C24" t="s">
        <v>6114</v>
      </c>
      <c r="D24" t="s">
        <v>6110</v>
      </c>
      <c r="E24">
        <v>1</v>
      </c>
      <c r="F24">
        <v>1</v>
      </c>
      <c r="G24">
        <v>1</v>
      </c>
      <c r="H24">
        <v>1</v>
      </c>
      <c r="I24">
        <v>1</v>
      </c>
      <c r="J24" t="s">
        <v>269</v>
      </c>
      <c r="K24" t="s">
        <v>2524</v>
      </c>
      <c r="L24" s="20"/>
      <c r="M24" s="20"/>
      <c r="N24" s="20"/>
      <c r="O24" s="20"/>
      <c r="P24" s="20"/>
      <c r="Q24" s="28">
        <f t="shared" si="0"/>
        <v>17.71</v>
      </c>
      <c r="R24" s="18"/>
      <c r="S24" s="18"/>
      <c r="T24" s="18"/>
      <c r="U24" s="18"/>
      <c r="V24" s="18"/>
      <c r="W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" s="17">
        <f>SUM(T_MAIN_ROUTGW29[[#This Row],[(Y)
TOTAL Excluding VAT - Y1
((A*J)*Q)+((A*R)*12))]:[(AC)
TOTAL Excluding VAT - Y5
((E*N*Q)+((E*V)*12))]])</f>
        <v>0</v>
      </c>
      <c r="AC24" s="65"/>
    </row>
    <row r="25" spans="1:29" x14ac:dyDescent="0.3">
      <c r="A25" t="s">
        <v>69</v>
      </c>
      <c r="B25" t="s">
        <v>6115</v>
      </c>
      <c r="C25" t="s">
        <v>6116</v>
      </c>
      <c r="D25" t="s">
        <v>6110</v>
      </c>
      <c r="E25">
        <v>1</v>
      </c>
      <c r="F25">
        <v>1</v>
      </c>
      <c r="G25">
        <v>1</v>
      </c>
      <c r="H25">
        <v>1</v>
      </c>
      <c r="I25">
        <v>1</v>
      </c>
      <c r="J25" t="s">
        <v>269</v>
      </c>
      <c r="K25" t="s">
        <v>2524</v>
      </c>
      <c r="L25" s="20"/>
      <c r="M25" s="20"/>
      <c r="N25" s="20"/>
      <c r="O25" s="20"/>
      <c r="P25" s="20"/>
      <c r="Q25" s="28">
        <f t="shared" si="0"/>
        <v>17.71</v>
      </c>
      <c r="R25" s="18"/>
      <c r="S25" s="18"/>
      <c r="T25" s="18"/>
      <c r="U25" s="18"/>
      <c r="V25" s="18"/>
      <c r="W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" s="17">
        <f>SUM(T_MAIN_ROUTGW29[[#This Row],[(Y)
TOTAL Excluding VAT - Y1
((A*J)*Q)+((A*R)*12))]:[(AC)
TOTAL Excluding VAT - Y5
((E*N*Q)+((E*V)*12))]])</f>
        <v>0</v>
      </c>
      <c r="AC25" s="65"/>
    </row>
    <row r="26" spans="1:29" x14ac:dyDescent="0.3">
      <c r="A26" t="s">
        <v>69</v>
      </c>
      <c r="B26" t="s">
        <v>6117</v>
      </c>
      <c r="C26" t="s">
        <v>6118</v>
      </c>
      <c r="D26" t="s">
        <v>6110</v>
      </c>
      <c r="E26">
        <v>1</v>
      </c>
      <c r="F26">
        <v>1</v>
      </c>
      <c r="G26">
        <v>1</v>
      </c>
      <c r="H26">
        <v>1</v>
      </c>
      <c r="I26">
        <v>1</v>
      </c>
      <c r="J26" t="s">
        <v>269</v>
      </c>
      <c r="K26" t="s">
        <v>2524</v>
      </c>
      <c r="L26" s="20"/>
      <c r="M26" s="20"/>
      <c r="N26" s="20"/>
      <c r="O26" s="20"/>
      <c r="P26" s="20"/>
      <c r="Q26" s="28">
        <f t="shared" si="0"/>
        <v>17.71</v>
      </c>
      <c r="R26" s="18"/>
      <c r="S26" s="18"/>
      <c r="T26" s="18"/>
      <c r="U26" s="18"/>
      <c r="V26" s="18"/>
      <c r="W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" s="17">
        <f>SUM(T_MAIN_ROUTGW29[[#This Row],[(Y)
TOTAL Excluding VAT - Y1
((A*J)*Q)+((A*R)*12))]:[(AC)
TOTAL Excluding VAT - Y5
((E*N*Q)+((E*V)*12))]])</f>
        <v>0</v>
      </c>
      <c r="AC26" s="65"/>
    </row>
    <row r="27" spans="1:29" x14ac:dyDescent="0.3">
      <c r="A27" t="s">
        <v>69</v>
      </c>
      <c r="B27" t="s">
        <v>6119</v>
      </c>
      <c r="C27" t="s">
        <v>6120</v>
      </c>
      <c r="D27" t="s">
        <v>6110</v>
      </c>
      <c r="E27">
        <v>1</v>
      </c>
      <c r="F27">
        <v>1</v>
      </c>
      <c r="G27">
        <v>1</v>
      </c>
      <c r="H27">
        <v>1</v>
      </c>
      <c r="I27">
        <v>1</v>
      </c>
      <c r="J27" t="s">
        <v>269</v>
      </c>
      <c r="K27" t="s">
        <v>2524</v>
      </c>
      <c r="L27" s="20"/>
      <c r="M27" s="20"/>
      <c r="N27" s="20"/>
      <c r="O27" s="20"/>
      <c r="P27" s="20"/>
      <c r="Q27" s="28">
        <f t="shared" si="0"/>
        <v>17.71</v>
      </c>
      <c r="R27" s="18"/>
      <c r="S27" s="18"/>
      <c r="T27" s="18"/>
      <c r="U27" s="18"/>
      <c r="V27" s="18"/>
      <c r="W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" s="17">
        <f>SUM(T_MAIN_ROUTGW29[[#This Row],[(Y)
TOTAL Excluding VAT - Y1
((A*J)*Q)+((A*R)*12))]:[(AC)
TOTAL Excluding VAT - Y5
((E*N*Q)+((E*V)*12))]])</f>
        <v>0</v>
      </c>
      <c r="AC27" s="65"/>
    </row>
    <row r="28" spans="1:29" x14ac:dyDescent="0.3">
      <c r="A28" t="s">
        <v>69</v>
      </c>
      <c r="B28" t="s">
        <v>6121</v>
      </c>
      <c r="C28" t="s">
        <v>6122</v>
      </c>
      <c r="D28" t="s">
        <v>6110</v>
      </c>
      <c r="E28">
        <v>1</v>
      </c>
      <c r="F28">
        <v>1</v>
      </c>
      <c r="G28">
        <v>1</v>
      </c>
      <c r="H28">
        <v>1</v>
      </c>
      <c r="I28">
        <v>1</v>
      </c>
      <c r="J28" t="s">
        <v>269</v>
      </c>
      <c r="K28" t="s">
        <v>2524</v>
      </c>
      <c r="L28" s="20"/>
      <c r="M28" s="20"/>
      <c r="N28" s="20"/>
      <c r="O28" s="20"/>
      <c r="P28" s="20"/>
      <c r="Q28" s="28">
        <f t="shared" si="0"/>
        <v>17.71</v>
      </c>
      <c r="R28" s="18"/>
      <c r="S28" s="18"/>
      <c r="T28" s="18"/>
      <c r="U28" s="18"/>
      <c r="V28" s="18"/>
      <c r="W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" s="17">
        <f>SUM(T_MAIN_ROUTGW29[[#This Row],[(Y)
TOTAL Excluding VAT - Y1
((A*J)*Q)+((A*R)*12))]:[(AC)
TOTAL Excluding VAT - Y5
((E*N*Q)+((E*V)*12))]])</f>
        <v>0</v>
      </c>
      <c r="AC28" s="65"/>
    </row>
    <row r="29" spans="1:29" x14ac:dyDescent="0.3">
      <c r="A29" t="s">
        <v>69</v>
      </c>
      <c r="B29" t="s">
        <v>6123</v>
      </c>
      <c r="C29" t="s">
        <v>6124</v>
      </c>
      <c r="D29" t="s">
        <v>6110</v>
      </c>
      <c r="E29">
        <v>1</v>
      </c>
      <c r="F29">
        <v>1</v>
      </c>
      <c r="G29">
        <v>1</v>
      </c>
      <c r="H29">
        <v>1</v>
      </c>
      <c r="I29">
        <v>1</v>
      </c>
      <c r="J29" t="s">
        <v>269</v>
      </c>
      <c r="K29" t="s">
        <v>2524</v>
      </c>
      <c r="L29" s="20"/>
      <c r="M29" s="20"/>
      <c r="N29" s="20"/>
      <c r="O29" s="20"/>
      <c r="P29" s="20"/>
      <c r="Q29" s="28">
        <f t="shared" si="0"/>
        <v>17.71</v>
      </c>
      <c r="R29" s="18"/>
      <c r="S29" s="18"/>
      <c r="T29" s="18"/>
      <c r="U29" s="18"/>
      <c r="V29" s="18"/>
      <c r="W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" s="17">
        <f>SUM(T_MAIN_ROUTGW29[[#This Row],[(Y)
TOTAL Excluding VAT - Y1
((A*J)*Q)+((A*R)*12))]:[(AC)
TOTAL Excluding VAT - Y5
((E*N*Q)+((E*V)*12))]])</f>
        <v>0</v>
      </c>
      <c r="AC29" s="65"/>
    </row>
    <row r="30" spans="1:29" x14ac:dyDescent="0.3">
      <c r="A30" t="s">
        <v>69</v>
      </c>
      <c r="B30" t="s">
        <v>6125</v>
      </c>
      <c r="C30" t="s">
        <v>6126</v>
      </c>
      <c r="D30" t="s">
        <v>6110</v>
      </c>
      <c r="E30">
        <v>1</v>
      </c>
      <c r="F30">
        <v>1</v>
      </c>
      <c r="G30">
        <v>1</v>
      </c>
      <c r="H30">
        <v>1</v>
      </c>
      <c r="I30">
        <v>1</v>
      </c>
      <c r="J30" t="s">
        <v>269</v>
      </c>
      <c r="K30" t="s">
        <v>2524</v>
      </c>
      <c r="L30" s="20"/>
      <c r="M30" s="20"/>
      <c r="N30" s="20"/>
      <c r="O30" s="20"/>
      <c r="P30" s="20"/>
      <c r="Q30" s="28">
        <f t="shared" si="0"/>
        <v>17.71</v>
      </c>
      <c r="R30" s="18"/>
      <c r="S30" s="18"/>
      <c r="T30" s="18"/>
      <c r="U30" s="18"/>
      <c r="V30" s="18"/>
      <c r="W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" s="17">
        <f>SUM(T_MAIN_ROUTGW29[[#This Row],[(Y)
TOTAL Excluding VAT - Y1
((A*J)*Q)+((A*R)*12))]:[(AC)
TOTAL Excluding VAT - Y5
((E*N*Q)+((E*V)*12))]])</f>
        <v>0</v>
      </c>
      <c r="AC30" s="65"/>
    </row>
    <row r="31" spans="1:29" x14ac:dyDescent="0.3">
      <c r="A31" t="s">
        <v>69</v>
      </c>
      <c r="B31" t="s">
        <v>6127</v>
      </c>
      <c r="C31" t="s">
        <v>6128</v>
      </c>
      <c r="D31" t="s">
        <v>6110</v>
      </c>
      <c r="E31">
        <v>1</v>
      </c>
      <c r="F31">
        <v>1</v>
      </c>
      <c r="G31">
        <v>1</v>
      </c>
      <c r="H31">
        <v>1</v>
      </c>
      <c r="I31">
        <v>1</v>
      </c>
      <c r="J31" t="s">
        <v>269</v>
      </c>
      <c r="K31" t="s">
        <v>2524</v>
      </c>
      <c r="L31" s="20"/>
      <c r="M31" s="20"/>
      <c r="N31" s="20"/>
      <c r="O31" s="20"/>
      <c r="P31" s="20"/>
      <c r="Q31" s="28">
        <f t="shared" si="0"/>
        <v>17.71</v>
      </c>
      <c r="R31" s="18"/>
      <c r="S31" s="18"/>
      <c r="T31" s="18"/>
      <c r="U31" s="18"/>
      <c r="V31" s="18"/>
      <c r="W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" s="17">
        <f>SUM(T_MAIN_ROUTGW29[[#This Row],[(Y)
TOTAL Excluding VAT - Y1
((A*J)*Q)+((A*R)*12))]:[(AC)
TOTAL Excluding VAT - Y5
((E*N*Q)+((E*V)*12))]])</f>
        <v>0</v>
      </c>
      <c r="AC31" s="65"/>
    </row>
    <row r="32" spans="1:29" x14ac:dyDescent="0.3">
      <c r="A32" t="s">
        <v>69</v>
      </c>
      <c r="B32" t="s">
        <v>6129</v>
      </c>
      <c r="C32" t="s">
        <v>6130</v>
      </c>
      <c r="D32" t="s">
        <v>6110</v>
      </c>
      <c r="E32">
        <v>1</v>
      </c>
      <c r="F32">
        <v>1</v>
      </c>
      <c r="G32">
        <v>1</v>
      </c>
      <c r="H32">
        <v>1</v>
      </c>
      <c r="I32">
        <v>1</v>
      </c>
      <c r="J32" t="s">
        <v>269</v>
      </c>
      <c r="K32" t="s">
        <v>2524</v>
      </c>
      <c r="L32" s="20"/>
      <c r="M32" s="20"/>
      <c r="N32" s="20"/>
      <c r="O32" s="20"/>
      <c r="P32" s="20"/>
      <c r="Q32" s="28">
        <f t="shared" si="0"/>
        <v>17.71</v>
      </c>
      <c r="R32" s="18"/>
      <c r="S32" s="18"/>
      <c r="T32" s="18"/>
      <c r="U32" s="18"/>
      <c r="V32" s="18"/>
      <c r="W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" s="17">
        <f>SUM(T_MAIN_ROUTGW29[[#This Row],[(Y)
TOTAL Excluding VAT - Y1
((A*J)*Q)+((A*R)*12))]:[(AC)
TOTAL Excluding VAT - Y5
((E*N*Q)+((E*V)*12))]])</f>
        <v>0</v>
      </c>
      <c r="AC32" s="65"/>
    </row>
    <row r="33" spans="1:29" x14ac:dyDescent="0.3">
      <c r="A33" t="s">
        <v>69</v>
      </c>
      <c r="B33" t="s">
        <v>6131</v>
      </c>
      <c r="C33" t="s">
        <v>6132</v>
      </c>
      <c r="D33" t="s">
        <v>6110</v>
      </c>
      <c r="E33">
        <v>1</v>
      </c>
      <c r="F33">
        <v>1</v>
      </c>
      <c r="G33">
        <v>1</v>
      </c>
      <c r="H33">
        <v>1</v>
      </c>
      <c r="I33">
        <v>1</v>
      </c>
      <c r="J33" t="s">
        <v>269</v>
      </c>
      <c r="K33" t="s">
        <v>2524</v>
      </c>
      <c r="L33" s="20"/>
      <c r="M33" s="20"/>
      <c r="N33" s="20"/>
      <c r="O33" s="20"/>
      <c r="P33" s="20"/>
      <c r="Q33" s="28">
        <f t="shared" si="0"/>
        <v>17.71</v>
      </c>
      <c r="R33" s="18"/>
      <c r="S33" s="18"/>
      <c r="T33" s="18"/>
      <c r="U33" s="18"/>
      <c r="V33" s="18"/>
      <c r="W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" s="17">
        <f>SUM(T_MAIN_ROUTGW29[[#This Row],[(Y)
TOTAL Excluding VAT - Y1
((A*J)*Q)+((A*R)*12))]:[(AC)
TOTAL Excluding VAT - Y5
((E*N*Q)+((E*V)*12))]])</f>
        <v>0</v>
      </c>
      <c r="AC33" s="65"/>
    </row>
    <row r="34" spans="1:29" x14ac:dyDescent="0.3">
      <c r="A34" t="s">
        <v>69</v>
      </c>
      <c r="B34" t="s">
        <v>6133</v>
      </c>
      <c r="C34" t="s">
        <v>6134</v>
      </c>
      <c r="D34" t="s">
        <v>6110</v>
      </c>
      <c r="E34">
        <v>1</v>
      </c>
      <c r="F34">
        <v>1</v>
      </c>
      <c r="G34">
        <v>1</v>
      </c>
      <c r="H34">
        <v>1</v>
      </c>
      <c r="I34">
        <v>1</v>
      </c>
      <c r="J34" t="s">
        <v>269</v>
      </c>
      <c r="K34" t="s">
        <v>2524</v>
      </c>
      <c r="L34" s="20"/>
      <c r="M34" s="20"/>
      <c r="N34" s="20"/>
      <c r="O34" s="20"/>
      <c r="P34" s="20"/>
      <c r="Q34" s="28">
        <f t="shared" si="0"/>
        <v>17.71</v>
      </c>
      <c r="R34" s="18"/>
      <c r="S34" s="18"/>
      <c r="T34" s="18"/>
      <c r="U34" s="18"/>
      <c r="V34" s="18"/>
      <c r="W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" s="17">
        <f>SUM(T_MAIN_ROUTGW29[[#This Row],[(Y)
TOTAL Excluding VAT - Y1
((A*J)*Q)+((A*R)*12))]:[(AC)
TOTAL Excluding VAT - Y5
((E*N*Q)+((E*V)*12))]])</f>
        <v>0</v>
      </c>
      <c r="AC34" s="65"/>
    </row>
    <row r="35" spans="1:29" x14ac:dyDescent="0.3">
      <c r="A35" t="s">
        <v>71</v>
      </c>
      <c r="B35" t="s">
        <v>6135</v>
      </c>
      <c r="C35" t="s">
        <v>6136</v>
      </c>
      <c r="D35" t="s">
        <v>6110</v>
      </c>
      <c r="E35">
        <v>1</v>
      </c>
      <c r="F35">
        <v>1</v>
      </c>
      <c r="G35">
        <v>1</v>
      </c>
      <c r="H35">
        <v>1</v>
      </c>
      <c r="I35">
        <v>1</v>
      </c>
      <c r="J35" t="s">
        <v>269</v>
      </c>
      <c r="K35" t="s">
        <v>2524</v>
      </c>
      <c r="L35" s="20"/>
      <c r="M35" s="20"/>
      <c r="N35" s="20"/>
      <c r="O35" s="20"/>
      <c r="P35" s="20"/>
      <c r="Q35" s="28">
        <f t="shared" si="0"/>
        <v>17.71</v>
      </c>
      <c r="R35" s="18"/>
      <c r="S35" s="18"/>
      <c r="T35" s="18"/>
      <c r="U35" s="18"/>
      <c r="V35" s="18"/>
      <c r="W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" s="17">
        <f>SUM(T_MAIN_ROUTGW29[[#This Row],[(Y)
TOTAL Excluding VAT - Y1
((A*J)*Q)+((A*R)*12))]:[(AC)
TOTAL Excluding VAT - Y5
((E*N*Q)+((E*V)*12))]])</f>
        <v>0</v>
      </c>
      <c r="AC35" s="65"/>
    </row>
    <row r="36" spans="1:29" x14ac:dyDescent="0.3">
      <c r="A36" t="s">
        <v>71</v>
      </c>
      <c r="B36" t="s">
        <v>6137</v>
      </c>
      <c r="C36" t="s">
        <v>6138</v>
      </c>
      <c r="D36" t="s">
        <v>6110</v>
      </c>
      <c r="E36">
        <v>1</v>
      </c>
      <c r="F36">
        <v>1</v>
      </c>
      <c r="G36">
        <v>1</v>
      </c>
      <c r="H36">
        <v>1</v>
      </c>
      <c r="I36">
        <v>1</v>
      </c>
      <c r="J36" t="s">
        <v>269</v>
      </c>
      <c r="K36" t="s">
        <v>2524</v>
      </c>
      <c r="L36" s="20"/>
      <c r="M36" s="20"/>
      <c r="N36" s="20"/>
      <c r="O36" s="20"/>
      <c r="P36" s="20"/>
      <c r="Q36" s="28">
        <f t="shared" si="0"/>
        <v>17.71</v>
      </c>
      <c r="R36" s="18"/>
      <c r="S36" s="18"/>
      <c r="T36" s="18"/>
      <c r="U36" s="18"/>
      <c r="V36" s="18"/>
      <c r="W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" s="17">
        <f>SUM(T_MAIN_ROUTGW29[[#This Row],[(Y)
TOTAL Excluding VAT - Y1
((A*J)*Q)+((A*R)*12))]:[(AC)
TOTAL Excluding VAT - Y5
((E*N*Q)+((E*V)*12))]])</f>
        <v>0</v>
      </c>
      <c r="AC36" s="65"/>
    </row>
    <row r="37" spans="1:29" x14ac:dyDescent="0.3">
      <c r="A37" t="s">
        <v>71</v>
      </c>
      <c r="B37" t="s">
        <v>6139</v>
      </c>
      <c r="C37" t="s">
        <v>6140</v>
      </c>
      <c r="D37" t="s">
        <v>6110</v>
      </c>
      <c r="E37">
        <v>1</v>
      </c>
      <c r="F37">
        <v>1</v>
      </c>
      <c r="G37">
        <v>1</v>
      </c>
      <c r="H37">
        <v>1</v>
      </c>
      <c r="I37">
        <v>1</v>
      </c>
      <c r="J37" t="s">
        <v>269</v>
      </c>
      <c r="K37" t="s">
        <v>2524</v>
      </c>
      <c r="L37" s="20"/>
      <c r="M37" s="20"/>
      <c r="N37" s="20"/>
      <c r="O37" s="20"/>
      <c r="P37" s="20"/>
      <c r="Q37" s="28">
        <f t="shared" si="0"/>
        <v>17.71</v>
      </c>
      <c r="R37" s="18"/>
      <c r="S37" s="18"/>
      <c r="T37" s="18"/>
      <c r="U37" s="18"/>
      <c r="V37" s="18"/>
      <c r="W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" s="17">
        <f>SUM(T_MAIN_ROUTGW29[[#This Row],[(Y)
TOTAL Excluding VAT - Y1
((A*J)*Q)+((A*R)*12))]:[(AC)
TOTAL Excluding VAT - Y5
((E*N*Q)+((E*V)*12))]])</f>
        <v>0</v>
      </c>
      <c r="AC37" s="65"/>
    </row>
    <row r="38" spans="1:29" x14ac:dyDescent="0.3">
      <c r="A38" t="s">
        <v>71</v>
      </c>
      <c r="B38" t="s">
        <v>6141</v>
      </c>
      <c r="C38" t="s">
        <v>6142</v>
      </c>
      <c r="D38" t="s">
        <v>6110</v>
      </c>
      <c r="E38">
        <v>1</v>
      </c>
      <c r="F38">
        <v>1</v>
      </c>
      <c r="G38">
        <v>1</v>
      </c>
      <c r="H38">
        <v>1</v>
      </c>
      <c r="I38">
        <v>1</v>
      </c>
      <c r="J38" t="s">
        <v>269</v>
      </c>
      <c r="K38" t="s">
        <v>2524</v>
      </c>
      <c r="L38" s="20"/>
      <c r="M38" s="20"/>
      <c r="N38" s="20"/>
      <c r="O38" s="20"/>
      <c r="P38" s="20"/>
      <c r="Q38" s="28">
        <f t="shared" si="0"/>
        <v>17.71</v>
      </c>
      <c r="R38" s="18"/>
      <c r="S38" s="18"/>
      <c r="T38" s="18"/>
      <c r="U38" s="18"/>
      <c r="V38" s="18"/>
      <c r="W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" s="17">
        <f>SUM(T_MAIN_ROUTGW29[[#This Row],[(Y)
TOTAL Excluding VAT - Y1
((A*J)*Q)+((A*R)*12))]:[(AC)
TOTAL Excluding VAT - Y5
((E*N*Q)+((E*V)*12))]])</f>
        <v>0</v>
      </c>
      <c r="AC38" s="65"/>
    </row>
    <row r="39" spans="1:29" x14ac:dyDescent="0.3">
      <c r="A39" t="s">
        <v>71</v>
      </c>
      <c r="B39" t="s">
        <v>6143</v>
      </c>
      <c r="C39" t="s">
        <v>6144</v>
      </c>
      <c r="D39" t="s">
        <v>6110</v>
      </c>
      <c r="E39">
        <v>1</v>
      </c>
      <c r="F39">
        <v>1</v>
      </c>
      <c r="G39">
        <v>1</v>
      </c>
      <c r="H39">
        <v>1</v>
      </c>
      <c r="I39">
        <v>1</v>
      </c>
      <c r="J39" t="s">
        <v>269</v>
      </c>
      <c r="K39" t="s">
        <v>2524</v>
      </c>
      <c r="L39" s="20"/>
      <c r="M39" s="20"/>
      <c r="N39" s="20"/>
      <c r="O39" s="20"/>
      <c r="P39" s="20"/>
      <c r="Q39" s="28">
        <f t="shared" si="0"/>
        <v>17.71</v>
      </c>
      <c r="R39" s="18"/>
      <c r="S39" s="18"/>
      <c r="T39" s="18"/>
      <c r="U39" s="18"/>
      <c r="V39" s="18"/>
      <c r="W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" s="17">
        <f>SUM(T_MAIN_ROUTGW29[[#This Row],[(Y)
TOTAL Excluding VAT - Y1
((A*J)*Q)+((A*R)*12))]:[(AC)
TOTAL Excluding VAT - Y5
((E*N*Q)+((E*V)*12))]])</f>
        <v>0</v>
      </c>
      <c r="AC39" s="65"/>
    </row>
    <row r="40" spans="1:29" x14ac:dyDescent="0.3">
      <c r="A40" t="s">
        <v>71</v>
      </c>
      <c r="B40" t="s">
        <v>6145</v>
      </c>
      <c r="C40" t="s">
        <v>6146</v>
      </c>
      <c r="D40" t="s">
        <v>6110</v>
      </c>
      <c r="E40">
        <v>1</v>
      </c>
      <c r="F40">
        <v>1</v>
      </c>
      <c r="G40">
        <v>1</v>
      </c>
      <c r="H40">
        <v>1</v>
      </c>
      <c r="I40">
        <v>1</v>
      </c>
      <c r="J40" t="s">
        <v>269</v>
      </c>
      <c r="K40" t="s">
        <v>2524</v>
      </c>
      <c r="L40" s="20"/>
      <c r="M40" s="20"/>
      <c r="N40" s="20"/>
      <c r="O40" s="20"/>
      <c r="P40" s="20"/>
      <c r="Q40" s="28">
        <f t="shared" si="0"/>
        <v>17.71</v>
      </c>
      <c r="R40" s="18"/>
      <c r="S40" s="18"/>
      <c r="T40" s="18"/>
      <c r="U40" s="18"/>
      <c r="V40" s="18"/>
      <c r="W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" s="17">
        <f>SUM(T_MAIN_ROUTGW29[[#This Row],[(Y)
TOTAL Excluding VAT - Y1
((A*J)*Q)+((A*R)*12))]:[(AC)
TOTAL Excluding VAT - Y5
((E*N*Q)+((E*V)*12))]])</f>
        <v>0</v>
      </c>
      <c r="AC40" s="65"/>
    </row>
    <row r="41" spans="1:29" x14ac:dyDescent="0.3">
      <c r="A41" t="s">
        <v>71</v>
      </c>
      <c r="B41" t="s">
        <v>6147</v>
      </c>
      <c r="C41" t="s">
        <v>6148</v>
      </c>
      <c r="D41" t="s">
        <v>6110</v>
      </c>
      <c r="E41">
        <v>1</v>
      </c>
      <c r="F41">
        <v>1</v>
      </c>
      <c r="G41">
        <v>1</v>
      </c>
      <c r="H41">
        <v>1</v>
      </c>
      <c r="I41">
        <v>1</v>
      </c>
      <c r="J41" t="s">
        <v>269</v>
      </c>
      <c r="K41" t="s">
        <v>2524</v>
      </c>
      <c r="L41" s="20"/>
      <c r="M41" s="20"/>
      <c r="N41" s="20"/>
      <c r="O41" s="20"/>
      <c r="P41" s="20"/>
      <c r="Q41" s="28">
        <f t="shared" si="0"/>
        <v>17.71</v>
      </c>
      <c r="R41" s="18"/>
      <c r="S41" s="18"/>
      <c r="T41" s="18"/>
      <c r="U41" s="18"/>
      <c r="V41" s="18"/>
      <c r="W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" s="17">
        <f>SUM(T_MAIN_ROUTGW29[[#This Row],[(Y)
TOTAL Excluding VAT - Y1
((A*J)*Q)+((A*R)*12))]:[(AC)
TOTAL Excluding VAT - Y5
((E*N*Q)+((E*V)*12))]])</f>
        <v>0</v>
      </c>
      <c r="AC41" s="65"/>
    </row>
    <row r="42" spans="1:29" x14ac:dyDescent="0.3">
      <c r="A42" t="s">
        <v>71</v>
      </c>
      <c r="B42" t="s">
        <v>6149</v>
      </c>
      <c r="C42" t="s">
        <v>6150</v>
      </c>
      <c r="D42" t="s">
        <v>6110</v>
      </c>
      <c r="E42">
        <v>1</v>
      </c>
      <c r="F42">
        <v>1</v>
      </c>
      <c r="G42">
        <v>1</v>
      </c>
      <c r="H42">
        <v>1</v>
      </c>
      <c r="I42">
        <v>1</v>
      </c>
      <c r="J42" t="s">
        <v>269</v>
      </c>
      <c r="K42" t="s">
        <v>2524</v>
      </c>
      <c r="L42" s="20"/>
      <c r="M42" s="20"/>
      <c r="N42" s="20"/>
      <c r="O42" s="20"/>
      <c r="P42" s="20"/>
      <c r="Q42" s="28">
        <f t="shared" si="0"/>
        <v>17.71</v>
      </c>
      <c r="R42" s="18"/>
      <c r="S42" s="18"/>
      <c r="T42" s="18"/>
      <c r="U42" s="18"/>
      <c r="V42" s="18"/>
      <c r="W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" s="17">
        <f>SUM(T_MAIN_ROUTGW29[[#This Row],[(Y)
TOTAL Excluding VAT - Y1
((A*J)*Q)+((A*R)*12))]:[(AC)
TOTAL Excluding VAT - Y5
((E*N*Q)+((E*V)*12))]])</f>
        <v>0</v>
      </c>
      <c r="AC42" s="65"/>
    </row>
    <row r="43" spans="1:29" x14ac:dyDescent="0.3">
      <c r="A43" t="s">
        <v>71</v>
      </c>
      <c r="B43" t="s">
        <v>6151</v>
      </c>
      <c r="C43" t="s">
        <v>6152</v>
      </c>
      <c r="D43" t="s">
        <v>6110</v>
      </c>
      <c r="E43">
        <v>1</v>
      </c>
      <c r="F43">
        <v>1</v>
      </c>
      <c r="G43">
        <v>1</v>
      </c>
      <c r="H43">
        <v>1</v>
      </c>
      <c r="I43">
        <v>1</v>
      </c>
      <c r="J43" t="s">
        <v>269</v>
      </c>
      <c r="K43" t="s">
        <v>2524</v>
      </c>
      <c r="L43" s="20"/>
      <c r="M43" s="20"/>
      <c r="N43" s="20"/>
      <c r="O43" s="20"/>
      <c r="P43" s="20"/>
      <c r="Q43" s="28">
        <f t="shared" si="0"/>
        <v>17.71</v>
      </c>
      <c r="R43" s="18"/>
      <c r="S43" s="18"/>
      <c r="T43" s="18"/>
      <c r="U43" s="18"/>
      <c r="V43" s="18"/>
      <c r="W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" s="17">
        <f>SUM(T_MAIN_ROUTGW29[[#This Row],[(Y)
TOTAL Excluding VAT - Y1
((A*J)*Q)+((A*R)*12))]:[(AC)
TOTAL Excluding VAT - Y5
((E*N*Q)+((E*V)*12))]])</f>
        <v>0</v>
      </c>
      <c r="AC43" s="65"/>
    </row>
    <row r="44" spans="1:29" x14ac:dyDescent="0.3">
      <c r="A44" t="s">
        <v>71</v>
      </c>
      <c r="B44" t="s">
        <v>6153</v>
      </c>
      <c r="C44" t="s">
        <v>6154</v>
      </c>
      <c r="D44" t="s">
        <v>6110</v>
      </c>
      <c r="E44">
        <v>1</v>
      </c>
      <c r="F44">
        <v>1</v>
      </c>
      <c r="G44">
        <v>1</v>
      </c>
      <c r="H44">
        <v>1</v>
      </c>
      <c r="I44">
        <v>1</v>
      </c>
      <c r="J44" t="s">
        <v>269</v>
      </c>
      <c r="K44" t="s">
        <v>2524</v>
      </c>
      <c r="L44" s="20"/>
      <c r="M44" s="20"/>
      <c r="N44" s="20"/>
      <c r="O44" s="20"/>
      <c r="P44" s="20"/>
      <c r="Q44" s="28">
        <f t="shared" si="0"/>
        <v>17.71</v>
      </c>
      <c r="R44" s="18"/>
      <c r="S44" s="18"/>
      <c r="T44" s="18"/>
      <c r="U44" s="18"/>
      <c r="V44" s="18"/>
      <c r="W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" s="17">
        <f>SUM(T_MAIN_ROUTGW29[[#This Row],[(Y)
TOTAL Excluding VAT - Y1
((A*J)*Q)+((A*R)*12))]:[(AC)
TOTAL Excluding VAT - Y5
((E*N*Q)+((E*V)*12))]])</f>
        <v>0</v>
      </c>
      <c r="AC44" s="65"/>
    </row>
    <row r="45" spans="1:29" x14ac:dyDescent="0.3">
      <c r="A45" t="s">
        <v>71</v>
      </c>
      <c r="B45" t="s">
        <v>6155</v>
      </c>
      <c r="C45" t="s">
        <v>6156</v>
      </c>
      <c r="D45" t="s">
        <v>6110</v>
      </c>
      <c r="E45">
        <v>1</v>
      </c>
      <c r="F45">
        <v>1</v>
      </c>
      <c r="G45">
        <v>1</v>
      </c>
      <c r="H45">
        <v>1</v>
      </c>
      <c r="I45">
        <v>1</v>
      </c>
      <c r="J45" t="s">
        <v>269</v>
      </c>
      <c r="K45" t="s">
        <v>2524</v>
      </c>
      <c r="L45" s="20"/>
      <c r="M45" s="20"/>
      <c r="N45" s="20"/>
      <c r="O45" s="20"/>
      <c r="P45" s="20"/>
      <c r="Q45" s="28">
        <f t="shared" si="0"/>
        <v>17.71</v>
      </c>
      <c r="R45" s="18"/>
      <c r="S45" s="18"/>
      <c r="T45" s="18"/>
      <c r="U45" s="18"/>
      <c r="V45" s="18"/>
      <c r="W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" s="17">
        <f>SUM(T_MAIN_ROUTGW29[[#This Row],[(Y)
TOTAL Excluding VAT - Y1
((A*J)*Q)+((A*R)*12))]:[(AC)
TOTAL Excluding VAT - Y5
((E*N*Q)+((E*V)*12))]])</f>
        <v>0</v>
      </c>
      <c r="AC45" s="65"/>
    </row>
    <row r="46" spans="1:29" x14ac:dyDescent="0.3">
      <c r="A46" t="s">
        <v>76</v>
      </c>
      <c r="B46" t="s">
        <v>6157</v>
      </c>
      <c r="C46" t="s">
        <v>6158</v>
      </c>
      <c r="D46" t="s">
        <v>6110</v>
      </c>
      <c r="E46">
        <v>1</v>
      </c>
      <c r="F46">
        <v>1</v>
      </c>
      <c r="G46">
        <v>1</v>
      </c>
      <c r="H46">
        <v>1</v>
      </c>
      <c r="I46">
        <v>1</v>
      </c>
      <c r="J46" t="s">
        <v>269</v>
      </c>
      <c r="K46" t="s">
        <v>2524</v>
      </c>
      <c r="L46" s="20"/>
      <c r="M46" s="20"/>
      <c r="N46" s="20"/>
      <c r="O46" s="20"/>
      <c r="P46" s="20"/>
      <c r="Q46" s="28">
        <f t="shared" si="0"/>
        <v>17.71</v>
      </c>
      <c r="R46" s="18"/>
      <c r="S46" s="18"/>
      <c r="T46" s="18"/>
      <c r="U46" s="18"/>
      <c r="V46" s="18"/>
      <c r="W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" s="17">
        <f>SUM(T_MAIN_ROUTGW29[[#This Row],[(Y)
TOTAL Excluding VAT - Y1
((A*J)*Q)+((A*R)*12))]:[(AC)
TOTAL Excluding VAT - Y5
((E*N*Q)+((E*V)*12))]])</f>
        <v>0</v>
      </c>
      <c r="AC46" s="65"/>
    </row>
    <row r="47" spans="1:29" x14ac:dyDescent="0.3">
      <c r="A47" t="s">
        <v>76</v>
      </c>
      <c r="B47" t="s">
        <v>6159</v>
      </c>
      <c r="C47" t="s">
        <v>6160</v>
      </c>
      <c r="D47" t="s">
        <v>6110</v>
      </c>
      <c r="E47">
        <v>1</v>
      </c>
      <c r="F47">
        <v>1</v>
      </c>
      <c r="G47">
        <v>1</v>
      </c>
      <c r="H47">
        <v>1</v>
      </c>
      <c r="I47">
        <v>1</v>
      </c>
      <c r="J47" t="s">
        <v>269</v>
      </c>
      <c r="K47" t="s">
        <v>2524</v>
      </c>
      <c r="L47" s="20"/>
      <c r="M47" s="20"/>
      <c r="N47" s="20"/>
      <c r="O47" s="20"/>
      <c r="P47" s="20"/>
      <c r="Q47" s="28">
        <f t="shared" si="0"/>
        <v>17.71</v>
      </c>
      <c r="R47" s="18"/>
      <c r="S47" s="18"/>
      <c r="T47" s="18"/>
      <c r="U47" s="18"/>
      <c r="V47" s="18"/>
      <c r="W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" s="17">
        <f>SUM(T_MAIN_ROUTGW29[[#This Row],[(Y)
TOTAL Excluding VAT - Y1
((A*J)*Q)+((A*R)*12))]:[(AC)
TOTAL Excluding VAT - Y5
((E*N*Q)+((E*V)*12))]])</f>
        <v>0</v>
      </c>
      <c r="AC47" s="65"/>
    </row>
    <row r="48" spans="1:29" x14ac:dyDescent="0.3">
      <c r="A48" t="s">
        <v>77</v>
      </c>
      <c r="B48" t="s">
        <v>6161</v>
      </c>
      <c r="C48" t="s">
        <v>6162</v>
      </c>
      <c r="D48" t="s">
        <v>6110</v>
      </c>
      <c r="E48">
        <v>1</v>
      </c>
      <c r="F48">
        <v>1</v>
      </c>
      <c r="G48">
        <v>1</v>
      </c>
      <c r="H48">
        <v>1</v>
      </c>
      <c r="I48">
        <v>1</v>
      </c>
      <c r="J48" t="s">
        <v>269</v>
      </c>
      <c r="K48" t="s">
        <v>2524</v>
      </c>
      <c r="L48" s="20"/>
      <c r="M48" s="20"/>
      <c r="N48" s="20"/>
      <c r="O48" s="20"/>
      <c r="P48" s="20"/>
      <c r="Q48" s="28">
        <f t="shared" si="0"/>
        <v>17.71</v>
      </c>
      <c r="R48" s="18"/>
      <c r="S48" s="18"/>
      <c r="T48" s="18"/>
      <c r="U48" s="18"/>
      <c r="V48" s="18"/>
      <c r="W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" s="17">
        <f>SUM(T_MAIN_ROUTGW29[[#This Row],[(Y)
TOTAL Excluding VAT - Y1
((A*J)*Q)+((A*R)*12))]:[(AC)
TOTAL Excluding VAT - Y5
((E*N*Q)+((E*V)*12))]])</f>
        <v>0</v>
      </c>
      <c r="AC48" s="65"/>
    </row>
    <row r="49" spans="1:29" x14ac:dyDescent="0.3">
      <c r="A49" t="s">
        <v>77</v>
      </c>
      <c r="B49" t="s">
        <v>6163</v>
      </c>
      <c r="C49" t="s">
        <v>6164</v>
      </c>
      <c r="D49" t="s">
        <v>6110</v>
      </c>
      <c r="E49">
        <v>1</v>
      </c>
      <c r="F49">
        <v>1</v>
      </c>
      <c r="G49">
        <v>1</v>
      </c>
      <c r="H49">
        <v>1</v>
      </c>
      <c r="I49">
        <v>1</v>
      </c>
      <c r="J49" t="s">
        <v>269</v>
      </c>
      <c r="K49" t="s">
        <v>2524</v>
      </c>
      <c r="L49" s="20"/>
      <c r="M49" s="20"/>
      <c r="N49" s="20"/>
      <c r="O49" s="20"/>
      <c r="P49" s="20"/>
      <c r="Q49" s="28">
        <f t="shared" si="0"/>
        <v>17.71</v>
      </c>
      <c r="R49" s="18"/>
      <c r="S49" s="18"/>
      <c r="T49" s="18"/>
      <c r="U49" s="18"/>
      <c r="V49" s="18"/>
      <c r="W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" s="17">
        <f>SUM(T_MAIN_ROUTGW29[[#This Row],[(Y)
TOTAL Excluding VAT - Y1
((A*J)*Q)+((A*R)*12))]:[(AC)
TOTAL Excluding VAT - Y5
((E*N*Q)+((E*V)*12))]])</f>
        <v>0</v>
      </c>
      <c r="AC49" s="65"/>
    </row>
    <row r="50" spans="1:29" x14ac:dyDescent="0.3">
      <c r="A50" t="s">
        <v>77</v>
      </c>
      <c r="B50" t="s">
        <v>6165</v>
      </c>
      <c r="C50" t="s">
        <v>6166</v>
      </c>
      <c r="D50" t="s">
        <v>6110</v>
      </c>
      <c r="E50">
        <v>1</v>
      </c>
      <c r="F50">
        <v>1</v>
      </c>
      <c r="G50">
        <v>1</v>
      </c>
      <c r="H50">
        <v>1</v>
      </c>
      <c r="I50">
        <v>1</v>
      </c>
      <c r="J50" t="s">
        <v>269</v>
      </c>
      <c r="K50" t="s">
        <v>2524</v>
      </c>
      <c r="L50" s="20"/>
      <c r="M50" s="20"/>
      <c r="N50" s="20"/>
      <c r="O50" s="20"/>
      <c r="P50" s="20"/>
      <c r="Q50" s="28">
        <f t="shared" si="0"/>
        <v>17.71</v>
      </c>
      <c r="R50" s="18"/>
      <c r="S50" s="18"/>
      <c r="T50" s="18"/>
      <c r="U50" s="18"/>
      <c r="V50" s="18"/>
      <c r="W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" s="17">
        <f>SUM(T_MAIN_ROUTGW29[[#This Row],[(Y)
TOTAL Excluding VAT - Y1
((A*J)*Q)+((A*R)*12))]:[(AC)
TOTAL Excluding VAT - Y5
((E*N*Q)+((E*V)*12))]])</f>
        <v>0</v>
      </c>
      <c r="AC50" s="65"/>
    </row>
    <row r="51" spans="1:29" x14ac:dyDescent="0.3">
      <c r="A51" t="s">
        <v>77</v>
      </c>
      <c r="B51" t="s">
        <v>6167</v>
      </c>
      <c r="C51" t="s">
        <v>6168</v>
      </c>
      <c r="D51" t="s">
        <v>6110</v>
      </c>
      <c r="E51">
        <v>1</v>
      </c>
      <c r="F51">
        <v>1</v>
      </c>
      <c r="G51">
        <v>1</v>
      </c>
      <c r="H51">
        <v>1</v>
      </c>
      <c r="I51">
        <v>1</v>
      </c>
      <c r="J51" t="s">
        <v>269</v>
      </c>
      <c r="K51" t="s">
        <v>2524</v>
      </c>
      <c r="L51" s="20"/>
      <c r="M51" s="20"/>
      <c r="N51" s="20"/>
      <c r="O51" s="20"/>
      <c r="P51" s="20"/>
      <c r="Q51" s="28">
        <f t="shared" si="0"/>
        <v>17.71</v>
      </c>
      <c r="R51" s="18"/>
      <c r="S51" s="18"/>
      <c r="T51" s="18"/>
      <c r="U51" s="18"/>
      <c r="V51" s="18"/>
      <c r="W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" s="17">
        <f>SUM(T_MAIN_ROUTGW29[[#This Row],[(Y)
TOTAL Excluding VAT - Y1
((A*J)*Q)+((A*R)*12))]:[(AC)
TOTAL Excluding VAT - Y5
((E*N*Q)+((E*V)*12))]])</f>
        <v>0</v>
      </c>
      <c r="AC51" s="65"/>
    </row>
    <row r="52" spans="1:29" x14ac:dyDescent="0.3">
      <c r="A52" t="s">
        <v>78</v>
      </c>
      <c r="B52" t="s">
        <v>6169</v>
      </c>
      <c r="C52" t="s">
        <v>6170</v>
      </c>
      <c r="D52" t="s">
        <v>6110</v>
      </c>
      <c r="E52">
        <v>1</v>
      </c>
      <c r="F52">
        <v>1</v>
      </c>
      <c r="G52">
        <v>1</v>
      </c>
      <c r="H52">
        <v>1</v>
      </c>
      <c r="I52">
        <v>1</v>
      </c>
      <c r="J52" t="s">
        <v>269</v>
      </c>
      <c r="K52" t="s">
        <v>2524</v>
      </c>
      <c r="L52" s="20"/>
      <c r="M52" s="20"/>
      <c r="N52" s="20"/>
      <c r="O52" s="20"/>
      <c r="P52" s="20"/>
      <c r="Q52" s="28">
        <f t="shared" si="0"/>
        <v>17.71</v>
      </c>
      <c r="R52" s="18"/>
      <c r="S52" s="18"/>
      <c r="T52" s="18"/>
      <c r="U52" s="18"/>
      <c r="V52" s="18"/>
      <c r="W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" s="17">
        <f>SUM(T_MAIN_ROUTGW29[[#This Row],[(Y)
TOTAL Excluding VAT - Y1
((A*J)*Q)+((A*R)*12))]:[(AC)
TOTAL Excluding VAT - Y5
((E*N*Q)+((E*V)*12))]])</f>
        <v>0</v>
      </c>
      <c r="AC52" s="65"/>
    </row>
    <row r="53" spans="1:29" x14ac:dyDescent="0.3">
      <c r="A53" t="s">
        <v>69</v>
      </c>
      <c r="B53" t="s">
        <v>6171</v>
      </c>
      <c r="C53" t="s">
        <v>6172</v>
      </c>
      <c r="D53" t="s">
        <v>6173</v>
      </c>
      <c r="E53">
        <v>1</v>
      </c>
      <c r="F53">
        <v>1</v>
      </c>
      <c r="G53">
        <v>1</v>
      </c>
      <c r="H53">
        <v>1</v>
      </c>
      <c r="I53">
        <v>1</v>
      </c>
      <c r="J53" t="s">
        <v>269</v>
      </c>
      <c r="K53" t="s">
        <v>2524</v>
      </c>
      <c r="L53" s="20"/>
      <c r="M53" s="20"/>
      <c r="N53" s="20"/>
      <c r="O53" s="20"/>
      <c r="P53" s="20"/>
      <c r="Q53" s="28">
        <f t="shared" si="0"/>
        <v>17.71</v>
      </c>
      <c r="R53" s="18"/>
      <c r="S53" s="18"/>
      <c r="T53" s="18"/>
      <c r="U53" s="18"/>
      <c r="V53" s="18"/>
      <c r="W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" s="17">
        <f>SUM(T_MAIN_ROUTGW29[[#This Row],[(Y)
TOTAL Excluding VAT - Y1
((A*J)*Q)+((A*R)*12))]:[(AC)
TOTAL Excluding VAT - Y5
((E*N*Q)+((E*V)*12))]])</f>
        <v>0</v>
      </c>
      <c r="AC53" s="65"/>
    </row>
    <row r="54" spans="1:29" x14ac:dyDescent="0.3">
      <c r="A54" t="s">
        <v>69</v>
      </c>
      <c r="B54" t="s">
        <v>6174</v>
      </c>
      <c r="C54" t="s">
        <v>6175</v>
      </c>
      <c r="D54" t="s">
        <v>6173</v>
      </c>
      <c r="E54">
        <v>1</v>
      </c>
      <c r="F54">
        <v>1</v>
      </c>
      <c r="G54">
        <v>1</v>
      </c>
      <c r="H54">
        <v>1</v>
      </c>
      <c r="I54">
        <v>1</v>
      </c>
      <c r="J54" t="s">
        <v>269</v>
      </c>
      <c r="K54" t="s">
        <v>2524</v>
      </c>
      <c r="L54" s="20"/>
      <c r="M54" s="20"/>
      <c r="N54" s="20"/>
      <c r="O54" s="20"/>
      <c r="P54" s="20"/>
      <c r="Q54" s="28">
        <f t="shared" si="0"/>
        <v>17.71</v>
      </c>
      <c r="R54" s="18"/>
      <c r="S54" s="18"/>
      <c r="T54" s="18"/>
      <c r="U54" s="18"/>
      <c r="V54" s="18"/>
      <c r="W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" s="17">
        <f>SUM(T_MAIN_ROUTGW29[[#This Row],[(Y)
TOTAL Excluding VAT - Y1
((A*J)*Q)+((A*R)*12))]:[(AC)
TOTAL Excluding VAT - Y5
((E*N*Q)+((E*V)*12))]])</f>
        <v>0</v>
      </c>
      <c r="AC54" s="65"/>
    </row>
    <row r="55" spans="1:29" x14ac:dyDescent="0.3">
      <c r="A55" t="s">
        <v>69</v>
      </c>
      <c r="B55" t="s">
        <v>6176</v>
      </c>
      <c r="C55" t="s">
        <v>6177</v>
      </c>
      <c r="D55" t="s">
        <v>6173</v>
      </c>
      <c r="E55">
        <v>1</v>
      </c>
      <c r="F55">
        <v>1</v>
      </c>
      <c r="G55">
        <v>1</v>
      </c>
      <c r="H55">
        <v>1</v>
      </c>
      <c r="I55">
        <v>1</v>
      </c>
      <c r="J55" t="s">
        <v>269</v>
      </c>
      <c r="K55" t="s">
        <v>2524</v>
      </c>
      <c r="L55" s="20"/>
      <c r="M55" s="20"/>
      <c r="N55" s="20"/>
      <c r="O55" s="20"/>
      <c r="P55" s="20"/>
      <c r="Q55" s="28">
        <f t="shared" si="0"/>
        <v>17.71</v>
      </c>
      <c r="R55" s="18"/>
      <c r="S55" s="18"/>
      <c r="T55" s="18"/>
      <c r="U55" s="18"/>
      <c r="V55" s="18"/>
      <c r="W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" s="17">
        <f>SUM(T_MAIN_ROUTGW29[[#This Row],[(Y)
TOTAL Excluding VAT - Y1
((A*J)*Q)+((A*R)*12))]:[(AC)
TOTAL Excluding VAT - Y5
((E*N*Q)+((E*V)*12))]])</f>
        <v>0</v>
      </c>
      <c r="AC55" s="65"/>
    </row>
    <row r="56" spans="1:29" x14ac:dyDescent="0.3">
      <c r="A56" t="s">
        <v>69</v>
      </c>
      <c r="B56" t="s">
        <v>6178</v>
      </c>
      <c r="C56" t="s">
        <v>6179</v>
      </c>
      <c r="D56" t="s">
        <v>6173</v>
      </c>
      <c r="E56">
        <v>1</v>
      </c>
      <c r="F56">
        <v>1</v>
      </c>
      <c r="G56">
        <v>1</v>
      </c>
      <c r="H56">
        <v>1</v>
      </c>
      <c r="I56">
        <v>1</v>
      </c>
      <c r="J56" t="s">
        <v>269</v>
      </c>
      <c r="K56" t="s">
        <v>2524</v>
      </c>
      <c r="L56" s="20"/>
      <c r="M56" s="20"/>
      <c r="N56" s="20"/>
      <c r="O56" s="20"/>
      <c r="P56" s="20"/>
      <c r="Q56" s="28">
        <f t="shared" si="0"/>
        <v>17.71</v>
      </c>
      <c r="R56" s="18"/>
      <c r="S56" s="18"/>
      <c r="T56" s="18"/>
      <c r="U56" s="18"/>
      <c r="V56" s="18"/>
      <c r="W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" s="17">
        <f>SUM(T_MAIN_ROUTGW29[[#This Row],[(Y)
TOTAL Excluding VAT - Y1
((A*J)*Q)+((A*R)*12))]:[(AC)
TOTAL Excluding VAT - Y5
((E*N*Q)+((E*V)*12))]])</f>
        <v>0</v>
      </c>
      <c r="AC56" s="65"/>
    </row>
    <row r="57" spans="1:29" x14ac:dyDescent="0.3">
      <c r="A57" t="s">
        <v>71</v>
      </c>
      <c r="B57" t="s">
        <v>6180</v>
      </c>
      <c r="C57" t="s">
        <v>6181</v>
      </c>
      <c r="D57" t="s">
        <v>6173</v>
      </c>
      <c r="E57">
        <v>1</v>
      </c>
      <c r="F57">
        <v>1</v>
      </c>
      <c r="G57">
        <v>1</v>
      </c>
      <c r="H57">
        <v>1</v>
      </c>
      <c r="I57">
        <v>1</v>
      </c>
      <c r="J57" t="s">
        <v>269</v>
      </c>
      <c r="K57" t="s">
        <v>2524</v>
      </c>
      <c r="L57" s="20"/>
      <c r="M57" s="20"/>
      <c r="N57" s="20"/>
      <c r="O57" s="20"/>
      <c r="P57" s="20"/>
      <c r="Q57" s="28">
        <f t="shared" si="0"/>
        <v>17.71</v>
      </c>
      <c r="R57" s="18"/>
      <c r="S57" s="18"/>
      <c r="T57" s="18"/>
      <c r="U57" s="18"/>
      <c r="V57" s="18"/>
      <c r="W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" s="17">
        <f>SUM(T_MAIN_ROUTGW29[[#This Row],[(Y)
TOTAL Excluding VAT - Y1
((A*J)*Q)+((A*R)*12))]:[(AC)
TOTAL Excluding VAT - Y5
((E*N*Q)+((E*V)*12))]])</f>
        <v>0</v>
      </c>
      <c r="AC57" s="65"/>
    </row>
    <row r="58" spans="1:29" x14ac:dyDescent="0.3">
      <c r="A58" t="s">
        <v>71</v>
      </c>
      <c r="B58" t="s">
        <v>6182</v>
      </c>
      <c r="C58" t="s">
        <v>6183</v>
      </c>
      <c r="D58" t="s">
        <v>6173</v>
      </c>
      <c r="E58">
        <v>1</v>
      </c>
      <c r="F58">
        <v>1</v>
      </c>
      <c r="G58">
        <v>1</v>
      </c>
      <c r="H58">
        <v>1</v>
      </c>
      <c r="I58">
        <v>1</v>
      </c>
      <c r="J58" t="s">
        <v>269</v>
      </c>
      <c r="K58" t="s">
        <v>2524</v>
      </c>
      <c r="L58" s="20"/>
      <c r="M58" s="20"/>
      <c r="N58" s="20"/>
      <c r="O58" s="20"/>
      <c r="P58" s="20"/>
      <c r="Q58" s="28">
        <f t="shared" si="0"/>
        <v>17.71</v>
      </c>
      <c r="R58" s="18"/>
      <c r="S58" s="18"/>
      <c r="T58" s="18"/>
      <c r="U58" s="18"/>
      <c r="V58" s="18"/>
      <c r="W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" s="17">
        <f>SUM(T_MAIN_ROUTGW29[[#This Row],[(Y)
TOTAL Excluding VAT - Y1
((A*J)*Q)+((A*R)*12))]:[(AC)
TOTAL Excluding VAT - Y5
((E*N*Q)+((E*V)*12))]])</f>
        <v>0</v>
      </c>
      <c r="AC58" s="65"/>
    </row>
    <row r="59" spans="1:29" x14ac:dyDescent="0.3">
      <c r="A59" t="s">
        <v>71</v>
      </c>
      <c r="B59" t="s">
        <v>6184</v>
      </c>
      <c r="C59" t="s">
        <v>6185</v>
      </c>
      <c r="D59" t="s">
        <v>6173</v>
      </c>
      <c r="E59">
        <v>1</v>
      </c>
      <c r="F59">
        <v>1</v>
      </c>
      <c r="G59">
        <v>1</v>
      </c>
      <c r="H59">
        <v>1</v>
      </c>
      <c r="I59">
        <v>1</v>
      </c>
      <c r="J59" t="s">
        <v>269</v>
      </c>
      <c r="K59" t="s">
        <v>2524</v>
      </c>
      <c r="L59" s="20"/>
      <c r="M59" s="20"/>
      <c r="N59" s="20"/>
      <c r="O59" s="20"/>
      <c r="P59" s="20"/>
      <c r="Q59" s="28">
        <f t="shared" si="0"/>
        <v>17.71</v>
      </c>
      <c r="R59" s="18"/>
      <c r="S59" s="18"/>
      <c r="T59" s="18"/>
      <c r="U59" s="18"/>
      <c r="V59" s="18"/>
      <c r="W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" s="17">
        <f>SUM(T_MAIN_ROUTGW29[[#This Row],[(Y)
TOTAL Excluding VAT - Y1
((A*J)*Q)+((A*R)*12))]:[(AC)
TOTAL Excluding VAT - Y5
((E*N*Q)+((E*V)*12))]])</f>
        <v>0</v>
      </c>
      <c r="AC59" s="65"/>
    </row>
    <row r="60" spans="1:29" x14ac:dyDescent="0.3">
      <c r="A60" t="s">
        <v>71</v>
      </c>
      <c r="B60" t="s">
        <v>6186</v>
      </c>
      <c r="C60" t="s">
        <v>6187</v>
      </c>
      <c r="D60" t="s">
        <v>6173</v>
      </c>
      <c r="E60">
        <v>1</v>
      </c>
      <c r="F60">
        <v>1</v>
      </c>
      <c r="G60">
        <v>1</v>
      </c>
      <c r="H60">
        <v>1</v>
      </c>
      <c r="I60">
        <v>1</v>
      </c>
      <c r="J60" t="s">
        <v>269</v>
      </c>
      <c r="K60" t="s">
        <v>2524</v>
      </c>
      <c r="L60" s="20"/>
      <c r="M60" s="20"/>
      <c r="N60" s="20"/>
      <c r="O60" s="20"/>
      <c r="P60" s="20"/>
      <c r="Q60" s="28">
        <f t="shared" si="0"/>
        <v>17.71</v>
      </c>
      <c r="R60" s="18"/>
      <c r="S60" s="18"/>
      <c r="T60" s="18"/>
      <c r="U60" s="18"/>
      <c r="V60" s="18"/>
      <c r="W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" s="17">
        <f>SUM(T_MAIN_ROUTGW29[[#This Row],[(Y)
TOTAL Excluding VAT - Y1
((A*J)*Q)+((A*R)*12))]:[(AC)
TOTAL Excluding VAT - Y5
((E*N*Q)+((E*V)*12))]])</f>
        <v>0</v>
      </c>
      <c r="AC60" s="65"/>
    </row>
    <row r="61" spans="1:29" x14ac:dyDescent="0.3">
      <c r="A61" t="s">
        <v>71</v>
      </c>
      <c r="B61" t="s">
        <v>6188</v>
      </c>
      <c r="C61" t="s">
        <v>6189</v>
      </c>
      <c r="D61" t="s">
        <v>6173</v>
      </c>
      <c r="E61">
        <v>1</v>
      </c>
      <c r="F61">
        <v>1</v>
      </c>
      <c r="G61">
        <v>1</v>
      </c>
      <c r="H61">
        <v>1</v>
      </c>
      <c r="I61">
        <v>1</v>
      </c>
      <c r="J61" t="s">
        <v>269</v>
      </c>
      <c r="K61" t="s">
        <v>2524</v>
      </c>
      <c r="L61" s="20"/>
      <c r="M61" s="20"/>
      <c r="N61" s="20"/>
      <c r="O61" s="20"/>
      <c r="P61" s="20"/>
      <c r="Q61" s="28">
        <f t="shared" si="0"/>
        <v>17.71</v>
      </c>
      <c r="R61" s="18"/>
      <c r="S61" s="18"/>
      <c r="T61" s="18"/>
      <c r="U61" s="18"/>
      <c r="V61" s="18"/>
      <c r="W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" s="17">
        <f>SUM(T_MAIN_ROUTGW29[[#This Row],[(Y)
TOTAL Excluding VAT - Y1
((A*J)*Q)+((A*R)*12))]:[(AC)
TOTAL Excluding VAT - Y5
((E*N*Q)+((E*V)*12))]])</f>
        <v>0</v>
      </c>
      <c r="AC61" s="65"/>
    </row>
    <row r="62" spans="1:29" x14ac:dyDescent="0.3">
      <c r="A62" t="s">
        <v>71</v>
      </c>
      <c r="B62" t="s">
        <v>6190</v>
      </c>
      <c r="C62" t="s">
        <v>6191</v>
      </c>
      <c r="D62" t="s">
        <v>6173</v>
      </c>
      <c r="E62">
        <v>1</v>
      </c>
      <c r="F62">
        <v>1</v>
      </c>
      <c r="G62">
        <v>1</v>
      </c>
      <c r="H62">
        <v>1</v>
      </c>
      <c r="I62">
        <v>1</v>
      </c>
      <c r="J62" t="s">
        <v>269</v>
      </c>
      <c r="K62" t="s">
        <v>2524</v>
      </c>
      <c r="L62" s="20"/>
      <c r="M62" s="20"/>
      <c r="N62" s="20"/>
      <c r="O62" s="20"/>
      <c r="P62" s="20"/>
      <c r="Q62" s="28">
        <f t="shared" si="0"/>
        <v>17.71</v>
      </c>
      <c r="R62" s="18"/>
      <c r="S62" s="18"/>
      <c r="T62" s="18"/>
      <c r="U62" s="18"/>
      <c r="V62" s="18"/>
      <c r="W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" s="17">
        <f>SUM(T_MAIN_ROUTGW29[[#This Row],[(Y)
TOTAL Excluding VAT - Y1
((A*J)*Q)+((A*R)*12))]:[(AC)
TOTAL Excluding VAT - Y5
((E*N*Q)+((E*V)*12))]])</f>
        <v>0</v>
      </c>
      <c r="AC62" s="65"/>
    </row>
    <row r="63" spans="1:29" x14ac:dyDescent="0.3">
      <c r="A63" t="s">
        <v>71</v>
      </c>
      <c r="B63" t="s">
        <v>6192</v>
      </c>
      <c r="C63" t="s">
        <v>6193</v>
      </c>
      <c r="D63" t="s">
        <v>6173</v>
      </c>
      <c r="E63">
        <v>1</v>
      </c>
      <c r="F63">
        <v>1</v>
      </c>
      <c r="G63">
        <v>1</v>
      </c>
      <c r="H63">
        <v>1</v>
      </c>
      <c r="I63">
        <v>1</v>
      </c>
      <c r="J63" t="s">
        <v>269</v>
      </c>
      <c r="K63" t="s">
        <v>2524</v>
      </c>
      <c r="L63" s="20"/>
      <c r="M63" s="20"/>
      <c r="N63" s="20"/>
      <c r="O63" s="20"/>
      <c r="P63" s="20"/>
      <c r="Q63" s="28">
        <f t="shared" si="0"/>
        <v>17.71</v>
      </c>
      <c r="R63" s="18"/>
      <c r="S63" s="18"/>
      <c r="T63" s="18"/>
      <c r="U63" s="18"/>
      <c r="V63" s="18"/>
      <c r="W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" s="17">
        <f>SUM(T_MAIN_ROUTGW29[[#This Row],[(Y)
TOTAL Excluding VAT - Y1
((A*J)*Q)+((A*R)*12))]:[(AC)
TOTAL Excluding VAT - Y5
((E*N*Q)+((E*V)*12))]])</f>
        <v>0</v>
      </c>
      <c r="AC63" s="65"/>
    </row>
    <row r="64" spans="1:29" x14ac:dyDescent="0.3">
      <c r="A64" t="s">
        <v>71</v>
      </c>
      <c r="B64" t="s">
        <v>6194</v>
      </c>
      <c r="C64" t="s">
        <v>6195</v>
      </c>
      <c r="D64" t="s">
        <v>6173</v>
      </c>
      <c r="E64">
        <v>1</v>
      </c>
      <c r="F64">
        <v>1</v>
      </c>
      <c r="G64">
        <v>1</v>
      </c>
      <c r="H64">
        <v>1</v>
      </c>
      <c r="I64">
        <v>1</v>
      </c>
      <c r="J64" t="s">
        <v>269</v>
      </c>
      <c r="K64" t="s">
        <v>2524</v>
      </c>
      <c r="L64" s="20"/>
      <c r="M64" s="20"/>
      <c r="N64" s="20"/>
      <c r="O64" s="20"/>
      <c r="P64" s="20"/>
      <c r="Q64" s="28">
        <f t="shared" si="0"/>
        <v>17.71</v>
      </c>
      <c r="R64" s="18"/>
      <c r="S64" s="18"/>
      <c r="T64" s="18"/>
      <c r="U64" s="18"/>
      <c r="V64" s="18"/>
      <c r="W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" s="17">
        <f>SUM(T_MAIN_ROUTGW29[[#This Row],[(Y)
TOTAL Excluding VAT - Y1
((A*J)*Q)+((A*R)*12))]:[(AC)
TOTAL Excluding VAT - Y5
((E*N*Q)+((E*V)*12))]])</f>
        <v>0</v>
      </c>
      <c r="AC64" s="65"/>
    </row>
    <row r="65" spans="1:29" x14ac:dyDescent="0.3">
      <c r="A65" t="s">
        <v>71</v>
      </c>
      <c r="B65" t="s">
        <v>6196</v>
      </c>
      <c r="C65" t="s">
        <v>6197</v>
      </c>
      <c r="D65" t="s">
        <v>6173</v>
      </c>
      <c r="E65">
        <v>1</v>
      </c>
      <c r="F65">
        <v>1</v>
      </c>
      <c r="G65">
        <v>1</v>
      </c>
      <c r="H65">
        <v>1</v>
      </c>
      <c r="I65">
        <v>1</v>
      </c>
      <c r="J65" t="s">
        <v>269</v>
      </c>
      <c r="K65" t="s">
        <v>2524</v>
      </c>
      <c r="L65" s="20"/>
      <c r="M65" s="20"/>
      <c r="N65" s="20"/>
      <c r="O65" s="20"/>
      <c r="P65" s="20"/>
      <c r="Q65" s="28">
        <f t="shared" si="0"/>
        <v>17.71</v>
      </c>
      <c r="R65" s="18"/>
      <c r="S65" s="18"/>
      <c r="T65" s="18"/>
      <c r="U65" s="18"/>
      <c r="V65" s="18"/>
      <c r="W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" s="17">
        <f>SUM(T_MAIN_ROUTGW29[[#This Row],[(Y)
TOTAL Excluding VAT - Y1
((A*J)*Q)+((A*R)*12))]:[(AC)
TOTAL Excluding VAT - Y5
((E*N*Q)+((E*V)*12))]])</f>
        <v>0</v>
      </c>
      <c r="AC65" s="65"/>
    </row>
    <row r="66" spans="1:29" x14ac:dyDescent="0.3">
      <c r="A66" t="s">
        <v>71</v>
      </c>
      <c r="B66" t="s">
        <v>6198</v>
      </c>
      <c r="C66" t="s">
        <v>6199</v>
      </c>
      <c r="D66" t="s">
        <v>6173</v>
      </c>
      <c r="E66">
        <v>1</v>
      </c>
      <c r="F66">
        <v>1</v>
      </c>
      <c r="G66">
        <v>1</v>
      </c>
      <c r="H66">
        <v>1</v>
      </c>
      <c r="I66">
        <v>1</v>
      </c>
      <c r="J66" t="s">
        <v>269</v>
      </c>
      <c r="K66" t="s">
        <v>2524</v>
      </c>
      <c r="L66" s="20"/>
      <c r="M66" s="20"/>
      <c r="N66" s="20"/>
      <c r="O66" s="20"/>
      <c r="P66" s="20"/>
      <c r="Q66" s="28">
        <f t="shared" si="0"/>
        <v>17.71</v>
      </c>
      <c r="R66" s="18"/>
      <c r="S66" s="18"/>
      <c r="T66" s="18"/>
      <c r="U66" s="18"/>
      <c r="V66" s="18"/>
      <c r="W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" s="17">
        <f>SUM(T_MAIN_ROUTGW29[[#This Row],[(Y)
TOTAL Excluding VAT - Y1
((A*J)*Q)+((A*R)*12))]:[(AC)
TOTAL Excluding VAT - Y5
((E*N*Q)+((E*V)*12))]])</f>
        <v>0</v>
      </c>
      <c r="AC66" s="65"/>
    </row>
    <row r="67" spans="1:29" x14ac:dyDescent="0.3">
      <c r="A67" t="s">
        <v>71</v>
      </c>
      <c r="B67" t="s">
        <v>6200</v>
      </c>
      <c r="C67" t="s">
        <v>6201</v>
      </c>
      <c r="D67" t="s">
        <v>6173</v>
      </c>
      <c r="E67">
        <v>1</v>
      </c>
      <c r="F67">
        <v>1</v>
      </c>
      <c r="G67">
        <v>1</v>
      </c>
      <c r="H67">
        <v>1</v>
      </c>
      <c r="I67">
        <v>1</v>
      </c>
      <c r="J67" t="s">
        <v>269</v>
      </c>
      <c r="K67" t="s">
        <v>2524</v>
      </c>
      <c r="L67" s="20"/>
      <c r="M67" s="20"/>
      <c r="N67" s="20"/>
      <c r="O67" s="20"/>
      <c r="P67" s="20"/>
      <c r="Q67" s="28">
        <f t="shared" si="0"/>
        <v>17.71</v>
      </c>
      <c r="R67" s="18"/>
      <c r="S67" s="18"/>
      <c r="T67" s="18"/>
      <c r="U67" s="18"/>
      <c r="V67" s="18"/>
      <c r="W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" s="17">
        <f>SUM(T_MAIN_ROUTGW29[[#This Row],[(Y)
TOTAL Excluding VAT - Y1
((A*J)*Q)+((A*R)*12))]:[(AC)
TOTAL Excluding VAT - Y5
((E*N*Q)+((E*V)*12))]])</f>
        <v>0</v>
      </c>
      <c r="AC67" s="65"/>
    </row>
    <row r="68" spans="1:29" x14ac:dyDescent="0.3">
      <c r="A68" t="s">
        <v>71</v>
      </c>
      <c r="B68" t="s">
        <v>6202</v>
      </c>
      <c r="C68" t="s">
        <v>6203</v>
      </c>
      <c r="D68" t="s">
        <v>6173</v>
      </c>
      <c r="E68">
        <v>1</v>
      </c>
      <c r="F68">
        <v>1</v>
      </c>
      <c r="G68">
        <v>1</v>
      </c>
      <c r="H68">
        <v>1</v>
      </c>
      <c r="I68">
        <v>1</v>
      </c>
      <c r="J68" t="s">
        <v>269</v>
      </c>
      <c r="K68" t="s">
        <v>2524</v>
      </c>
      <c r="L68" s="20"/>
      <c r="M68" s="20"/>
      <c r="N68" s="20"/>
      <c r="O68" s="20"/>
      <c r="P68" s="20"/>
      <c r="Q68" s="28">
        <f t="shared" si="0"/>
        <v>17.71</v>
      </c>
      <c r="R68" s="18"/>
      <c r="S68" s="18"/>
      <c r="T68" s="18"/>
      <c r="U68" s="18"/>
      <c r="V68" s="18"/>
      <c r="W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" s="17">
        <f>SUM(T_MAIN_ROUTGW29[[#This Row],[(Y)
TOTAL Excluding VAT - Y1
((A*J)*Q)+((A*R)*12))]:[(AC)
TOTAL Excluding VAT - Y5
((E*N*Q)+((E*V)*12))]])</f>
        <v>0</v>
      </c>
      <c r="AC68" s="65"/>
    </row>
    <row r="69" spans="1:29" x14ac:dyDescent="0.3">
      <c r="A69" t="s">
        <v>71</v>
      </c>
      <c r="B69" t="s">
        <v>6204</v>
      </c>
      <c r="C69" t="s">
        <v>6205</v>
      </c>
      <c r="D69" t="s">
        <v>6173</v>
      </c>
      <c r="E69">
        <v>1</v>
      </c>
      <c r="F69">
        <v>1</v>
      </c>
      <c r="G69">
        <v>1</v>
      </c>
      <c r="H69">
        <v>1</v>
      </c>
      <c r="I69">
        <v>1</v>
      </c>
      <c r="J69" t="s">
        <v>269</v>
      </c>
      <c r="K69" t="s">
        <v>2524</v>
      </c>
      <c r="L69" s="20"/>
      <c r="M69" s="20"/>
      <c r="N69" s="20"/>
      <c r="O69" s="20"/>
      <c r="P69" s="20"/>
      <c r="Q69" s="28">
        <f t="shared" si="0"/>
        <v>17.71</v>
      </c>
      <c r="R69" s="18"/>
      <c r="S69" s="18"/>
      <c r="T69" s="18"/>
      <c r="U69" s="18"/>
      <c r="V69" s="18"/>
      <c r="W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" s="17">
        <f>SUM(T_MAIN_ROUTGW29[[#This Row],[(Y)
TOTAL Excluding VAT - Y1
((A*J)*Q)+((A*R)*12))]:[(AC)
TOTAL Excluding VAT - Y5
((E*N*Q)+((E*V)*12))]])</f>
        <v>0</v>
      </c>
      <c r="AC69" s="65"/>
    </row>
    <row r="70" spans="1:29" x14ac:dyDescent="0.3">
      <c r="A70" t="s">
        <v>71</v>
      </c>
      <c r="B70" t="s">
        <v>6206</v>
      </c>
      <c r="C70" t="s">
        <v>6207</v>
      </c>
      <c r="D70" t="s">
        <v>6173</v>
      </c>
      <c r="E70">
        <v>1</v>
      </c>
      <c r="F70">
        <v>1</v>
      </c>
      <c r="G70">
        <v>1</v>
      </c>
      <c r="H70">
        <v>1</v>
      </c>
      <c r="I70">
        <v>1</v>
      </c>
      <c r="J70" t="s">
        <v>269</v>
      </c>
      <c r="K70" t="s">
        <v>2524</v>
      </c>
      <c r="L70" s="20"/>
      <c r="M70" s="20"/>
      <c r="N70" s="20"/>
      <c r="O70" s="20"/>
      <c r="P70" s="20"/>
      <c r="Q70" s="28">
        <f t="shared" si="0"/>
        <v>17.71</v>
      </c>
      <c r="R70" s="18"/>
      <c r="S70" s="18"/>
      <c r="T70" s="18"/>
      <c r="U70" s="18"/>
      <c r="V70" s="18"/>
      <c r="W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" s="17">
        <f>SUM(T_MAIN_ROUTGW29[[#This Row],[(Y)
TOTAL Excluding VAT - Y1
((A*J)*Q)+((A*R)*12))]:[(AC)
TOTAL Excluding VAT - Y5
((E*N*Q)+((E*V)*12))]])</f>
        <v>0</v>
      </c>
      <c r="AC70" s="65"/>
    </row>
    <row r="71" spans="1:29" x14ac:dyDescent="0.3">
      <c r="A71" t="s">
        <v>71</v>
      </c>
      <c r="B71" t="s">
        <v>6208</v>
      </c>
      <c r="C71" t="s">
        <v>6209</v>
      </c>
      <c r="D71" t="s">
        <v>6173</v>
      </c>
      <c r="E71">
        <v>1</v>
      </c>
      <c r="F71">
        <v>1</v>
      </c>
      <c r="G71">
        <v>1</v>
      </c>
      <c r="H71">
        <v>1</v>
      </c>
      <c r="I71">
        <v>1</v>
      </c>
      <c r="J71" t="s">
        <v>269</v>
      </c>
      <c r="K71" t="s">
        <v>2524</v>
      </c>
      <c r="L71" s="20"/>
      <c r="M71" s="20"/>
      <c r="N71" s="20"/>
      <c r="O71" s="20"/>
      <c r="P71" s="20"/>
      <c r="Q71" s="28">
        <f t="shared" si="0"/>
        <v>17.71</v>
      </c>
      <c r="R71" s="18"/>
      <c r="S71" s="18"/>
      <c r="T71" s="18"/>
      <c r="U71" s="18"/>
      <c r="V71" s="18"/>
      <c r="W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" s="17">
        <f>SUM(T_MAIN_ROUTGW29[[#This Row],[(Y)
TOTAL Excluding VAT - Y1
((A*J)*Q)+((A*R)*12))]:[(AC)
TOTAL Excluding VAT - Y5
((E*N*Q)+((E*V)*12))]])</f>
        <v>0</v>
      </c>
      <c r="AC71" s="65"/>
    </row>
    <row r="72" spans="1:29" x14ac:dyDescent="0.3">
      <c r="A72" t="s">
        <v>71</v>
      </c>
      <c r="B72" t="s">
        <v>6210</v>
      </c>
      <c r="C72" t="s">
        <v>6211</v>
      </c>
      <c r="D72" t="s">
        <v>6173</v>
      </c>
      <c r="E72">
        <v>1</v>
      </c>
      <c r="F72">
        <v>1</v>
      </c>
      <c r="G72">
        <v>1</v>
      </c>
      <c r="H72">
        <v>1</v>
      </c>
      <c r="I72">
        <v>1</v>
      </c>
      <c r="J72" t="s">
        <v>269</v>
      </c>
      <c r="K72" t="s">
        <v>2524</v>
      </c>
      <c r="L72" s="20"/>
      <c r="M72" s="20"/>
      <c r="N72" s="20"/>
      <c r="O72" s="20"/>
      <c r="P72" s="20"/>
      <c r="Q72" s="28">
        <f t="shared" si="0"/>
        <v>17.71</v>
      </c>
      <c r="R72" s="18"/>
      <c r="S72" s="18"/>
      <c r="T72" s="18"/>
      <c r="U72" s="18"/>
      <c r="V72" s="18"/>
      <c r="W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" s="17">
        <f>SUM(T_MAIN_ROUTGW29[[#This Row],[(Y)
TOTAL Excluding VAT - Y1
((A*J)*Q)+((A*R)*12))]:[(AC)
TOTAL Excluding VAT - Y5
((E*N*Q)+((E*V)*12))]])</f>
        <v>0</v>
      </c>
      <c r="AC72" s="65"/>
    </row>
    <row r="73" spans="1:29" x14ac:dyDescent="0.3">
      <c r="A73" t="s">
        <v>71</v>
      </c>
      <c r="B73" t="s">
        <v>6212</v>
      </c>
      <c r="C73" t="s">
        <v>6213</v>
      </c>
      <c r="D73" t="s">
        <v>6173</v>
      </c>
      <c r="E73">
        <v>1</v>
      </c>
      <c r="F73">
        <v>1</v>
      </c>
      <c r="G73">
        <v>1</v>
      </c>
      <c r="H73">
        <v>1</v>
      </c>
      <c r="I73">
        <v>1</v>
      </c>
      <c r="J73" t="s">
        <v>269</v>
      </c>
      <c r="K73" t="s">
        <v>2524</v>
      </c>
      <c r="L73" s="20"/>
      <c r="M73" s="20"/>
      <c r="N73" s="20"/>
      <c r="O73" s="20"/>
      <c r="P73" s="20"/>
      <c r="Q73" s="28">
        <f t="shared" si="0"/>
        <v>17.71</v>
      </c>
      <c r="R73" s="18"/>
      <c r="S73" s="18"/>
      <c r="T73" s="18"/>
      <c r="U73" s="18"/>
      <c r="V73" s="18"/>
      <c r="W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" s="17">
        <f>SUM(T_MAIN_ROUTGW29[[#This Row],[(Y)
TOTAL Excluding VAT - Y1
((A*J)*Q)+((A*R)*12))]:[(AC)
TOTAL Excluding VAT - Y5
((E*N*Q)+((E*V)*12))]])</f>
        <v>0</v>
      </c>
      <c r="AC73" s="65"/>
    </row>
    <row r="74" spans="1:29" x14ac:dyDescent="0.3">
      <c r="A74" t="s">
        <v>71</v>
      </c>
      <c r="B74" t="s">
        <v>6214</v>
      </c>
      <c r="C74" t="s">
        <v>6215</v>
      </c>
      <c r="D74" t="s">
        <v>6173</v>
      </c>
      <c r="E74">
        <v>1</v>
      </c>
      <c r="F74">
        <v>1</v>
      </c>
      <c r="G74">
        <v>1</v>
      </c>
      <c r="H74">
        <v>1</v>
      </c>
      <c r="I74">
        <v>1</v>
      </c>
      <c r="J74" t="s">
        <v>269</v>
      </c>
      <c r="K74" t="s">
        <v>2524</v>
      </c>
      <c r="L74" s="20"/>
      <c r="M74" s="20"/>
      <c r="N74" s="20"/>
      <c r="O74" s="20"/>
      <c r="P74" s="20"/>
      <c r="Q74" s="28">
        <f t="shared" si="0"/>
        <v>17.71</v>
      </c>
      <c r="R74" s="18"/>
      <c r="S74" s="18"/>
      <c r="T74" s="18"/>
      <c r="U74" s="18"/>
      <c r="V74" s="18"/>
      <c r="W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" s="17">
        <f>SUM(T_MAIN_ROUTGW29[[#This Row],[(Y)
TOTAL Excluding VAT - Y1
((A*J)*Q)+((A*R)*12))]:[(AC)
TOTAL Excluding VAT - Y5
((E*N*Q)+((E*V)*12))]])</f>
        <v>0</v>
      </c>
      <c r="AC74" s="65"/>
    </row>
    <row r="75" spans="1:29" x14ac:dyDescent="0.3">
      <c r="A75" t="s">
        <v>71</v>
      </c>
      <c r="B75" t="s">
        <v>6216</v>
      </c>
      <c r="C75" t="s">
        <v>6217</v>
      </c>
      <c r="D75" t="s">
        <v>6173</v>
      </c>
      <c r="E75">
        <v>1</v>
      </c>
      <c r="F75">
        <v>1</v>
      </c>
      <c r="G75">
        <v>1</v>
      </c>
      <c r="H75">
        <v>1</v>
      </c>
      <c r="I75">
        <v>1</v>
      </c>
      <c r="J75" t="s">
        <v>269</v>
      </c>
      <c r="K75" t="s">
        <v>2524</v>
      </c>
      <c r="L75" s="20"/>
      <c r="M75" s="20"/>
      <c r="N75" s="20"/>
      <c r="O75" s="20"/>
      <c r="P75" s="20"/>
      <c r="Q75" s="28">
        <f t="shared" si="0"/>
        <v>17.71</v>
      </c>
      <c r="R75" s="18"/>
      <c r="S75" s="18"/>
      <c r="T75" s="18"/>
      <c r="U75" s="18"/>
      <c r="V75" s="18"/>
      <c r="W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" s="17">
        <f>SUM(T_MAIN_ROUTGW29[[#This Row],[(Y)
TOTAL Excluding VAT - Y1
((A*J)*Q)+((A*R)*12))]:[(AC)
TOTAL Excluding VAT - Y5
((E*N*Q)+((E*V)*12))]])</f>
        <v>0</v>
      </c>
      <c r="AC75" s="65"/>
    </row>
    <row r="76" spans="1:29" x14ac:dyDescent="0.3">
      <c r="A76" t="s">
        <v>71</v>
      </c>
      <c r="B76" t="s">
        <v>6218</v>
      </c>
      <c r="C76" t="s">
        <v>6219</v>
      </c>
      <c r="D76" t="s">
        <v>6173</v>
      </c>
      <c r="E76">
        <v>1</v>
      </c>
      <c r="F76">
        <v>1</v>
      </c>
      <c r="G76">
        <v>1</v>
      </c>
      <c r="H76">
        <v>1</v>
      </c>
      <c r="I76">
        <v>1</v>
      </c>
      <c r="J76" t="s">
        <v>269</v>
      </c>
      <c r="K76" t="s">
        <v>2524</v>
      </c>
      <c r="L76" s="20"/>
      <c r="M76" s="20"/>
      <c r="N76" s="20"/>
      <c r="O76" s="20"/>
      <c r="P76" s="20"/>
      <c r="Q76" s="28">
        <f t="shared" si="0"/>
        <v>17.71</v>
      </c>
      <c r="R76" s="18"/>
      <c r="S76" s="18"/>
      <c r="T76" s="18"/>
      <c r="U76" s="18"/>
      <c r="V76" s="18"/>
      <c r="W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" s="17">
        <f>SUM(T_MAIN_ROUTGW29[[#This Row],[(Y)
TOTAL Excluding VAT - Y1
((A*J)*Q)+((A*R)*12))]:[(AC)
TOTAL Excluding VAT - Y5
((E*N*Q)+((E*V)*12))]])</f>
        <v>0</v>
      </c>
      <c r="AC76" s="65"/>
    </row>
    <row r="77" spans="1:29" x14ac:dyDescent="0.3">
      <c r="A77" t="s">
        <v>71</v>
      </c>
      <c r="B77" t="s">
        <v>6220</v>
      </c>
      <c r="C77" t="s">
        <v>6221</v>
      </c>
      <c r="D77" t="s">
        <v>6173</v>
      </c>
      <c r="E77">
        <v>1</v>
      </c>
      <c r="F77">
        <v>1</v>
      </c>
      <c r="G77">
        <v>1</v>
      </c>
      <c r="H77">
        <v>1</v>
      </c>
      <c r="I77">
        <v>1</v>
      </c>
      <c r="J77" t="s">
        <v>269</v>
      </c>
      <c r="K77" t="s">
        <v>2524</v>
      </c>
      <c r="L77" s="20"/>
      <c r="M77" s="20"/>
      <c r="N77" s="20"/>
      <c r="O77" s="20"/>
      <c r="P77" s="20"/>
      <c r="Q77" s="28">
        <f t="shared" ref="Q77:Q140" si="1">Exchange_Rate</f>
        <v>17.71</v>
      </c>
      <c r="R77" s="18"/>
      <c r="S77" s="18"/>
      <c r="T77" s="18"/>
      <c r="U77" s="18"/>
      <c r="V77" s="18"/>
      <c r="W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" s="17">
        <f>SUM(T_MAIN_ROUTGW29[[#This Row],[(Y)
TOTAL Excluding VAT - Y1
((A*J)*Q)+((A*R)*12))]:[(AC)
TOTAL Excluding VAT - Y5
((E*N*Q)+((E*V)*12))]])</f>
        <v>0</v>
      </c>
      <c r="AC77" s="65"/>
    </row>
    <row r="78" spans="1:29" x14ac:dyDescent="0.3">
      <c r="A78" t="s">
        <v>71</v>
      </c>
      <c r="B78" t="s">
        <v>6222</v>
      </c>
      <c r="C78" t="s">
        <v>6223</v>
      </c>
      <c r="D78" t="s">
        <v>6173</v>
      </c>
      <c r="E78">
        <v>1</v>
      </c>
      <c r="F78">
        <v>1</v>
      </c>
      <c r="G78">
        <v>1</v>
      </c>
      <c r="H78">
        <v>1</v>
      </c>
      <c r="I78">
        <v>1</v>
      </c>
      <c r="J78" t="s">
        <v>269</v>
      </c>
      <c r="K78" t="s">
        <v>2524</v>
      </c>
      <c r="L78" s="20"/>
      <c r="M78" s="20"/>
      <c r="N78" s="20"/>
      <c r="O78" s="20"/>
      <c r="P78" s="20"/>
      <c r="Q78" s="28">
        <f t="shared" si="1"/>
        <v>17.71</v>
      </c>
      <c r="R78" s="18"/>
      <c r="S78" s="18"/>
      <c r="T78" s="18"/>
      <c r="U78" s="18"/>
      <c r="V78" s="18"/>
      <c r="W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" s="17">
        <f>SUM(T_MAIN_ROUTGW29[[#This Row],[(Y)
TOTAL Excluding VAT - Y1
((A*J)*Q)+((A*R)*12))]:[(AC)
TOTAL Excluding VAT - Y5
((E*N*Q)+((E*V)*12))]])</f>
        <v>0</v>
      </c>
      <c r="AC78" s="65"/>
    </row>
    <row r="79" spans="1:29" x14ac:dyDescent="0.3">
      <c r="A79" t="s">
        <v>67</v>
      </c>
      <c r="B79" t="s">
        <v>6224</v>
      </c>
      <c r="C79" t="s">
        <v>6225</v>
      </c>
      <c r="D79" t="s">
        <v>6173</v>
      </c>
      <c r="E79">
        <v>1</v>
      </c>
      <c r="F79">
        <v>1</v>
      </c>
      <c r="G79">
        <v>1</v>
      </c>
      <c r="H79">
        <v>1</v>
      </c>
      <c r="I79">
        <v>1</v>
      </c>
      <c r="J79" t="s">
        <v>269</v>
      </c>
      <c r="K79" t="s">
        <v>2524</v>
      </c>
      <c r="L79" s="20"/>
      <c r="M79" s="20"/>
      <c r="N79" s="20"/>
      <c r="O79" s="20"/>
      <c r="P79" s="20"/>
      <c r="Q79" s="28">
        <f t="shared" si="1"/>
        <v>17.71</v>
      </c>
      <c r="R79" s="18"/>
      <c r="S79" s="18"/>
      <c r="T79" s="18"/>
      <c r="U79" s="18"/>
      <c r="V79" s="18"/>
      <c r="W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" s="17">
        <f>SUM(T_MAIN_ROUTGW29[[#This Row],[(Y)
TOTAL Excluding VAT - Y1
((A*J)*Q)+((A*R)*12))]:[(AC)
TOTAL Excluding VAT - Y5
((E*N*Q)+((E*V)*12))]])</f>
        <v>0</v>
      </c>
      <c r="AC79" s="65"/>
    </row>
    <row r="80" spans="1:29" x14ac:dyDescent="0.3">
      <c r="A80" t="s">
        <v>67</v>
      </c>
      <c r="B80" t="s">
        <v>6226</v>
      </c>
      <c r="C80" t="s">
        <v>6227</v>
      </c>
      <c r="D80" t="s">
        <v>6173</v>
      </c>
      <c r="E80">
        <v>1</v>
      </c>
      <c r="F80">
        <v>1</v>
      </c>
      <c r="G80">
        <v>1</v>
      </c>
      <c r="H80">
        <v>1</v>
      </c>
      <c r="I80">
        <v>1</v>
      </c>
      <c r="J80" t="s">
        <v>269</v>
      </c>
      <c r="K80" t="s">
        <v>2524</v>
      </c>
      <c r="L80" s="20"/>
      <c r="M80" s="20"/>
      <c r="N80" s="20"/>
      <c r="O80" s="20"/>
      <c r="P80" s="20"/>
      <c r="Q80" s="28">
        <f t="shared" si="1"/>
        <v>17.71</v>
      </c>
      <c r="R80" s="18"/>
      <c r="S80" s="18"/>
      <c r="T80" s="18"/>
      <c r="U80" s="18"/>
      <c r="V80" s="18"/>
      <c r="W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" s="17">
        <f>SUM(T_MAIN_ROUTGW29[[#This Row],[(Y)
TOTAL Excluding VAT - Y1
((A*J)*Q)+((A*R)*12))]:[(AC)
TOTAL Excluding VAT - Y5
((E*N*Q)+((E*V)*12))]])</f>
        <v>0</v>
      </c>
      <c r="AC80" s="65"/>
    </row>
    <row r="81" spans="1:29" x14ac:dyDescent="0.3">
      <c r="A81" t="s">
        <v>67</v>
      </c>
      <c r="B81" t="s">
        <v>6228</v>
      </c>
      <c r="C81" t="s">
        <v>6229</v>
      </c>
      <c r="D81" t="s">
        <v>6173</v>
      </c>
      <c r="E81">
        <v>1</v>
      </c>
      <c r="F81">
        <v>1</v>
      </c>
      <c r="G81">
        <v>1</v>
      </c>
      <c r="H81">
        <v>1</v>
      </c>
      <c r="I81">
        <v>1</v>
      </c>
      <c r="J81" t="s">
        <v>269</v>
      </c>
      <c r="K81" t="s">
        <v>2524</v>
      </c>
      <c r="L81" s="20"/>
      <c r="M81" s="20"/>
      <c r="N81" s="20"/>
      <c r="O81" s="20"/>
      <c r="P81" s="20"/>
      <c r="Q81" s="28">
        <f t="shared" si="1"/>
        <v>17.71</v>
      </c>
      <c r="R81" s="18"/>
      <c r="S81" s="18"/>
      <c r="T81" s="18"/>
      <c r="U81" s="18"/>
      <c r="V81" s="18"/>
      <c r="W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" s="17">
        <f>SUM(T_MAIN_ROUTGW29[[#This Row],[(Y)
TOTAL Excluding VAT - Y1
((A*J)*Q)+((A*R)*12))]:[(AC)
TOTAL Excluding VAT - Y5
((E*N*Q)+((E*V)*12))]])</f>
        <v>0</v>
      </c>
      <c r="AC81" s="65"/>
    </row>
    <row r="82" spans="1:29" x14ac:dyDescent="0.3">
      <c r="A82" t="s">
        <v>67</v>
      </c>
      <c r="B82" t="s">
        <v>6230</v>
      </c>
      <c r="C82" t="s">
        <v>6231</v>
      </c>
      <c r="D82" t="s">
        <v>6173</v>
      </c>
      <c r="E82">
        <v>1</v>
      </c>
      <c r="F82">
        <v>1</v>
      </c>
      <c r="G82">
        <v>1</v>
      </c>
      <c r="H82">
        <v>1</v>
      </c>
      <c r="I82">
        <v>1</v>
      </c>
      <c r="J82" t="s">
        <v>269</v>
      </c>
      <c r="K82" t="s">
        <v>2524</v>
      </c>
      <c r="L82" s="20"/>
      <c r="M82" s="20"/>
      <c r="N82" s="20"/>
      <c r="O82" s="20"/>
      <c r="P82" s="20"/>
      <c r="Q82" s="28">
        <f t="shared" si="1"/>
        <v>17.71</v>
      </c>
      <c r="R82" s="18"/>
      <c r="S82" s="18"/>
      <c r="T82" s="18"/>
      <c r="U82" s="18"/>
      <c r="V82" s="18"/>
      <c r="W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" s="17">
        <f>SUM(T_MAIN_ROUTGW29[[#This Row],[(Y)
TOTAL Excluding VAT - Y1
((A*J)*Q)+((A*R)*12))]:[(AC)
TOTAL Excluding VAT - Y5
((E*N*Q)+((E*V)*12))]])</f>
        <v>0</v>
      </c>
      <c r="AC82" s="65"/>
    </row>
    <row r="83" spans="1:29" x14ac:dyDescent="0.3">
      <c r="A83" t="s">
        <v>67</v>
      </c>
      <c r="B83" t="s">
        <v>6232</v>
      </c>
      <c r="C83" t="s">
        <v>6233</v>
      </c>
      <c r="D83" t="s">
        <v>6173</v>
      </c>
      <c r="E83">
        <v>1</v>
      </c>
      <c r="F83">
        <v>1</v>
      </c>
      <c r="G83">
        <v>1</v>
      </c>
      <c r="H83">
        <v>1</v>
      </c>
      <c r="I83">
        <v>1</v>
      </c>
      <c r="J83" t="s">
        <v>269</v>
      </c>
      <c r="K83" t="s">
        <v>2524</v>
      </c>
      <c r="L83" s="20"/>
      <c r="M83" s="20"/>
      <c r="N83" s="20"/>
      <c r="O83" s="20"/>
      <c r="P83" s="20"/>
      <c r="Q83" s="28">
        <f t="shared" si="1"/>
        <v>17.71</v>
      </c>
      <c r="R83" s="18"/>
      <c r="S83" s="18"/>
      <c r="T83" s="18"/>
      <c r="U83" s="18"/>
      <c r="V83" s="18"/>
      <c r="W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" s="17">
        <f>SUM(T_MAIN_ROUTGW29[[#This Row],[(Y)
TOTAL Excluding VAT - Y1
((A*J)*Q)+((A*R)*12))]:[(AC)
TOTAL Excluding VAT - Y5
((E*N*Q)+((E*V)*12))]])</f>
        <v>0</v>
      </c>
      <c r="AC83" s="65"/>
    </row>
    <row r="84" spans="1:29" x14ac:dyDescent="0.3">
      <c r="A84" t="s">
        <v>67</v>
      </c>
      <c r="B84" t="s">
        <v>6234</v>
      </c>
      <c r="C84" t="s">
        <v>6235</v>
      </c>
      <c r="D84" t="s">
        <v>6173</v>
      </c>
      <c r="E84">
        <v>1</v>
      </c>
      <c r="F84">
        <v>1</v>
      </c>
      <c r="G84">
        <v>1</v>
      </c>
      <c r="H84">
        <v>1</v>
      </c>
      <c r="I84">
        <v>1</v>
      </c>
      <c r="J84" t="s">
        <v>269</v>
      </c>
      <c r="K84" t="s">
        <v>2524</v>
      </c>
      <c r="L84" s="20"/>
      <c r="M84" s="20"/>
      <c r="N84" s="20"/>
      <c r="O84" s="20"/>
      <c r="P84" s="20"/>
      <c r="Q84" s="28">
        <f t="shared" si="1"/>
        <v>17.71</v>
      </c>
      <c r="R84" s="18"/>
      <c r="S84" s="18"/>
      <c r="T84" s="18"/>
      <c r="U84" s="18"/>
      <c r="V84" s="18"/>
      <c r="W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" s="17">
        <f>SUM(T_MAIN_ROUTGW29[[#This Row],[(Y)
TOTAL Excluding VAT - Y1
((A*J)*Q)+((A*R)*12))]:[(AC)
TOTAL Excluding VAT - Y5
((E*N*Q)+((E*V)*12))]])</f>
        <v>0</v>
      </c>
      <c r="AC84" s="65"/>
    </row>
    <row r="85" spans="1:29" x14ac:dyDescent="0.3">
      <c r="A85" t="s">
        <v>67</v>
      </c>
      <c r="B85" t="s">
        <v>6236</v>
      </c>
      <c r="C85" t="s">
        <v>6237</v>
      </c>
      <c r="D85" t="s">
        <v>6173</v>
      </c>
      <c r="E85">
        <v>1</v>
      </c>
      <c r="F85">
        <v>1</v>
      </c>
      <c r="G85">
        <v>1</v>
      </c>
      <c r="H85">
        <v>1</v>
      </c>
      <c r="I85">
        <v>1</v>
      </c>
      <c r="J85" t="s">
        <v>269</v>
      </c>
      <c r="K85" t="s">
        <v>2524</v>
      </c>
      <c r="L85" s="20"/>
      <c r="M85" s="20"/>
      <c r="N85" s="20"/>
      <c r="O85" s="20"/>
      <c r="P85" s="20"/>
      <c r="Q85" s="28">
        <f t="shared" si="1"/>
        <v>17.71</v>
      </c>
      <c r="R85" s="18"/>
      <c r="S85" s="18"/>
      <c r="T85" s="18"/>
      <c r="U85" s="18"/>
      <c r="V85" s="18"/>
      <c r="W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" s="17">
        <f>SUM(T_MAIN_ROUTGW29[[#This Row],[(Y)
TOTAL Excluding VAT - Y1
((A*J)*Q)+((A*R)*12))]:[(AC)
TOTAL Excluding VAT - Y5
((E*N*Q)+((E*V)*12))]])</f>
        <v>0</v>
      </c>
      <c r="AC85" s="65"/>
    </row>
    <row r="86" spans="1:29" x14ac:dyDescent="0.3">
      <c r="A86" t="s">
        <v>67</v>
      </c>
      <c r="B86" t="s">
        <v>6238</v>
      </c>
      <c r="C86" t="s">
        <v>6239</v>
      </c>
      <c r="D86" t="s">
        <v>6173</v>
      </c>
      <c r="E86">
        <v>1</v>
      </c>
      <c r="F86">
        <v>1</v>
      </c>
      <c r="G86">
        <v>1</v>
      </c>
      <c r="H86">
        <v>1</v>
      </c>
      <c r="I86">
        <v>1</v>
      </c>
      <c r="J86" t="s">
        <v>269</v>
      </c>
      <c r="K86" t="s">
        <v>2524</v>
      </c>
      <c r="L86" s="20"/>
      <c r="M86" s="20"/>
      <c r="N86" s="20"/>
      <c r="O86" s="20"/>
      <c r="P86" s="20"/>
      <c r="Q86" s="28">
        <f t="shared" si="1"/>
        <v>17.71</v>
      </c>
      <c r="R86" s="18"/>
      <c r="S86" s="18"/>
      <c r="T86" s="18"/>
      <c r="U86" s="18"/>
      <c r="V86" s="18"/>
      <c r="W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" s="17">
        <f>SUM(T_MAIN_ROUTGW29[[#This Row],[(Y)
TOTAL Excluding VAT - Y1
((A*J)*Q)+((A*R)*12))]:[(AC)
TOTAL Excluding VAT - Y5
((E*N*Q)+((E*V)*12))]])</f>
        <v>0</v>
      </c>
      <c r="AC86" s="65"/>
    </row>
    <row r="87" spans="1:29" x14ac:dyDescent="0.3">
      <c r="A87" t="s">
        <v>67</v>
      </c>
      <c r="B87" t="s">
        <v>6240</v>
      </c>
      <c r="C87" t="s">
        <v>6241</v>
      </c>
      <c r="D87" t="s">
        <v>6173</v>
      </c>
      <c r="E87">
        <v>1</v>
      </c>
      <c r="F87">
        <v>1</v>
      </c>
      <c r="G87">
        <v>1</v>
      </c>
      <c r="H87">
        <v>1</v>
      </c>
      <c r="I87">
        <v>1</v>
      </c>
      <c r="J87" t="s">
        <v>269</v>
      </c>
      <c r="K87" t="s">
        <v>2524</v>
      </c>
      <c r="L87" s="20"/>
      <c r="M87" s="20"/>
      <c r="N87" s="20"/>
      <c r="O87" s="20"/>
      <c r="P87" s="20"/>
      <c r="Q87" s="28">
        <f t="shared" si="1"/>
        <v>17.71</v>
      </c>
      <c r="R87" s="18"/>
      <c r="S87" s="18"/>
      <c r="T87" s="18"/>
      <c r="U87" s="18"/>
      <c r="V87" s="18"/>
      <c r="W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" s="17">
        <f>SUM(T_MAIN_ROUTGW29[[#This Row],[(Y)
TOTAL Excluding VAT - Y1
((A*J)*Q)+((A*R)*12))]:[(AC)
TOTAL Excluding VAT - Y5
((E*N*Q)+((E*V)*12))]])</f>
        <v>0</v>
      </c>
      <c r="AC87" s="65"/>
    </row>
    <row r="88" spans="1:29" x14ac:dyDescent="0.3">
      <c r="A88" t="s">
        <v>67</v>
      </c>
      <c r="B88" t="s">
        <v>6242</v>
      </c>
      <c r="C88" t="s">
        <v>6243</v>
      </c>
      <c r="D88" t="s">
        <v>6173</v>
      </c>
      <c r="E88">
        <v>1</v>
      </c>
      <c r="F88">
        <v>1</v>
      </c>
      <c r="G88">
        <v>1</v>
      </c>
      <c r="H88">
        <v>1</v>
      </c>
      <c r="I88">
        <v>1</v>
      </c>
      <c r="J88" t="s">
        <v>269</v>
      </c>
      <c r="K88" t="s">
        <v>2524</v>
      </c>
      <c r="L88" s="20"/>
      <c r="M88" s="20"/>
      <c r="N88" s="20"/>
      <c r="O88" s="20"/>
      <c r="P88" s="20"/>
      <c r="Q88" s="28">
        <f t="shared" si="1"/>
        <v>17.71</v>
      </c>
      <c r="R88" s="18"/>
      <c r="S88" s="18"/>
      <c r="T88" s="18"/>
      <c r="U88" s="18"/>
      <c r="V88" s="18"/>
      <c r="W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" s="17">
        <f>SUM(T_MAIN_ROUTGW29[[#This Row],[(Y)
TOTAL Excluding VAT - Y1
((A*J)*Q)+((A*R)*12))]:[(AC)
TOTAL Excluding VAT - Y5
((E*N*Q)+((E*V)*12))]])</f>
        <v>0</v>
      </c>
      <c r="AC88" s="65"/>
    </row>
    <row r="89" spans="1:29" x14ac:dyDescent="0.3">
      <c r="A89" t="s">
        <v>67</v>
      </c>
      <c r="B89" t="s">
        <v>6244</v>
      </c>
      <c r="C89" t="s">
        <v>6245</v>
      </c>
      <c r="D89" t="s">
        <v>6173</v>
      </c>
      <c r="E89">
        <v>1</v>
      </c>
      <c r="F89">
        <v>1</v>
      </c>
      <c r="G89">
        <v>1</v>
      </c>
      <c r="H89">
        <v>1</v>
      </c>
      <c r="I89">
        <v>1</v>
      </c>
      <c r="J89" t="s">
        <v>269</v>
      </c>
      <c r="K89" t="s">
        <v>2524</v>
      </c>
      <c r="L89" s="20"/>
      <c r="M89" s="20"/>
      <c r="N89" s="20"/>
      <c r="O89" s="20"/>
      <c r="P89" s="20"/>
      <c r="Q89" s="28">
        <f t="shared" si="1"/>
        <v>17.71</v>
      </c>
      <c r="R89" s="18"/>
      <c r="S89" s="18"/>
      <c r="T89" s="18"/>
      <c r="U89" s="18"/>
      <c r="V89" s="18"/>
      <c r="W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" s="17">
        <f>SUM(T_MAIN_ROUTGW29[[#This Row],[(Y)
TOTAL Excluding VAT - Y1
((A*J)*Q)+((A*R)*12))]:[(AC)
TOTAL Excluding VAT - Y5
((E*N*Q)+((E*V)*12))]])</f>
        <v>0</v>
      </c>
      <c r="AC89" s="65"/>
    </row>
    <row r="90" spans="1:29" x14ac:dyDescent="0.3">
      <c r="A90" t="s">
        <v>67</v>
      </c>
      <c r="B90" t="s">
        <v>6246</v>
      </c>
      <c r="C90" t="s">
        <v>6247</v>
      </c>
      <c r="D90" t="s">
        <v>6173</v>
      </c>
      <c r="E90">
        <v>1</v>
      </c>
      <c r="F90">
        <v>1</v>
      </c>
      <c r="G90">
        <v>1</v>
      </c>
      <c r="H90">
        <v>1</v>
      </c>
      <c r="I90">
        <v>1</v>
      </c>
      <c r="J90" t="s">
        <v>269</v>
      </c>
      <c r="K90" t="s">
        <v>2524</v>
      </c>
      <c r="L90" s="20"/>
      <c r="M90" s="20"/>
      <c r="N90" s="20"/>
      <c r="O90" s="20"/>
      <c r="P90" s="20"/>
      <c r="Q90" s="28">
        <f t="shared" si="1"/>
        <v>17.71</v>
      </c>
      <c r="R90" s="18"/>
      <c r="S90" s="18"/>
      <c r="T90" s="18"/>
      <c r="U90" s="18"/>
      <c r="V90" s="18"/>
      <c r="W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" s="17">
        <f>SUM(T_MAIN_ROUTGW29[[#This Row],[(Y)
TOTAL Excluding VAT - Y1
((A*J)*Q)+((A*R)*12))]:[(AC)
TOTAL Excluding VAT - Y5
((E*N*Q)+((E*V)*12))]])</f>
        <v>0</v>
      </c>
      <c r="AC90" s="65"/>
    </row>
    <row r="91" spans="1:29" x14ac:dyDescent="0.3">
      <c r="A91" t="s">
        <v>67</v>
      </c>
      <c r="B91" t="s">
        <v>6248</v>
      </c>
      <c r="C91" t="s">
        <v>6249</v>
      </c>
      <c r="D91" t="s">
        <v>6173</v>
      </c>
      <c r="E91">
        <v>1</v>
      </c>
      <c r="F91">
        <v>1</v>
      </c>
      <c r="G91">
        <v>1</v>
      </c>
      <c r="H91">
        <v>1</v>
      </c>
      <c r="I91">
        <v>1</v>
      </c>
      <c r="J91" t="s">
        <v>269</v>
      </c>
      <c r="K91" t="s">
        <v>2524</v>
      </c>
      <c r="L91" s="20"/>
      <c r="M91" s="20"/>
      <c r="N91" s="20"/>
      <c r="O91" s="20"/>
      <c r="P91" s="20"/>
      <c r="Q91" s="28">
        <f t="shared" si="1"/>
        <v>17.71</v>
      </c>
      <c r="R91" s="18"/>
      <c r="S91" s="18"/>
      <c r="T91" s="18"/>
      <c r="U91" s="18"/>
      <c r="V91" s="18"/>
      <c r="W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" s="17">
        <f>SUM(T_MAIN_ROUTGW29[[#This Row],[(Y)
TOTAL Excluding VAT - Y1
((A*J)*Q)+((A*R)*12))]:[(AC)
TOTAL Excluding VAT - Y5
((E*N*Q)+((E*V)*12))]])</f>
        <v>0</v>
      </c>
      <c r="AC91" s="65"/>
    </row>
    <row r="92" spans="1:29" x14ac:dyDescent="0.3">
      <c r="A92" t="s">
        <v>67</v>
      </c>
      <c r="B92" t="s">
        <v>6250</v>
      </c>
      <c r="C92" t="s">
        <v>6251</v>
      </c>
      <c r="D92" t="s">
        <v>6173</v>
      </c>
      <c r="E92">
        <v>1</v>
      </c>
      <c r="F92">
        <v>1</v>
      </c>
      <c r="G92">
        <v>1</v>
      </c>
      <c r="H92">
        <v>1</v>
      </c>
      <c r="I92">
        <v>1</v>
      </c>
      <c r="J92" t="s">
        <v>269</v>
      </c>
      <c r="K92" t="s">
        <v>2524</v>
      </c>
      <c r="L92" s="20"/>
      <c r="M92" s="20"/>
      <c r="N92" s="20"/>
      <c r="O92" s="20"/>
      <c r="P92" s="20"/>
      <c r="Q92" s="28">
        <f t="shared" si="1"/>
        <v>17.71</v>
      </c>
      <c r="R92" s="18"/>
      <c r="S92" s="18"/>
      <c r="T92" s="18"/>
      <c r="U92" s="18"/>
      <c r="V92" s="18"/>
      <c r="W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" s="17">
        <f>SUM(T_MAIN_ROUTGW29[[#This Row],[(Y)
TOTAL Excluding VAT - Y1
((A*J)*Q)+((A*R)*12))]:[(AC)
TOTAL Excluding VAT - Y5
((E*N*Q)+((E*V)*12))]])</f>
        <v>0</v>
      </c>
      <c r="AC92" s="65"/>
    </row>
    <row r="93" spans="1:29" x14ac:dyDescent="0.3">
      <c r="A93" t="s">
        <v>67</v>
      </c>
      <c r="B93" t="s">
        <v>6252</v>
      </c>
      <c r="C93" t="s">
        <v>6253</v>
      </c>
      <c r="D93" t="s">
        <v>6173</v>
      </c>
      <c r="E93">
        <v>1</v>
      </c>
      <c r="F93">
        <v>1</v>
      </c>
      <c r="G93">
        <v>1</v>
      </c>
      <c r="H93">
        <v>1</v>
      </c>
      <c r="I93">
        <v>1</v>
      </c>
      <c r="J93" t="s">
        <v>269</v>
      </c>
      <c r="K93" t="s">
        <v>2524</v>
      </c>
      <c r="L93" s="20"/>
      <c r="M93" s="20"/>
      <c r="N93" s="20"/>
      <c r="O93" s="20"/>
      <c r="P93" s="20"/>
      <c r="Q93" s="28">
        <f t="shared" si="1"/>
        <v>17.71</v>
      </c>
      <c r="R93" s="18"/>
      <c r="S93" s="18"/>
      <c r="T93" s="18"/>
      <c r="U93" s="18"/>
      <c r="V93" s="18"/>
      <c r="W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" s="17">
        <f>SUM(T_MAIN_ROUTGW29[[#This Row],[(Y)
TOTAL Excluding VAT - Y1
((A*J)*Q)+((A*R)*12))]:[(AC)
TOTAL Excluding VAT - Y5
((E*N*Q)+((E*V)*12))]])</f>
        <v>0</v>
      </c>
      <c r="AC93" s="65"/>
    </row>
    <row r="94" spans="1:29" x14ac:dyDescent="0.3">
      <c r="A94" t="s">
        <v>67</v>
      </c>
      <c r="B94" t="s">
        <v>6254</v>
      </c>
      <c r="C94" t="s">
        <v>6255</v>
      </c>
      <c r="D94" t="s">
        <v>6173</v>
      </c>
      <c r="E94">
        <v>1</v>
      </c>
      <c r="F94">
        <v>1</v>
      </c>
      <c r="G94">
        <v>1</v>
      </c>
      <c r="H94">
        <v>1</v>
      </c>
      <c r="I94">
        <v>1</v>
      </c>
      <c r="J94" t="s">
        <v>269</v>
      </c>
      <c r="K94" t="s">
        <v>2524</v>
      </c>
      <c r="L94" s="20"/>
      <c r="M94" s="20"/>
      <c r="N94" s="20"/>
      <c r="O94" s="20"/>
      <c r="P94" s="20"/>
      <c r="Q94" s="28">
        <f t="shared" si="1"/>
        <v>17.71</v>
      </c>
      <c r="R94" s="18"/>
      <c r="S94" s="18"/>
      <c r="T94" s="18"/>
      <c r="U94" s="18"/>
      <c r="V94" s="18"/>
      <c r="W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" s="17">
        <f>SUM(T_MAIN_ROUTGW29[[#This Row],[(Y)
TOTAL Excluding VAT - Y1
((A*J)*Q)+((A*R)*12))]:[(AC)
TOTAL Excluding VAT - Y5
((E*N*Q)+((E*V)*12))]])</f>
        <v>0</v>
      </c>
      <c r="AC94" s="65"/>
    </row>
    <row r="95" spans="1:29" x14ac:dyDescent="0.3">
      <c r="A95" t="s">
        <v>67</v>
      </c>
      <c r="B95" t="s">
        <v>6256</v>
      </c>
      <c r="C95" t="s">
        <v>6257</v>
      </c>
      <c r="D95" t="s">
        <v>6173</v>
      </c>
      <c r="E95">
        <v>1</v>
      </c>
      <c r="F95">
        <v>1</v>
      </c>
      <c r="G95">
        <v>1</v>
      </c>
      <c r="H95">
        <v>1</v>
      </c>
      <c r="I95">
        <v>1</v>
      </c>
      <c r="J95" t="s">
        <v>269</v>
      </c>
      <c r="K95" t="s">
        <v>2524</v>
      </c>
      <c r="L95" s="20"/>
      <c r="M95" s="20"/>
      <c r="N95" s="20"/>
      <c r="O95" s="20"/>
      <c r="P95" s="20"/>
      <c r="Q95" s="28">
        <f t="shared" si="1"/>
        <v>17.71</v>
      </c>
      <c r="R95" s="18"/>
      <c r="S95" s="18"/>
      <c r="T95" s="18"/>
      <c r="U95" s="18"/>
      <c r="V95" s="18"/>
      <c r="W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" s="17">
        <f>SUM(T_MAIN_ROUTGW29[[#This Row],[(Y)
TOTAL Excluding VAT - Y1
((A*J)*Q)+((A*R)*12))]:[(AC)
TOTAL Excluding VAT - Y5
((E*N*Q)+((E*V)*12))]])</f>
        <v>0</v>
      </c>
      <c r="AC95" s="65"/>
    </row>
    <row r="96" spans="1:29" x14ac:dyDescent="0.3">
      <c r="A96" t="s">
        <v>67</v>
      </c>
      <c r="B96" t="s">
        <v>6258</v>
      </c>
      <c r="C96" t="s">
        <v>6259</v>
      </c>
      <c r="D96" t="s">
        <v>6173</v>
      </c>
      <c r="E96">
        <v>1</v>
      </c>
      <c r="F96">
        <v>1</v>
      </c>
      <c r="G96">
        <v>1</v>
      </c>
      <c r="H96">
        <v>1</v>
      </c>
      <c r="I96">
        <v>1</v>
      </c>
      <c r="J96" t="s">
        <v>269</v>
      </c>
      <c r="K96" t="s">
        <v>2524</v>
      </c>
      <c r="L96" s="20"/>
      <c r="M96" s="20"/>
      <c r="N96" s="20"/>
      <c r="O96" s="20"/>
      <c r="P96" s="20"/>
      <c r="Q96" s="28">
        <f t="shared" si="1"/>
        <v>17.71</v>
      </c>
      <c r="R96" s="18"/>
      <c r="S96" s="18"/>
      <c r="T96" s="18"/>
      <c r="U96" s="18"/>
      <c r="V96" s="18"/>
      <c r="W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" s="17">
        <f>SUM(T_MAIN_ROUTGW29[[#This Row],[(Y)
TOTAL Excluding VAT - Y1
((A*J)*Q)+((A*R)*12))]:[(AC)
TOTAL Excluding VAT - Y5
((E*N*Q)+((E*V)*12))]])</f>
        <v>0</v>
      </c>
      <c r="AC96" s="65"/>
    </row>
    <row r="97" spans="1:29" x14ac:dyDescent="0.3">
      <c r="A97" t="s">
        <v>67</v>
      </c>
      <c r="B97" t="s">
        <v>6260</v>
      </c>
      <c r="C97" t="s">
        <v>6261</v>
      </c>
      <c r="D97" t="s">
        <v>6173</v>
      </c>
      <c r="E97">
        <v>1</v>
      </c>
      <c r="F97">
        <v>1</v>
      </c>
      <c r="G97">
        <v>1</v>
      </c>
      <c r="H97">
        <v>1</v>
      </c>
      <c r="I97">
        <v>1</v>
      </c>
      <c r="J97" t="s">
        <v>269</v>
      </c>
      <c r="K97" t="s">
        <v>2524</v>
      </c>
      <c r="L97" s="20"/>
      <c r="M97" s="20"/>
      <c r="N97" s="20"/>
      <c r="O97" s="20"/>
      <c r="P97" s="20"/>
      <c r="Q97" s="28">
        <f t="shared" si="1"/>
        <v>17.71</v>
      </c>
      <c r="R97" s="18"/>
      <c r="S97" s="18"/>
      <c r="T97" s="18"/>
      <c r="U97" s="18"/>
      <c r="V97" s="18"/>
      <c r="W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" s="17">
        <f>SUM(T_MAIN_ROUTGW29[[#This Row],[(Y)
TOTAL Excluding VAT - Y1
((A*J)*Q)+((A*R)*12))]:[(AC)
TOTAL Excluding VAT - Y5
((E*N*Q)+((E*V)*12))]])</f>
        <v>0</v>
      </c>
      <c r="AC97" s="65"/>
    </row>
    <row r="98" spans="1:29" x14ac:dyDescent="0.3">
      <c r="A98" t="s">
        <v>67</v>
      </c>
      <c r="B98" t="s">
        <v>6262</v>
      </c>
      <c r="C98" t="s">
        <v>6263</v>
      </c>
      <c r="D98" t="s">
        <v>6173</v>
      </c>
      <c r="E98">
        <v>1</v>
      </c>
      <c r="F98">
        <v>1</v>
      </c>
      <c r="G98">
        <v>1</v>
      </c>
      <c r="H98">
        <v>1</v>
      </c>
      <c r="I98">
        <v>1</v>
      </c>
      <c r="J98" t="s">
        <v>269</v>
      </c>
      <c r="K98" t="s">
        <v>2524</v>
      </c>
      <c r="L98" s="20"/>
      <c r="M98" s="20"/>
      <c r="N98" s="20"/>
      <c r="O98" s="20"/>
      <c r="P98" s="20"/>
      <c r="Q98" s="28">
        <f t="shared" si="1"/>
        <v>17.71</v>
      </c>
      <c r="R98" s="18"/>
      <c r="S98" s="18"/>
      <c r="T98" s="18"/>
      <c r="U98" s="18"/>
      <c r="V98" s="18"/>
      <c r="W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" s="17">
        <f>SUM(T_MAIN_ROUTGW29[[#This Row],[(Y)
TOTAL Excluding VAT - Y1
((A*J)*Q)+((A*R)*12))]:[(AC)
TOTAL Excluding VAT - Y5
((E*N*Q)+((E*V)*12))]])</f>
        <v>0</v>
      </c>
      <c r="AC98" s="65"/>
    </row>
    <row r="99" spans="1:29" x14ac:dyDescent="0.3">
      <c r="A99" t="s">
        <v>67</v>
      </c>
      <c r="B99" t="s">
        <v>6264</v>
      </c>
      <c r="C99" t="s">
        <v>6265</v>
      </c>
      <c r="D99" t="s">
        <v>6173</v>
      </c>
      <c r="E99">
        <v>1</v>
      </c>
      <c r="F99">
        <v>1</v>
      </c>
      <c r="G99">
        <v>1</v>
      </c>
      <c r="H99">
        <v>1</v>
      </c>
      <c r="I99">
        <v>1</v>
      </c>
      <c r="J99" t="s">
        <v>269</v>
      </c>
      <c r="K99" t="s">
        <v>2524</v>
      </c>
      <c r="L99" s="20"/>
      <c r="M99" s="20"/>
      <c r="N99" s="20"/>
      <c r="O99" s="20"/>
      <c r="P99" s="20"/>
      <c r="Q99" s="28">
        <f t="shared" si="1"/>
        <v>17.71</v>
      </c>
      <c r="R99" s="18"/>
      <c r="S99" s="18"/>
      <c r="T99" s="18"/>
      <c r="U99" s="18"/>
      <c r="V99" s="18"/>
      <c r="W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" s="17">
        <f>SUM(T_MAIN_ROUTGW29[[#This Row],[(Y)
TOTAL Excluding VAT - Y1
((A*J)*Q)+((A*R)*12))]:[(AC)
TOTAL Excluding VAT - Y5
((E*N*Q)+((E*V)*12))]])</f>
        <v>0</v>
      </c>
      <c r="AC99" s="65"/>
    </row>
    <row r="100" spans="1:29" x14ac:dyDescent="0.3">
      <c r="A100" t="s">
        <v>67</v>
      </c>
      <c r="B100" t="s">
        <v>6266</v>
      </c>
      <c r="C100" t="s">
        <v>6267</v>
      </c>
      <c r="D100" t="s">
        <v>6173</v>
      </c>
      <c r="E100">
        <v>1</v>
      </c>
      <c r="F100">
        <v>1</v>
      </c>
      <c r="G100">
        <v>1</v>
      </c>
      <c r="H100">
        <v>1</v>
      </c>
      <c r="I100">
        <v>1</v>
      </c>
      <c r="J100" t="s">
        <v>269</v>
      </c>
      <c r="K100" t="s">
        <v>2524</v>
      </c>
      <c r="L100" s="20"/>
      <c r="M100" s="20"/>
      <c r="N100" s="20"/>
      <c r="O100" s="20"/>
      <c r="P100" s="20"/>
      <c r="Q100" s="28">
        <f t="shared" si="1"/>
        <v>17.71</v>
      </c>
      <c r="R100" s="18"/>
      <c r="S100" s="18"/>
      <c r="T100" s="18"/>
      <c r="U100" s="18"/>
      <c r="V100" s="18"/>
      <c r="W1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" s="17">
        <f>SUM(T_MAIN_ROUTGW29[[#This Row],[(Y)
TOTAL Excluding VAT - Y1
((A*J)*Q)+((A*R)*12))]:[(AC)
TOTAL Excluding VAT - Y5
((E*N*Q)+((E*V)*12))]])</f>
        <v>0</v>
      </c>
      <c r="AC100" s="65"/>
    </row>
    <row r="101" spans="1:29" x14ac:dyDescent="0.3">
      <c r="A101" t="s">
        <v>67</v>
      </c>
      <c r="B101" t="s">
        <v>6268</v>
      </c>
      <c r="C101" t="s">
        <v>6269</v>
      </c>
      <c r="D101" t="s">
        <v>6173</v>
      </c>
      <c r="E101">
        <v>1</v>
      </c>
      <c r="F101">
        <v>1</v>
      </c>
      <c r="G101">
        <v>1</v>
      </c>
      <c r="H101">
        <v>1</v>
      </c>
      <c r="I101">
        <v>1</v>
      </c>
      <c r="J101" t="s">
        <v>269</v>
      </c>
      <c r="K101" t="s">
        <v>2524</v>
      </c>
      <c r="L101" s="20"/>
      <c r="M101" s="20"/>
      <c r="N101" s="20"/>
      <c r="O101" s="20"/>
      <c r="P101" s="20"/>
      <c r="Q101" s="28">
        <f t="shared" si="1"/>
        <v>17.71</v>
      </c>
      <c r="R101" s="18"/>
      <c r="S101" s="18"/>
      <c r="T101" s="18"/>
      <c r="U101" s="18"/>
      <c r="V101" s="18"/>
      <c r="W1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" s="17">
        <f>SUM(T_MAIN_ROUTGW29[[#This Row],[(Y)
TOTAL Excluding VAT - Y1
((A*J)*Q)+((A*R)*12))]:[(AC)
TOTAL Excluding VAT - Y5
((E*N*Q)+((E*V)*12))]])</f>
        <v>0</v>
      </c>
      <c r="AC101" s="65"/>
    </row>
    <row r="102" spans="1:29" x14ac:dyDescent="0.3">
      <c r="A102" t="s">
        <v>73</v>
      </c>
      <c r="B102" t="s">
        <v>6270</v>
      </c>
      <c r="C102" t="s">
        <v>6271</v>
      </c>
      <c r="D102" t="s">
        <v>6173</v>
      </c>
      <c r="E102">
        <v>1</v>
      </c>
      <c r="F102">
        <v>1</v>
      </c>
      <c r="G102">
        <v>1</v>
      </c>
      <c r="H102">
        <v>1</v>
      </c>
      <c r="I102">
        <v>1</v>
      </c>
      <c r="J102" t="s">
        <v>269</v>
      </c>
      <c r="K102" t="s">
        <v>2524</v>
      </c>
      <c r="L102" s="20"/>
      <c r="M102" s="20"/>
      <c r="N102" s="20"/>
      <c r="O102" s="20"/>
      <c r="P102" s="20"/>
      <c r="Q102" s="28">
        <f t="shared" si="1"/>
        <v>17.71</v>
      </c>
      <c r="R102" s="18"/>
      <c r="S102" s="18"/>
      <c r="T102" s="18"/>
      <c r="U102" s="18"/>
      <c r="V102" s="18"/>
      <c r="W1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" s="17">
        <f>SUM(T_MAIN_ROUTGW29[[#This Row],[(Y)
TOTAL Excluding VAT - Y1
((A*J)*Q)+((A*R)*12))]:[(AC)
TOTAL Excluding VAT - Y5
((E*N*Q)+((E*V)*12))]])</f>
        <v>0</v>
      </c>
      <c r="AC102" s="65"/>
    </row>
    <row r="103" spans="1:29" x14ac:dyDescent="0.3">
      <c r="A103" t="s">
        <v>73</v>
      </c>
      <c r="B103" t="s">
        <v>6272</v>
      </c>
      <c r="C103" t="s">
        <v>6273</v>
      </c>
      <c r="D103" t="s">
        <v>6173</v>
      </c>
      <c r="E103">
        <v>1</v>
      </c>
      <c r="F103">
        <v>1</v>
      </c>
      <c r="G103">
        <v>1</v>
      </c>
      <c r="H103">
        <v>1</v>
      </c>
      <c r="I103">
        <v>1</v>
      </c>
      <c r="J103" t="s">
        <v>269</v>
      </c>
      <c r="K103" t="s">
        <v>2524</v>
      </c>
      <c r="L103" s="20"/>
      <c r="M103" s="20"/>
      <c r="N103" s="20"/>
      <c r="O103" s="20"/>
      <c r="P103" s="20"/>
      <c r="Q103" s="28">
        <f t="shared" si="1"/>
        <v>17.71</v>
      </c>
      <c r="R103" s="18"/>
      <c r="S103" s="18"/>
      <c r="T103" s="18"/>
      <c r="U103" s="18"/>
      <c r="V103" s="18"/>
      <c r="W1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" s="17">
        <f>SUM(T_MAIN_ROUTGW29[[#This Row],[(Y)
TOTAL Excluding VAT - Y1
((A*J)*Q)+((A*R)*12))]:[(AC)
TOTAL Excluding VAT - Y5
((E*N*Q)+((E*V)*12))]])</f>
        <v>0</v>
      </c>
      <c r="AC103" s="65"/>
    </row>
    <row r="104" spans="1:29" x14ac:dyDescent="0.3">
      <c r="A104" t="s">
        <v>73</v>
      </c>
      <c r="B104" t="s">
        <v>6274</v>
      </c>
      <c r="C104" t="s">
        <v>6275</v>
      </c>
      <c r="D104" t="s">
        <v>6173</v>
      </c>
      <c r="E104">
        <v>1</v>
      </c>
      <c r="F104">
        <v>1</v>
      </c>
      <c r="G104">
        <v>1</v>
      </c>
      <c r="H104">
        <v>1</v>
      </c>
      <c r="I104">
        <v>1</v>
      </c>
      <c r="J104" t="s">
        <v>269</v>
      </c>
      <c r="K104" t="s">
        <v>2524</v>
      </c>
      <c r="L104" s="20"/>
      <c r="M104" s="20"/>
      <c r="N104" s="20"/>
      <c r="O104" s="20"/>
      <c r="P104" s="20"/>
      <c r="Q104" s="28">
        <f t="shared" si="1"/>
        <v>17.71</v>
      </c>
      <c r="R104" s="18"/>
      <c r="S104" s="18"/>
      <c r="T104" s="18"/>
      <c r="U104" s="18"/>
      <c r="V104" s="18"/>
      <c r="W1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" s="17">
        <f>SUM(T_MAIN_ROUTGW29[[#This Row],[(Y)
TOTAL Excluding VAT - Y1
((A*J)*Q)+((A*R)*12))]:[(AC)
TOTAL Excluding VAT - Y5
((E*N*Q)+((E*V)*12))]])</f>
        <v>0</v>
      </c>
      <c r="AC104" s="65"/>
    </row>
    <row r="105" spans="1:29" x14ac:dyDescent="0.3">
      <c r="A105" t="s">
        <v>69</v>
      </c>
      <c r="B105" t="s">
        <v>6276</v>
      </c>
      <c r="C105" t="s">
        <v>6277</v>
      </c>
      <c r="D105" t="s">
        <v>6278</v>
      </c>
      <c r="E105">
        <v>1</v>
      </c>
      <c r="F105">
        <v>1</v>
      </c>
      <c r="G105">
        <v>1</v>
      </c>
      <c r="H105">
        <v>1</v>
      </c>
      <c r="I105">
        <v>1</v>
      </c>
      <c r="J105" t="s">
        <v>269</v>
      </c>
      <c r="K105" t="s">
        <v>2524</v>
      </c>
      <c r="L105" s="20"/>
      <c r="M105" s="20"/>
      <c r="N105" s="20"/>
      <c r="O105" s="20"/>
      <c r="P105" s="20"/>
      <c r="Q105" s="28">
        <f t="shared" si="1"/>
        <v>17.71</v>
      </c>
      <c r="R105" s="18"/>
      <c r="S105" s="18"/>
      <c r="T105" s="18"/>
      <c r="U105" s="18"/>
      <c r="V105" s="18"/>
      <c r="W1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" s="17">
        <f>SUM(T_MAIN_ROUTGW29[[#This Row],[(Y)
TOTAL Excluding VAT - Y1
((A*J)*Q)+((A*R)*12))]:[(AC)
TOTAL Excluding VAT - Y5
((E*N*Q)+((E*V)*12))]])</f>
        <v>0</v>
      </c>
      <c r="AC105" s="65"/>
    </row>
    <row r="106" spans="1:29" x14ac:dyDescent="0.3">
      <c r="A106" t="s">
        <v>69</v>
      </c>
      <c r="B106" t="s">
        <v>6279</v>
      </c>
      <c r="C106" t="s">
        <v>6280</v>
      </c>
      <c r="D106" t="s">
        <v>6278</v>
      </c>
      <c r="E106">
        <v>1</v>
      </c>
      <c r="F106">
        <v>1</v>
      </c>
      <c r="G106">
        <v>1</v>
      </c>
      <c r="H106">
        <v>1</v>
      </c>
      <c r="I106">
        <v>1</v>
      </c>
      <c r="J106" t="s">
        <v>269</v>
      </c>
      <c r="K106" t="s">
        <v>2524</v>
      </c>
      <c r="L106" s="20"/>
      <c r="M106" s="20"/>
      <c r="N106" s="20"/>
      <c r="O106" s="20"/>
      <c r="P106" s="20"/>
      <c r="Q106" s="28">
        <f t="shared" si="1"/>
        <v>17.71</v>
      </c>
      <c r="R106" s="18"/>
      <c r="S106" s="18"/>
      <c r="T106" s="18"/>
      <c r="U106" s="18"/>
      <c r="V106" s="18"/>
      <c r="W1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" s="17">
        <f>SUM(T_MAIN_ROUTGW29[[#This Row],[(Y)
TOTAL Excluding VAT - Y1
((A*J)*Q)+((A*R)*12))]:[(AC)
TOTAL Excluding VAT - Y5
((E*N*Q)+((E*V)*12))]])</f>
        <v>0</v>
      </c>
      <c r="AC106" s="65"/>
    </row>
    <row r="107" spans="1:29" x14ac:dyDescent="0.3">
      <c r="A107" t="s">
        <v>69</v>
      </c>
      <c r="B107" t="s">
        <v>6281</v>
      </c>
      <c r="C107" t="s">
        <v>6282</v>
      </c>
      <c r="D107" t="s">
        <v>6278</v>
      </c>
      <c r="E107">
        <v>1</v>
      </c>
      <c r="F107">
        <v>1</v>
      </c>
      <c r="G107">
        <v>1</v>
      </c>
      <c r="H107">
        <v>1</v>
      </c>
      <c r="I107">
        <v>1</v>
      </c>
      <c r="J107" t="s">
        <v>269</v>
      </c>
      <c r="K107" t="s">
        <v>2524</v>
      </c>
      <c r="L107" s="20"/>
      <c r="M107" s="20"/>
      <c r="N107" s="20"/>
      <c r="O107" s="20"/>
      <c r="P107" s="20"/>
      <c r="Q107" s="28">
        <f t="shared" si="1"/>
        <v>17.71</v>
      </c>
      <c r="R107" s="18"/>
      <c r="S107" s="18"/>
      <c r="T107" s="18"/>
      <c r="U107" s="18"/>
      <c r="V107" s="18"/>
      <c r="W1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" s="17">
        <f>SUM(T_MAIN_ROUTGW29[[#This Row],[(Y)
TOTAL Excluding VAT - Y1
((A*J)*Q)+((A*R)*12))]:[(AC)
TOTAL Excluding VAT - Y5
((E*N*Q)+((E*V)*12))]])</f>
        <v>0</v>
      </c>
      <c r="AC107" s="65"/>
    </row>
    <row r="108" spans="1:29" x14ac:dyDescent="0.3">
      <c r="A108" t="s">
        <v>69</v>
      </c>
      <c r="B108" t="s">
        <v>6283</v>
      </c>
      <c r="C108" t="s">
        <v>6284</v>
      </c>
      <c r="D108" t="s">
        <v>6278</v>
      </c>
      <c r="E108">
        <v>1</v>
      </c>
      <c r="F108">
        <v>1</v>
      </c>
      <c r="G108">
        <v>1</v>
      </c>
      <c r="H108">
        <v>1</v>
      </c>
      <c r="I108">
        <v>1</v>
      </c>
      <c r="J108" t="s">
        <v>269</v>
      </c>
      <c r="K108" t="s">
        <v>2524</v>
      </c>
      <c r="L108" s="20"/>
      <c r="M108" s="20"/>
      <c r="N108" s="20"/>
      <c r="O108" s="20"/>
      <c r="P108" s="20"/>
      <c r="Q108" s="28">
        <f t="shared" si="1"/>
        <v>17.71</v>
      </c>
      <c r="R108" s="18"/>
      <c r="S108" s="18"/>
      <c r="T108" s="18"/>
      <c r="U108" s="18"/>
      <c r="V108" s="18"/>
      <c r="W1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" s="17">
        <f>SUM(T_MAIN_ROUTGW29[[#This Row],[(Y)
TOTAL Excluding VAT - Y1
((A*J)*Q)+((A*R)*12))]:[(AC)
TOTAL Excluding VAT - Y5
((E*N*Q)+((E*V)*12))]])</f>
        <v>0</v>
      </c>
      <c r="AC108" s="65"/>
    </row>
    <row r="109" spans="1:29" x14ac:dyDescent="0.3">
      <c r="A109" t="s">
        <v>69</v>
      </c>
      <c r="B109" t="s">
        <v>6285</v>
      </c>
      <c r="C109" t="s">
        <v>6286</v>
      </c>
      <c r="D109" t="s">
        <v>6278</v>
      </c>
      <c r="E109">
        <v>1</v>
      </c>
      <c r="F109">
        <v>1</v>
      </c>
      <c r="G109">
        <v>1</v>
      </c>
      <c r="H109">
        <v>1</v>
      </c>
      <c r="I109">
        <v>1</v>
      </c>
      <c r="J109" t="s">
        <v>269</v>
      </c>
      <c r="K109" t="s">
        <v>2524</v>
      </c>
      <c r="L109" s="20"/>
      <c r="M109" s="20"/>
      <c r="N109" s="20"/>
      <c r="O109" s="20"/>
      <c r="P109" s="20"/>
      <c r="Q109" s="28">
        <f t="shared" si="1"/>
        <v>17.71</v>
      </c>
      <c r="R109" s="18"/>
      <c r="S109" s="18"/>
      <c r="T109" s="18"/>
      <c r="U109" s="18"/>
      <c r="V109" s="18"/>
      <c r="W1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" s="17">
        <f>SUM(T_MAIN_ROUTGW29[[#This Row],[(Y)
TOTAL Excluding VAT - Y1
((A*J)*Q)+((A*R)*12))]:[(AC)
TOTAL Excluding VAT - Y5
((E*N*Q)+((E*V)*12))]])</f>
        <v>0</v>
      </c>
      <c r="AC109" s="65"/>
    </row>
    <row r="110" spans="1:29" x14ac:dyDescent="0.3">
      <c r="A110" t="s">
        <v>69</v>
      </c>
      <c r="B110" t="s">
        <v>6287</v>
      </c>
      <c r="C110" t="s">
        <v>6288</v>
      </c>
      <c r="D110" t="s">
        <v>6278</v>
      </c>
      <c r="E110">
        <v>1</v>
      </c>
      <c r="F110">
        <v>1</v>
      </c>
      <c r="G110">
        <v>1</v>
      </c>
      <c r="H110">
        <v>1</v>
      </c>
      <c r="I110">
        <v>1</v>
      </c>
      <c r="J110" t="s">
        <v>269</v>
      </c>
      <c r="K110" t="s">
        <v>2524</v>
      </c>
      <c r="L110" s="20"/>
      <c r="M110" s="20"/>
      <c r="N110" s="20"/>
      <c r="O110" s="20"/>
      <c r="P110" s="20"/>
      <c r="Q110" s="28">
        <f t="shared" si="1"/>
        <v>17.71</v>
      </c>
      <c r="R110" s="18"/>
      <c r="S110" s="18"/>
      <c r="T110" s="18"/>
      <c r="U110" s="18"/>
      <c r="V110" s="18"/>
      <c r="W1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" s="17">
        <f>SUM(T_MAIN_ROUTGW29[[#This Row],[(Y)
TOTAL Excluding VAT - Y1
((A*J)*Q)+((A*R)*12))]:[(AC)
TOTAL Excluding VAT - Y5
((E*N*Q)+((E*V)*12))]])</f>
        <v>0</v>
      </c>
      <c r="AC110" s="65"/>
    </row>
    <row r="111" spans="1:29" x14ac:dyDescent="0.3">
      <c r="A111" t="s">
        <v>69</v>
      </c>
      <c r="B111" t="s">
        <v>6289</v>
      </c>
      <c r="C111" t="s">
        <v>6290</v>
      </c>
      <c r="D111" t="s">
        <v>6278</v>
      </c>
      <c r="E111">
        <v>1</v>
      </c>
      <c r="F111">
        <v>1</v>
      </c>
      <c r="G111">
        <v>1</v>
      </c>
      <c r="H111">
        <v>1</v>
      </c>
      <c r="I111">
        <v>1</v>
      </c>
      <c r="J111" t="s">
        <v>269</v>
      </c>
      <c r="K111" t="s">
        <v>2524</v>
      </c>
      <c r="L111" s="20"/>
      <c r="M111" s="20"/>
      <c r="N111" s="20"/>
      <c r="O111" s="20"/>
      <c r="P111" s="20"/>
      <c r="Q111" s="28">
        <f t="shared" si="1"/>
        <v>17.71</v>
      </c>
      <c r="R111" s="18"/>
      <c r="S111" s="18"/>
      <c r="T111" s="18"/>
      <c r="U111" s="18"/>
      <c r="V111" s="18"/>
      <c r="W1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" s="17">
        <f>SUM(T_MAIN_ROUTGW29[[#This Row],[(Y)
TOTAL Excluding VAT - Y1
((A*J)*Q)+((A*R)*12))]:[(AC)
TOTAL Excluding VAT - Y5
((E*N*Q)+((E*V)*12))]])</f>
        <v>0</v>
      </c>
      <c r="AC111" s="65"/>
    </row>
    <row r="112" spans="1:29" x14ac:dyDescent="0.3">
      <c r="A112" t="s">
        <v>69</v>
      </c>
      <c r="B112" t="s">
        <v>6291</v>
      </c>
      <c r="C112" t="s">
        <v>6292</v>
      </c>
      <c r="D112" t="s">
        <v>6278</v>
      </c>
      <c r="E112">
        <v>1</v>
      </c>
      <c r="F112">
        <v>1</v>
      </c>
      <c r="G112">
        <v>1</v>
      </c>
      <c r="H112">
        <v>1</v>
      </c>
      <c r="I112">
        <v>1</v>
      </c>
      <c r="J112" t="s">
        <v>269</v>
      </c>
      <c r="K112" t="s">
        <v>2524</v>
      </c>
      <c r="L112" s="20"/>
      <c r="M112" s="20"/>
      <c r="N112" s="20"/>
      <c r="O112" s="20"/>
      <c r="P112" s="20"/>
      <c r="Q112" s="28">
        <f t="shared" si="1"/>
        <v>17.71</v>
      </c>
      <c r="R112" s="18"/>
      <c r="S112" s="18"/>
      <c r="T112" s="18"/>
      <c r="U112" s="18"/>
      <c r="V112" s="18"/>
      <c r="W1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" s="17">
        <f>SUM(T_MAIN_ROUTGW29[[#This Row],[(Y)
TOTAL Excluding VAT - Y1
((A*J)*Q)+((A*R)*12))]:[(AC)
TOTAL Excluding VAT - Y5
((E*N*Q)+((E*V)*12))]])</f>
        <v>0</v>
      </c>
      <c r="AC112" s="65"/>
    </row>
    <row r="113" spans="1:29" x14ac:dyDescent="0.3">
      <c r="A113" t="s">
        <v>71</v>
      </c>
      <c r="B113" t="s">
        <v>6293</v>
      </c>
      <c r="C113" t="s">
        <v>6294</v>
      </c>
      <c r="D113" t="s">
        <v>6278</v>
      </c>
      <c r="E113">
        <v>1</v>
      </c>
      <c r="F113">
        <v>1</v>
      </c>
      <c r="G113">
        <v>1</v>
      </c>
      <c r="H113">
        <v>1</v>
      </c>
      <c r="I113">
        <v>1</v>
      </c>
      <c r="J113" t="s">
        <v>269</v>
      </c>
      <c r="K113" t="s">
        <v>2524</v>
      </c>
      <c r="L113" s="20"/>
      <c r="M113" s="20"/>
      <c r="N113" s="20"/>
      <c r="O113" s="20"/>
      <c r="P113" s="20"/>
      <c r="Q113" s="28">
        <f t="shared" si="1"/>
        <v>17.71</v>
      </c>
      <c r="R113" s="18"/>
      <c r="S113" s="18"/>
      <c r="T113" s="18"/>
      <c r="U113" s="18"/>
      <c r="V113" s="18"/>
      <c r="W1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" s="17">
        <f>SUM(T_MAIN_ROUTGW29[[#This Row],[(Y)
TOTAL Excluding VAT - Y1
((A*J)*Q)+((A*R)*12))]:[(AC)
TOTAL Excluding VAT - Y5
((E*N*Q)+((E*V)*12))]])</f>
        <v>0</v>
      </c>
      <c r="AC113" s="65"/>
    </row>
    <row r="114" spans="1:29" x14ac:dyDescent="0.3">
      <c r="A114" t="s">
        <v>71</v>
      </c>
      <c r="B114" t="s">
        <v>6295</v>
      </c>
      <c r="C114" t="s">
        <v>6296</v>
      </c>
      <c r="D114" t="s">
        <v>6278</v>
      </c>
      <c r="E114">
        <v>1</v>
      </c>
      <c r="F114">
        <v>1</v>
      </c>
      <c r="G114">
        <v>1</v>
      </c>
      <c r="H114">
        <v>1</v>
      </c>
      <c r="I114">
        <v>1</v>
      </c>
      <c r="J114" t="s">
        <v>269</v>
      </c>
      <c r="K114" t="s">
        <v>2524</v>
      </c>
      <c r="L114" s="20"/>
      <c r="M114" s="20"/>
      <c r="N114" s="20"/>
      <c r="O114" s="20"/>
      <c r="P114" s="20"/>
      <c r="Q114" s="28">
        <f t="shared" si="1"/>
        <v>17.71</v>
      </c>
      <c r="R114" s="18"/>
      <c r="S114" s="18"/>
      <c r="T114" s="18"/>
      <c r="U114" s="18"/>
      <c r="V114" s="18"/>
      <c r="W1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4" s="17">
        <f>SUM(T_MAIN_ROUTGW29[[#This Row],[(Y)
TOTAL Excluding VAT - Y1
((A*J)*Q)+((A*R)*12))]:[(AC)
TOTAL Excluding VAT - Y5
((E*N*Q)+((E*V)*12))]])</f>
        <v>0</v>
      </c>
      <c r="AC114" s="65"/>
    </row>
    <row r="115" spans="1:29" x14ac:dyDescent="0.3">
      <c r="A115" t="s">
        <v>71</v>
      </c>
      <c r="B115" t="s">
        <v>6297</v>
      </c>
      <c r="C115" t="s">
        <v>6298</v>
      </c>
      <c r="D115" t="s">
        <v>6278</v>
      </c>
      <c r="E115">
        <v>1</v>
      </c>
      <c r="F115">
        <v>1</v>
      </c>
      <c r="G115">
        <v>1</v>
      </c>
      <c r="H115">
        <v>1</v>
      </c>
      <c r="I115">
        <v>1</v>
      </c>
      <c r="J115" t="s">
        <v>269</v>
      </c>
      <c r="K115" t="s">
        <v>2524</v>
      </c>
      <c r="L115" s="20"/>
      <c r="M115" s="20"/>
      <c r="N115" s="20"/>
      <c r="O115" s="20"/>
      <c r="P115" s="20"/>
      <c r="Q115" s="28">
        <f t="shared" si="1"/>
        <v>17.71</v>
      </c>
      <c r="R115" s="18"/>
      <c r="S115" s="18"/>
      <c r="T115" s="18"/>
      <c r="U115" s="18"/>
      <c r="V115" s="18"/>
      <c r="W1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5" s="17">
        <f>SUM(T_MAIN_ROUTGW29[[#This Row],[(Y)
TOTAL Excluding VAT - Y1
((A*J)*Q)+((A*R)*12))]:[(AC)
TOTAL Excluding VAT - Y5
((E*N*Q)+((E*V)*12))]])</f>
        <v>0</v>
      </c>
      <c r="AC115" s="65"/>
    </row>
    <row r="116" spans="1:29" x14ac:dyDescent="0.3">
      <c r="A116" t="s">
        <v>71</v>
      </c>
      <c r="B116" t="s">
        <v>6299</v>
      </c>
      <c r="C116" t="s">
        <v>6300</v>
      </c>
      <c r="D116" t="s">
        <v>6278</v>
      </c>
      <c r="E116">
        <v>1</v>
      </c>
      <c r="F116">
        <v>1</v>
      </c>
      <c r="G116">
        <v>1</v>
      </c>
      <c r="H116">
        <v>1</v>
      </c>
      <c r="I116">
        <v>1</v>
      </c>
      <c r="J116" t="s">
        <v>269</v>
      </c>
      <c r="K116" t="s">
        <v>2524</v>
      </c>
      <c r="L116" s="20"/>
      <c r="M116" s="20"/>
      <c r="N116" s="20"/>
      <c r="O116" s="20"/>
      <c r="P116" s="20"/>
      <c r="Q116" s="28">
        <f t="shared" si="1"/>
        <v>17.71</v>
      </c>
      <c r="R116" s="18"/>
      <c r="S116" s="18"/>
      <c r="T116" s="18"/>
      <c r="U116" s="18"/>
      <c r="V116" s="18"/>
      <c r="W1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6" s="17">
        <f>SUM(T_MAIN_ROUTGW29[[#This Row],[(Y)
TOTAL Excluding VAT - Y1
((A*J)*Q)+((A*R)*12))]:[(AC)
TOTAL Excluding VAT - Y5
((E*N*Q)+((E*V)*12))]])</f>
        <v>0</v>
      </c>
      <c r="AC116" s="65"/>
    </row>
    <row r="117" spans="1:29" x14ac:dyDescent="0.3">
      <c r="A117" t="s">
        <v>71</v>
      </c>
      <c r="B117" t="s">
        <v>6301</v>
      </c>
      <c r="C117" t="s">
        <v>6302</v>
      </c>
      <c r="D117" t="s">
        <v>6278</v>
      </c>
      <c r="E117">
        <v>1</v>
      </c>
      <c r="F117">
        <v>1</v>
      </c>
      <c r="G117">
        <v>1</v>
      </c>
      <c r="H117">
        <v>1</v>
      </c>
      <c r="I117">
        <v>1</v>
      </c>
      <c r="J117" t="s">
        <v>269</v>
      </c>
      <c r="K117" t="s">
        <v>2524</v>
      </c>
      <c r="L117" s="20"/>
      <c r="M117" s="20"/>
      <c r="N117" s="20"/>
      <c r="O117" s="20"/>
      <c r="P117" s="20"/>
      <c r="Q117" s="28">
        <f t="shared" si="1"/>
        <v>17.71</v>
      </c>
      <c r="R117" s="18"/>
      <c r="S117" s="18"/>
      <c r="T117" s="18"/>
      <c r="U117" s="18"/>
      <c r="V117" s="18"/>
      <c r="W1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7" s="17">
        <f>SUM(T_MAIN_ROUTGW29[[#This Row],[(Y)
TOTAL Excluding VAT - Y1
((A*J)*Q)+((A*R)*12))]:[(AC)
TOTAL Excluding VAT - Y5
((E*N*Q)+((E*V)*12))]])</f>
        <v>0</v>
      </c>
      <c r="AC117" s="65"/>
    </row>
    <row r="118" spans="1:29" x14ac:dyDescent="0.3">
      <c r="A118" t="s">
        <v>71</v>
      </c>
      <c r="B118" t="s">
        <v>6303</v>
      </c>
      <c r="C118" t="s">
        <v>6304</v>
      </c>
      <c r="D118" t="s">
        <v>6278</v>
      </c>
      <c r="E118">
        <v>1</v>
      </c>
      <c r="F118">
        <v>1</v>
      </c>
      <c r="G118">
        <v>1</v>
      </c>
      <c r="H118">
        <v>1</v>
      </c>
      <c r="I118">
        <v>1</v>
      </c>
      <c r="J118" t="s">
        <v>269</v>
      </c>
      <c r="K118" t="s">
        <v>2524</v>
      </c>
      <c r="L118" s="20"/>
      <c r="M118" s="20"/>
      <c r="N118" s="20"/>
      <c r="O118" s="20"/>
      <c r="P118" s="20"/>
      <c r="Q118" s="28">
        <f t="shared" si="1"/>
        <v>17.71</v>
      </c>
      <c r="R118" s="18"/>
      <c r="S118" s="18"/>
      <c r="T118" s="18"/>
      <c r="U118" s="18"/>
      <c r="V118" s="18"/>
      <c r="W1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8" s="17">
        <f>SUM(T_MAIN_ROUTGW29[[#This Row],[(Y)
TOTAL Excluding VAT - Y1
((A*J)*Q)+((A*R)*12))]:[(AC)
TOTAL Excluding VAT - Y5
((E*N*Q)+((E*V)*12))]])</f>
        <v>0</v>
      </c>
      <c r="AC118" s="65"/>
    </row>
    <row r="119" spans="1:29" x14ac:dyDescent="0.3">
      <c r="A119" t="s">
        <v>71</v>
      </c>
      <c r="B119" t="s">
        <v>6305</v>
      </c>
      <c r="C119" t="s">
        <v>6306</v>
      </c>
      <c r="D119" t="s">
        <v>6278</v>
      </c>
      <c r="E119">
        <v>1</v>
      </c>
      <c r="F119">
        <v>1</v>
      </c>
      <c r="G119">
        <v>1</v>
      </c>
      <c r="H119">
        <v>1</v>
      </c>
      <c r="I119">
        <v>1</v>
      </c>
      <c r="J119" t="s">
        <v>269</v>
      </c>
      <c r="K119" t="s">
        <v>2524</v>
      </c>
      <c r="L119" s="20"/>
      <c r="M119" s="20"/>
      <c r="N119" s="20"/>
      <c r="O119" s="20"/>
      <c r="P119" s="20"/>
      <c r="Q119" s="28">
        <f t="shared" si="1"/>
        <v>17.71</v>
      </c>
      <c r="R119" s="18"/>
      <c r="S119" s="18"/>
      <c r="T119" s="18"/>
      <c r="U119" s="18"/>
      <c r="V119" s="18"/>
      <c r="W1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9" s="17">
        <f>SUM(T_MAIN_ROUTGW29[[#This Row],[(Y)
TOTAL Excluding VAT - Y1
((A*J)*Q)+((A*R)*12))]:[(AC)
TOTAL Excluding VAT - Y5
((E*N*Q)+((E*V)*12))]])</f>
        <v>0</v>
      </c>
      <c r="AC119" s="65"/>
    </row>
    <row r="120" spans="1:29" x14ac:dyDescent="0.3">
      <c r="A120" t="s">
        <v>71</v>
      </c>
      <c r="B120" t="s">
        <v>6307</v>
      </c>
      <c r="C120" t="s">
        <v>6308</v>
      </c>
      <c r="D120" t="s">
        <v>6278</v>
      </c>
      <c r="E120">
        <v>1</v>
      </c>
      <c r="F120">
        <v>1</v>
      </c>
      <c r="G120">
        <v>1</v>
      </c>
      <c r="H120">
        <v>1</v>
      </c>
      <c r="I120">
        <v>1</v>
      </c>
      <c r="J120" t="s">
        <v>269</v>
      </c>
      <c r="K120" t="s">
        <v>2524</v>
      </c>
      <c r="L120" s="20"/>
      <c r="M120" s="20"/>
      <c r="N120" s="20"/>
      <c r="O120" s="20"/>
      <c r="P120" s="20"/>
      <c r="Q120" s="28">
        <f t="shared" si="1"/>
        <v>17.71</v>
      </c>
      <c r="R120" s="18"/>
      <c r="S120" s="18"/>
      <c r="T120" s="18"/>
      <c r="U120" s="18"/>
      <c r="V120" s="18"/>
      <c r="W1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0" s="17">
        <f>SUM(T_MAIN_ROUTGW29[[#This Row],[(Y)
TOTAL Excluding VAT - Y1
((A*J)*Q)+((A*R)*12))]:[(AC)
TOTAL Excluding VAT - Y5
((E*N*Q)+((E*V)*12))]])</f>
        <v>0</v>
      </c>
      <c r="AC120" s="65"/>
    </row>
    <row r="121" spans="1:29" x14ac:dyDescent="0.3">
      <c r="A121" t="s">
        <v>71</v>
      </c>
      <c r="B121" t="s">
        <v>6309</v>
      </c>
      <c r="C121" t="s">
        <v>6310</v>
      </c>
      <c r="D121" t="s">
        <v>6278</v>
      </c>
      <c r="E121">
        <v>1</v>
      </c>
      <c r="F121">
        <v>1</v>
      </c>
      <c r="G121">
        <v>1</v>
      </c>
      <c r="H121">
        <v>1</v>
      </c>
      <c r="I121">
        <v>1</v>
      </c>
      <c r="J121" t="s">
        <v>269</v>
      </c>
      <c r="K121" t="s">
        <v>2524</v>
      </c>
      <c r="L121" s="20"/>
      <c r="M121" s="20"/>
      <c r="N121" s="20"/>
      <c r="O121" s="20"/>
      <c r="P121" s="20"/>
      <c r="Q121" s="28">
        <f t="shared" si="1"/>
        <v>17.71</v>
      </c>
      <c r="R121" s="18"/>
      <c r="S121" s="18"/>
      <c r="T121" s="18"/>
      <c r="U121" s="18"/>
      <c r="V121" s="18"/>
      <c r="W1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1" s="17">
        <f>SUM(T_MAIN_ROUTGW29[[#This Row],[(Y)
TOTAL Excluding VAT - Y1
((A*J)*Q)+((A*R)*12))]:[(AC)
TOTAL Excluding VAT - Y5
((E*N*Q)+((E*V)*12))]])</f>
        <v>0</v>
      </c>
      <c r="AC121" s="65"/>
    </row>
    <row r="122" spans="1:29" x14ac:dyDescent="0.3">
      <c r="A122" t="s">
        <v>71</v>
      </c>
      <c r="B122" t="s">
        <v>6311</v>
      </c>
      <c r="C122" t="s">
        <v>6312</v>
      </c>
      <c r="D122" t="s">
        <v>6278</v>
      </c>
      <c r="E122">
        <v>1</v>
      </c>
      <c r="F122">
        <v>1</v>
      </c>
      <c r="G122">
        <v>1</v>
      </c>
      <c r="H122">
        <v>1</v>
      </c>
      <c r="I122">
        <v>1</v>
      </c>
      <c r="J122" t="s">
        <v>269</v>
      </c>
      <c r="K122" t="s">
        <v>2524</v>
      </c>
      <c r="L122" s="20"/>
      <c r="M122" s="20"/>
      <c r="N122" s="20"/>
      <c r="O122" s="20"/>
      <c r="P122" s="20"/>
      <c r="Q122" s="28">
        <f t="shared" si="1"/>
        <v>17.71</v>
      </c>
      <c r="R122" s="18"/>
      <c r="S122" s="18"/>
      <c r="T122" s="18"/>
      <c r="U122" s="18"/>
      <c r="V122" s="18"/>
      <c r="W1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2" s="17">
        <f>SUM(T_MAIN_ROUTGW29[[#This Row],[(Y)
TOTAL Excluding VAT - Y1
((A*J)*Q)+((A*R)*12))]:[(AC)
TOTAL Excluding VAT - Y5
((E*N*Q)+((E*V)*12))]])</f>
        <v>0</v>
      </c>
      <c r="AC122" s="65"/>
    </row>
    <row r="123" spans="1:29" x14ac:dyDescent="0.3">
      <c r="A123" t="s">
        <v>71</v>
      </c>
      <c r="B123" t="s">
        <v>6313</v>
      </c>
      <c r="C123" t="s">
        <v>6314</v>
      </c>
      <c r="D123" t="s">
        <v>6278</v>
      </c>
      <c r="E123">
        <v>1</v>
      </c>
      <c r="F123">
        <v>1</v>
      </c>
      <c r="G123">
        <v>1</v>
      </c>
      <c r="H123">
        <v>1</v>
      </c>
      <c r="I123">
        <v>1</v>
      </c>
      <c r="J123" t="s">
        <v>269</v>
      </c>
      <c r="K123" t="s">
        <v>2524</v>
      </c>
      <c r="L123" s="20"/>
      <c r="M123" s="20"/>
      <c r="N123" s="20"/>
      <c r="O123" s="20"/>
      <c r="P123" s="20"/>
      <c r="Q123" s="28">
        <f t="shared" si="1"/>
        <v>17.71</v>
      </c>
      <c r="R123" s="18"/>
      <c r="S123" s="18"/>
      <c r="T123" s="18"/>
      <c r="U123" s="18"/>
      <c r="V123" s="18"/>
      <c r="W1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3" s="17">
        <f>SUM(T_MAIN_ROUTGW29[[#This Row],[(Y)
TOTAL Excluding VAT - Y1
((A*J)*Q)+((A*R)*12))]:[(AC)
TOTAL Excluding VAT - Y5
((E*N*Q)+((E*V)*12))]])</f>
        <v>0</v>
      </c>
      <c r="AC123" s="65"/>
    </row>
    <row r="124" spans="1:29" x14ac:dyDescent="0.3">
      <c r="A124" t="s">
        <v>71</v>
      </c>
      <c r="B124" t="s">
        <v>6315</v>
      </c>
      <c r="C124" t="s">
        <v>6316</v>
      </c>
      <c r="D124" t="s">
        <v>6278</v>
      </c>
      <c r="E124">
        <v>1</v>
      </c>
      <c r="F124">
        <v>1</v>
      </c>
      <c r="G124">
        <v>1</v>
      </c>
      <c r="H124">
        <v>1</v>
      </c>
      <c r="I124">
        <v>1</v>
      </c>
      <c r="J124" t="s">
        <v>269</v>
      </c>
      <c r="K124" t="s">
        <v>2524</v>
      </c>
      <c r="L124" s="20"/>
      <c r="M124" s="20"/>
      <c r="N124" s="20"/>
      <c r="O124" s="20"/>
      <c r="P124" s="20"/>
      <c r="Q124" s="28">
        <f t="shared" si="1"/>
        <v>17.71</v>
      </c>
      <c r="R124" s="18"/>
      <c r="S124" s="18"/>
      <c r="T124" s="18"/>
      <c r="U124" s="18"/>
      <c r="V124" s="18"/>
      <c r="W1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4" s="17">
        <f>SUM(T_MAIN_ROUTGW29[[#This Row],[(Y)
TOTAL Excluding VAT - Y1
((A*J)*Q)+((A*R)*12))]:[(AC)
TOTAL Excluding VAT - Y5
((E*N*Q)+((E*V)*12))]])</f>
        <v>0</v>
      </c>
      <c r="AC124" s="65"/>
    </row>
    <row r="125" spans="1:29" x14ac:dyDescent="0.3">
      <c r="A125" t="s">
        <v>71</v>
      </c>
      <c r="B125" t="s">
        <v>6317</v>
      </c>
      <c r="C125" t="s">
        <v>6318</v>
      </c>
      <c r="D125" t="s">
        <v>6278</v>
      </c>
      <c r="E125">
        <v>1</v>
      </c>
      <c r="F125">
        <v>1</v>
      </c>
      <c r="G125">
        <v>1</v>
      </c>
      <c r="H125">
        <v>1</v>
      </c>
      <c r="I125">
        <v>1</v>
      </c>
      <c r="J125" t="s">
        <v>269</v>
      </c>
      <c r="K125" t="s">
        <v>2524</v>
      </c>
      <c r="L125" s="20"/>
      <c r="M125" s="20"/>
      <c r="N125" s="20"/>
      <c r="O125" s="20"/>
      <c r="P125" s="20"/>
      <c r="Q125" s="28">
        <f t="shared" si="1"/>
        <v>17.71</v>
      </c>
      <c r="R125" s="18"/>
      <c r="S125" s="18"/>
      <c r="T125" s="18"/>
      <c r="U125" s="18"/>
      <c r="V125" s="18"/>
      <c r="W1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5" s="17">
        <f>SUM(T_MAIN_ROUTGW29[[#This Row],[(Y)
TOTAL Excluding VAT - Y1
((A*J)*Q)+((A*R)*12))]:[(AC)
TOTAL Excluding VAT - Y5
((E*N*Q)+((E*V)*12))]])</f>
        <v>0</v>
      </c>
      <c r="AC125" s="65"/>
    </row>
    <row r="126" spans="1:29" x14ac:dyDescent="0.3">
      <c r="A126" t="s">
        <v>71</v>
      </c>
      <c r="B126" t="s">
        <v>6319</v>
      </c>
      <c r="C126" t="s">
        <v>6320</v>
      </c>
      <c r="D126" t="s">
        <v>6278</v>
      </c>
      <c r="E126">
        <v>1</v>
      </c>
      <c r="F126">
        <v>1</v>
      </c>
      <c r="G126">
        <v>1</v>
      </c>
      <c r="H126">
        <v>1</v>
      </c>
      <c r="I126">
        <v>1</v>
      </c>
      <c r="J126" t="s">
        <v>269</v>
      </c>
      <c r="K126" t="s">
        <v>2524</v>
      </c>
      <c r="L126" s="20"/>
      <c r="M126" s="20"/>
      <c r="N126" s="20"/>
      <c r="O126" s="20"/>
      <c r="P126" s="20"/>
      <c r="Q126" s="28">
        <f t="shared" si="1"/>
        <v>17.71</v>
      </c>
      <c r="R126" s="18"/>
      <c r="S126" s="18"/>
      <c r="T126" s="18"/>
      <c r="U126" s="18"/>
      <c r="V126" s="18"/>
      <c r="W1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6" s="17">
        <f>SUM(T_MAIN_ROUTGW29[[#This Row],[(Y)
TOTAL Excluding VAT - Y1
((A*J)*Q)+((A*R)*12))]:[(AC)
TOTAL Excluding VAT - Y5
((E*N*Q)+((E*V)*12))]])</f>
        <v>0</v>
      </c>
      <c r="AC126" s="65"/>
    </row>
    <row r="127" spans="1:29" x14ac:dyDescent="0.3">
      <c r="A127" t="s">
        <v>71</v>
      </c>
      <c r="B127" t="s">
        <v>6321</v>
      </c>
      <c r="C127" t="s">
        <v>6322</v>
      </c>
      <c r="D127" t="s">
        <v>6278</v>
      </c>
      <c r="E127">
        <v>1</v>
      </c>
      <c r="F127">
        <v>1</v>
      </c>
      <c r="G127">
        <v>1</v>
      </c>
      <c r="H127">
        <v>1</v>
      </c>
      <c r="I127">
        <v>1</v>
      </c>
      <c r="J127" t="s">
        <v>269</v>
      </c>
      <c r="K127" t="s">
        <v>2524</v>
      </c>
      <c r="L127" s="20"/>
      <c r="M127" s="20"/>
      <c r="N127" s="20"/>
      <c r="O127" s="20"/>
      <c r="P127" s="20"/>
      <c r="Q127" s="28">
        <f t="shared" si="1"/>
        <v>17.71</v>
      </c>
      <c r="R127" s="18"/>
      <c r="S127" s="18"/>
      <c r="T127" s="18"/>
      <c r="U127" s="18"/>
      <c r="V127" s="18"/>
      <c r="W1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7" s="17">
        <f>SUM(T_MAIN_ROUTGW29[[#This Row],[(Y)
TOTAL Excluding VAT - Y1
((A*J)*Q)+((A*R)*12))]:[(AC)
TOTAL Excluding VAT - Y5
((E*N*Q)+((E*V)*12))]])</f>
        <v>0</v>
      </c>
      <c r="AC127" s="65"/>
    </row>
    <row r="128" spans="1:29" x14ac:dyDescent="0.3">
      <c r="A128" t="s">
        <v>71</v>
      </c>
      <c r="B128" t="s">
        <v>6323</v>
      </c>
      <c r="C128" t="s">
        <v>6324</v>
      </c>
      <c r="D128" t="s">
        <v>6278</v>
      </c>
      <c r="E128">
        <v>1</v>
      </c>
      <c r="F128">
        <v>1</v>
      </c>
      <c r="G128">
        <v>1</v>
      </c>
      <c r="H128">
        <v>1</v>
      </c>
      <c r="I128">
        <v>1</v>
      </c>
      <c r="J128" t="s">
        <v>269</v>
      </c>
      <c r="K128" t="s">
        <v>2524</v>
      </c>
      <c r="L128" s="20"/>
      <c r="M128" s="20"/>
      <c r="N128" s="20"/>
      <c r="O128" s="20"/>
      <c r="P128" s="20"/>
      <c r="Q128" s="28">
        <f t="shared" si="1"/>
        <v>17.71</v>
      </c>
      <c r="R128" s="18"/>
      <c r="S128" s="18"/>
      <c r="T128" s="18"/>
      <c r="U128" s="18"/>
      <c r="V128" s="18"/>
      <c r="W1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8" s="17">
        <f>SUM(T_MAIN_ROUTGW29[[#This Row],[(Y)
TOTAL Excluding VAT - Y1
((A*J)*Q)+((A*R)*12))]:[(AC)
TOTAL Excluding VAT - Y5
((E*N*Q)+((E*V)*12))]])</f>
        <v>0</v>
      </c>
      <c r="AC128" s="65"/>
    </row>
    <row r="129" spans="1:29" x14ac:dyDescent="0.3">
      <c r="A129" t="s">
        <v>71</v>
      </c>
      <c r="B129" t="s">
        <v>6325</v>
      </c>
      <c r="C129" t="s">
        <v>6326</v>
      </c>
      <c r="D129" t="s">
        <v>6278</v>
      </c>
      <c r="E129">
        <v>1</v>
      </c>
      <c r="F129">
        <v>1</v>
      </c>
      <c r="G129">
        <v>1</v>
      </c>
      <c r="H129">
        <v>1</v>
      </c>
      <c r="I129">
        <v>1</v>
      </c>
      <c r="J129" t="s">
        <v>269</v>
      </c>
      <c r="K129" t="s">
        <v>2524</v>
      </c>
      <c r="L129" s="20"/>
      <c r="M129" s="20"/>
      <c r="N129" s="20"/>
      <c r="O129" s="20"/>
      <c r="P129" s="20"/>
      <c r="Q129" s="28">
        <f t="shared" si="1"/>
        <v>17.71</v>
      </c>
      <c r="R129" s="18"/>
      <c r="S129" s="18"/>
      <c r="T129" s="18"/>
      <c r="U129" s="18"/>
      <c r="V129" s="18"/>
      <c r="W1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29" s="17">
        <f>SUM(T_MAIN_ROUTGW29[[#This Row],[(Y)
TOTAL Excluding VAT - Y1
((A*J)*Q)+((A*R)*12))]:[(AC)
TOTAL Excluding VAT - Y5
((E*N*Q)+((E*V)*12))]])</f>
        <v>0</v>
      </c>
      <c r="AC129" s="65"/>
    </row>
    <row r="130" spans="1:29" x14ac:dyDescent="0.3">
      <c r="A130" t="s">
        <v>71</v>
      </c>
      <c r="B130" t="s">
        <v>6327</v>
      </c>
      <c r="C130" t="s">
        <v>6328</v>
      </c>
      <c r="D130" t="s">
        <v>6278</v>
      </c>
      <c r="E130">
        <v>1</v>
      </c>
      <c r="F130">
        <v>1</v>
      </c>
      <c r="G130">
        <v>1</v>
      </c>
      <c r="H130">
        <v>1</v>
      </c>
      <c r="I130">
        <v>1</v>
      </c>
      <c r="J130" t="s">
        <v>269</v>
      </c>
      <c r="K130" t="s">
        <v>2524</v>
      </c>
      <c r="L130" s="20"/>
      <c r="M130" s="20"/>
      <c r="N130" s="20"/>
      <c r="O130" s="20"/>
      <c r="P130" s="20"/>
      <c r="Q130" s="28">
        <f t="shared" si="1"/>
        <v>17.71</v>
      </c>
      <c r="R130" s="18"/>
      <c r="S130" s="18"/>
      <c r="T130" s="18"/>
      <c r="U130" s="18"/>
      <c r="V130" s="18"/>
      <c r="W1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0" s="17">
        <f>SUM(T_MAIN_ROUTGW29[[#This Row],[(Y)
TOTAL Excluding VAT - Y1
((A*J)*Q)+((A*R)*12))]:[(AC)
TOTAL Excluding VAT - Y5
((E*N*Q)+((E*V)*12))]])</f>
        <v>0</v>
      </c>
      <c r="AC130" s="65"/>
    </row>
    <row r="131" spans="1:29" x14ac:dyDescent="0.3">
      <c r="A131" t="s">
        <v>71</v>
      </c>
      <c r="B131" t="s">
        <v>6329</v>
      </c>
      <c r="C131" t="s">
        <v>6330</v>
      </c>
      <c r="D131" t="s">
        <v>6278</v>
      </c>
      <c r="E131">
        <v>1</v>
      </c>
      <c r="F131">
        <v>1</v>
      </c>
      <c r="G131">
        <v>1</v>
      </c>
      <c r="H131">
        <v>1</v>
      </c>
      <c r="I131">
        <v>1</v>
      </c>
      <c r="J131" t="s">
        <v>269</v>
      </c>
      <c r="K131" t="s">
        <v>2524</v>
      </c>
      <c r="L131" s="20"/>
      <c r="M131" s="20"/>
      <c r="N131" s="20"/>
      <c r="O131" s="20"/>
      <c r="P131" s="20"/>
      <c r="Q131" s="28">
        <f t="shared" si="1"/>
        <v>17.71</v>
      </c>
      <c r="R131" s="18"/>
      <c r="S131" s="18"/>
      <c r="T131" s="18"/>
      <c r="U131" s="18"/>
      <c r="V131" s="18"/>
      <c r="W1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1" s="17">
        <f>SUM(T_MAIN_ROUTGW29[[#This Row],[(Y)
TOTAL Excluding VAT - Y1
((A*J)*Q)+((A*R)*12))]:[(AC)
TOTAL Excluding VAT - Y5
((E*N*Q)+((E*V)*12))]])</f>
        <v>0</v>
      </c>
      <c r="AC131" s="65"/>
    </row>
    <row r="132" spans="1:29" x14ac:dyDescent="0.3">
      <c r="A132" t="s">
        <v>73</v>
      </c>
      <c r="B132" t="s">
        <v>6331</v>
      </c>
      <c r="C132" t="s">
        <v>6332</v>
      </c>
      <c r="D132" t="s">
        <v>6278</v>
      </c>
      <c r="E132">
        <v>1</v>
      </c>
      <c r="F132">
        <v>1</v>
      </c>
      <c r="G132">
        <v>1</v>
      </c>
      <c r="H132">
        <v>1</v>
      </c>
      <c r="I132">
        <v>1</v>
      </c>
      <c r="J132" t="s">
        <v>269</v>
      </c>
      <c r="K132" t="s">
        <v>2524</v>
      </c>
      <c r="L132" s="20"/>
      <c r="M132" s="20"/>
      <c r="N132" s="20"/>
      <c r="O132" s="20"/>
      <c r="P132" s="20"/>
      <c r="Q132" s="28">
        <f t="shared" si="1"/>
        <v>17.71</v>
      </c>
      <c r="R132" s="18"/>
      <c r="S132" s="18"/>
      <c r="T132" s="18"/>
      <c r="U132" s="18"/>
      <c r="V132" s="18"/>
      <c r="W1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2" s="17">
        <f>SUM(T_MAIN_ROUTGW29[[#This Row],[(Y)
TOTAL Excluding VAT - Y1
((A*J)*Q)+((A*R)*12))]:[(AC)
TOTAL Excluding VAT - Y5
((E*N*Q)+((E*V)*12))]])</f>
        <v>0</v>
      </c>
      <c r="AC132" s="65"/>
    </row>
    <row r="133" spans="1:29" x14ac:dyDescent="0.3">
      <c r="A133" t="s">
        <v>73</v>
      </c>
      <c r="B133" t="s">
        <v>6333</v>
      </c>
      <c r="C133" t="s">
        <v>6334</v>
      </c>
      <c r="D133" t="s">
        <v>6278</v>
      </c>
      <c r="E133">
        <v>1</v>
      </c>
      <c r="F133">
        <v>1</v>
      </c>
      <c r="G133">
        <v>1</v>
      </c>
      <c r="H133">
        <v>1</v>
      </c>
      <c r="I133">
        <v>1</v>
      </c>
      <c r="J133" t="s">
        <v>269</v>
      </c>
      <c r="K133" t="s">
        <v>2524</v>
      </c>
      <c r="L133" s="20"/>
      <c r="M133" s="20"/>
      <c r="N133" s="20"/>
      <c r="O133" s="20"/>
      <c r="P133" s="20"/>
      <c r="Q133" s="28">
        <f t="shared" si="1"/>
        <v>17.71</v>
      </c>
      <c r="R133" s="18"/>
      <c r="S133" s="18"/>
      <c r="T133" s="18"/>
      <c r="U133" s="18"/>
      <c r="V133" s="18"/>
      <c r="W1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3" s="17">
        <f>SUM(T_MAIN_ROUTGW29[[#This Row],[(Y)
TOTAL Excluding VAT - Y1
((A*J)*Q)+((A*R)*12))]:[(AC)
TOTAL Excluding VAT - Y5
((E*N*Q)+((E*V)*12))]])</f>
        <v>0</v>
      </c>
      <c r="AC133" s="65"/>
    </row>
    <row r="134" spans="1:29" x14ac:dyDescent="0.3">
      <c r="A134" t="s">
        <v>73</v>
      </c>
      <c r="B134" t="s">
        <v>6335</v>
      </c>
      <c r="C134" t="s">
        <v>6336</v>
      </c>
      <c r="D134" t="s">
        <v>6278</v>
      </c>
      <c r="E134">
        <v>1</v>
      </c>
      <c r="F134">
        <v>1</v>
      </c>
      <c r="G134">
        <v>1</v>
      </c>
      <c r="H134">
        <v>1</v>
      </c>
      <c r="I134">
        <v>1</v>
      </c>
      <c r="J134" t="s">
        <v>269</v>
      </c>
      <c r="K134" t="s">
        <v>2524</v>
      </c>
      <c r="L134" s="20"/>
      <c r="M134" s="20"/>
      <c r="N134" s="20"/>
      <c r="O134" s="20"/>
      <c r="P134" s="20"/>
      <c r="Q134" s="28">
        <f t="shared" si="1"/>
        <v>17.71</v>
      </c>
      <c r="R134" s="18"/>
      <c r="S134" s="18"/>
      <c r="T134" s="18"/>
      <c r="U134" s="18"/>
      <c r="V134" s="18"/>
      <c r="W1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4" s="17">
        <f>SUM(T_MAIN_ROUTGW29[[#This Row],[(Y)
TOTAL Excluding VAT - Y1
((A*J)*Q)+((A*R)*12))]:[(AC)
TOTAL Excluding VAT - Y5
((E*N*Q)+((E*V)*12))]])</f>
        <v>0</v>
      </c>
      <c r="AC134" s="65"/>
    </row>
    <row r="135" spans="1:29" x14ac:dyDescent="0.3">
      <c r="A135" t="s">
        <v>73</v>
      </c>
      <c r="B135" t="s">
        <v>6337</v>
      </c>
      <c r="C135" t="s">
        <v>6338</v>
      </c>
      <c r="D135" t="s">
        <v>6278</v>
      </c>
      <c r="E135">
        <v>1</v>
      </c>
      <c r="F135">
        <v>1</v>
      </c>
      <c r="G135">
        <v>1</v>
      </c>
      <c r="H135">
        <v>1</v>
      </c>
      <c r="I135">
        <v>1</v>
      </c>
      <c r="J135" t="s">
        <v>269</v>
      </c>
      <c r="K135" t="s">
        <v>2524</v>
      </c>
      <c r="L135" s="20"/>
      <c r="M135" s="20"/>
      <c r="N135" s="20"/>
      <c r="O135" s="20"/>
      <c r="P135" s="20"/>
      <c r="Q135" s="28">
        <f t="shared" si="1"/>
        <v>17.71</v>
      </c>
      <c r="R135" s="18"/>
      <c r="S135" s="18"/>
      <c r="T135" s="18"/>
      <c r="U135" s="18"/>
      <c r="V135" s="18"/>
      <c r="W1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5" s="17">
        <f>SUM(T_MAIN_ROUTGW29[[#This Row],[(Y)
TOTAL Excluding VAT - Y1
((A*J)*Q)+((A*R)*12))]:[(AC)
TOTAL Excluding VAT - Y5
((E*N*Q)+((E*V)*12))]])</f>
        <v>0</v>
      </c>
      <c r="AC135" s="65"/>
    </row>
    <row r="136" spans="1:29" x14ac:dyDescent="0.3">
      <c r="A136" t="s">
        <v>79</v>
      </c>
      <c r="B136" t="s">
        <v>6339</v>
      </c>
      <c r="C136" t="s">
        <v>6340</v>
      </c>
      <c r="D136" t="s">
        <v>6341</v>
      </c>
      <c r="E136">
        <v>0</v>
      </c>
      <c r="F136">
        <v>0</v>
      </c>
      <c r="G136">
        <v>0</v>
      </c>
      <c r="H136">
        <v>0</v>
      </c>
      <c r="I136">
        <v>0</v>
      </c>
      <c r="J136" t="s">
        <v>269</v>
      </c>
      <c r="K136" t="s">
        <v>2524</v>
      </c>
      <c r="L136" s="20"/>
      <c r="M136" s="20"/>
      <c r="N136" s="20"/>
      <c r="O136" s="20"/>
      <c r="P136" s="20"/>
      <c r="Q136" s="28">
        <f t="shared" si="1"/>
        <v>17.71</v>
      </c>
      <c r="R136" s="18"/>
      <c r="S136" s="18"/>
      <c r="T136" s="18"/>
      <c r="U136" s="18"/>
      <c r="V136" s="18"/>
      <c r="W1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6" s="17">
        <f>SUM(T_MAIN_ROUTGW29[[#This Row],[(Y)
TOTAL Excluding VAT - Y1
((A*J)*Q)+((A*R)*12))]:[(AC)
TOTAL Excluding VAT - Y5
((E*N*Q)+((E*V)*12))]])</f>
        <v>0</v>
      </c>
      <c r="AC136" s="65"/>
    </row>
    <row r="137" spans="1:29" x14ac:dyDescent="0.3">
      <c r="A137" t="s">
        <v>79</v>
      </c>
      <c r="B137" t="s">
        <v>6342</v>
      </c>
      <c r="C137" t="s">
        <v>6343</v>
      </c>
      <c r="D137" t="s">
        <v>6341</v>
      </c>
      <c r="E137">
        <v>0</v>
      </c>
      <c r="F137">
        <v>0</v>
      </c>
      <c r="G137">
        <v>0</v>
      </c>
      <c r="H137">
        <v>0</v>
      </c>
      <c r="I137">
        <v>0</v>
      </c>
      <c r="J137" t="s">
        <v>269</v>
      </c>
      <c r="K137" t="s">
        <v>2524</v>
      </c>
      <c r="L137" s="20"/>
      <c r="M137" s="20"/>
      <c r="N137" s="20"/>
      <c r="O137" s="20"/>
      <c r="P137" s="20"/>
      <c r="Q137" s="28">
        <f t="shared" si="1"/>
        <v>17.71</v>
      </c>
      <c r="R137" s="18"/>
      <c r="S137" s="18"/>
      <c r="T137" s="18"/>
      <c r="U137" s="18"/>
      <c r="V137" s="18"/>
      <c r="W1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7" s="17">
        <f>SUM(T_MAIN_ROUTGW29[[#This Row],[(Y)
TOTAL Excluding VAT - Y1
((A*J)*Q)+((A*R)*12))]:[(AC)
TOTAL Excluding VAT - Y5
((E*N*Q)+((E*V)*12))]])</f>
        <v>0</v>
      </c>
      <c r="AC137" s="65"/>
    </row>
    <row r="138" spans="1:29" x14ac:dyDescent="0.3">
      <c r="A138" t="s">
        <v>79</v>
      </c>
      <c r="B138" t="s">
        <v>6344</v>
      </c>
      <c r="C138" t="s">
        <v>6345</v>
      </c>
      <c r="D138" t="s">
        <v>6341</v>
      </c>
      <c r="E138">
        <v>0</v>
      </c>
      <c r="F138">
        <v>0</v>
      </c>
      <c r="G138">
        <v>0</v>
      </c>
      <c r="H138">
        <v>0</v>
      </c>
      <c r="I138">
        <v>0</v>
      </c>
      <c r="J138" t="s">
        <v>269</v>
      </c>
      <c r="K138" t="s">
        <v>2524</v>
      </c>
      <c r="L138" s="20"/>
      <c r="M138" s="20"/>
      <c r="N138" s="20"/>
      <c r="O138" s="20"/>
      <c r="P138" s="20"/>
      <c r="Q138" s="28">
        <f t="shared" si="1"/>
        <v>17.71</v>
      </c>
      <c r="R138" s="18"/>
      <c r="S138" s="18"/>
      <c r="T138" s="18"/>
      <c r="U138" s="18"/>
      <c r="V138" s="18"/>
      <c r="W1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8" s="17">
        <f>SUM(T_MAIN_ROUTGW29[[#This Row],[(Y)
TOTAL Excluding VAT - Y1
((A*J)*Q)+((A*R)*12))]:[(AC)
TOTAL Excluding VAT - Y5
((E*N*Q)+((E*V)*12))]])</f>
        <v>0</v>
      </c>
      <c r="AC138" s="65"/>
    </row>
    <row r="139" spans="1:29" x14ac:dyDescent="0.3">
      <c r="A139" t="s">
        <v>79</v>
      </c>
      <c r="B139" t="s">
        <v>6346</v>
      </c>
      <c r="C139" t="s">
        <v>6347</v>
      </c>
      <c r="D139" t="s">
        <v>6341</v>
      </c>
      <c r="E139">
        <v>0</v>
      </c>
      <c r="F139">
        <v>0</v>
      </c>
      <c r="G139">
        <v>0</v>
      </c>
      <c r="H139">
        <v>0</v>
      </c>
      <c r="I139">
        <v>0</v>
      </c>
      <c r="J139" t="s">
        <v>269</v>
      </c>
      <c r="K139" t="s">
        <v>2524</v>
      </c>
      <c r="L139" s="20"/>
      <c r="M139" s="20"/>
      <c r="N139" s="20"/>
      <c r="O139" s="20"/>
      <c r="P139" s="20"/>
      <c r="Q139" s="28">
        <f t="shared" si="1"/>
        <v>17.71</v>
      </c>
      <c r="R139" s="18"/>
      <c r="S139" s="18"/>
      <c r="T139" s="18"/>
      <c r="U139" s="18"/>
      <c r="V139" s="18"/>
      <c r="W1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39" s="17">
        <f>SUM(T_MAIN_ROUTGW29[[#This Row],[(Y)
TOTAL Excluding VAT - Y1
((A*J)*Q)+((A*R)*12))]:[(AC)
TOTAL Excluding VAT - Y5
((E*N*Q)+((E*V)*12))]])</f>
        <v>0</v>
      </c>
      <c r="AC139" s="65"/>
    </row>
    <row r="140" spans="1:29" x14ac:dyDescent="0.3">
      <c r="A140" t="s">
        <v>79</v>
      </c>
      <c r="B140" t="s">
        <v>6348</v>
      </c>
      <c r="C140" t="s">
        <v>6349</v>
      </c>
      <c r="D140" t="s">
        <v>6341</v>
      </c>
      <c r="E140">
        <v>0</v>
      </c>
      <c r="F140">
        <v>0</v>
      </c>
      <c r="G140">
        <v>0</v>
      </c>
      <c r="H140">
        <v>0</v>
      </c>
      <c r="I140">
        <v>0</v>
      </c>
      <c r="J140" t="s">
        <v>269</v>
      </c>
      <c r="K140" t="s">
        <v>2524</v>
      </c>
      <c r="L140" s="20"/>
      <c r="M140" s="20"/>
      <c r="N140" s="20"/>
      <c r="O140" s="20"/>
      <c r="P140" s="20"/>
      <c r="Q140" s="28">
        <f t="shared" si="1"/>
        <v>17.71</v>
      </c>
      <c r="R140" s="18"/>
      <c r="S140" s="18"/>
      <c r="T140" s="18"/>
      <c r="U140" s="18"/>
      <c r="V140" s="18"/>
      <c r="W1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0" s="17">
        <f>SUM(T_MAIN_ROUTGW29[[#This Row],[(Y)
TOTAL Excluding VAT - Y1
((A*J)*Q)+((A*R)*12))]:[(AC)
TOTAL Excluding VAT - Y5
((E*N*Q)+((E*V)*12))]])</f>
        <v>0</v>
      </c>
      <c r="AC140" s="65"/>
    </row>
    <row r="141" spans="1:29" x14ac:dyDescent="0.3">
      <c r="A141" t="s">
        <v>79</v>
      </c>
      <c r="B141" t="s">
        <v>6350</v>
      </c>
      <c r="C141" t="s">
        <v>6351</v>
      </c>
      <c r="D141" t="s">
        <v>6341</v>
      </c>
      <c r="E141">
        <v>0</v>
      </c>
      <c r="F141">
        <v>0</v>
      </c>
      <c r="G141">
        <v>0</v>
      </c>
      <c r="H141">
        <v>0</v>
      </c>
      <c r="I141">
        <v>0</v>
      </c>
      <c r="J141" t="s">
        <v>269</v>
      </c>
      <c r="K141" t="s">
        <v>2524</v>
      </c>
      <c r="L141" s="20"/>
      <c r="M141" s="20"/>
      <c r="N141" s="20"/>
      <c r="O141" s="20"/>
      <c r="P141" s="20"/>
      <c r="Q141" s="28">
        <f t="shared" ref="Q141:Q204" si="2">Exchange_Rate</f>
        <v>17.71</v>
      </c>
      <c r="R141" s="18"/>
      <c r="S141" s="18"/>
      <c r="T141" s="18"/>
      <c r="U141" s="18"/>
      <c r="V141" s="18"/>
      <c r="W1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1" s="17">
        <f>SUM(T_MAIN_ROUTGW29[[#This Row],[(Y)
TOTAL Excluding VAT - Y1
((A*J)*Q)+((A*R)*12))]:[(AC)
TOTAL Excluding VAT - Y5
((E*N*Q)+((E*V)*12))]])</f>
        <v>0</v>
      </c>
      <c r="AC141" s="65"/>
    </row>
    <row r="142" spans="1:29" x14ac:dyDescent="0.3">
      <c r="A142" t="s">
        <v>79</v>
      </c>
      <c r="B142" t="s">
        <v>6352</v>
      </c>
      <c r="C142" t="s">
        <v>6353</v>
      </c>
      <c r="D142" t="s">
        <v>6341</v>
      </c>
      <c r="E142">
        <v>0</v>
      </c>
      <c r="F142">
        <v>0</v>
      </c>
      <c r="G142">
        <v>0</v>
      </c>
      <c r="H142">
        <v>0</v>
      </c>
      <c r="I142">
        <v>0</v>
      </c>
      <c r="J142" t="s">
        <v>269</v>
      </c>
      <c r="K142" t="s">
        <v>2524</v>
      </c>
      <c r="L142" s="20"/>
      <c r="M142" s="20"/>
      <c r="N142" s="20"/>
      <c r="O142" s="20"/>
      <c r="P142" s="20"/>
      <c r="Q142" s="28">
        <f t="shared" si="2"/>
        <v>17.71</v>
      </c>
      <c r="R142" s="18"/>
      <c r="S142" s="18"/>
      <c r="T142" s="18"/>
      <c r="U142" s="18"/>
      <c r="V142" s="18"/>
      <c r="W1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2" s="17">
        <f>SUM(T_MAIN_ROUTGW29[[#This Row],[(Y)
TOTAL Excluding VAT - Y1
((A*J)*Q)+((A*R)*12))]:[(AC)
TOTAL Excluding VAT - Y5
((E*N*Q)+((E*V)*12))]])</f>
        <v>0</v>
      </c>
      <c r="AC142" s="65"/>
    </row>
    <row r="143" spans="1:29" x14ac:dyDescent="0.3">
      <c r="A143" t="s">
        <v>79</v>
      </c>
      <c r="B143" t="s">
        <v>6354</v>
      </c>
      <c r="C143" t="s">
        <v>6355</v>
      </c>
      <c r="D143" t="s">
        <v>6341</v>
      </c>
      <c r="E143">
        <v>0</v>
      </c>
      <c r="F143">
        <v>0</v>
      </c>
      <c r="G143">
        <v>0</v>
      </c>
      <c r="H143">
        <v>0</v>
      </c>
      <c r="I143">
        <v>0</v>
      </c>
      <c r="J143" t="s">
        <v>269</v>
      </c>
      <c r="K143" t="s">
        <v>2524</v>
      </c>
      <c r="L143" s="20"/>
      <c r="M143" s="20"/>
      <c r="N143" s="20"/>
      <c r="O143" s="20"/>
      <c r="P143" s="20"/>
      <c r="Q143" s="28">
        <f t="shared" si="2"/>
        <v>17.71</v>
      </c>
      <c r="R143" s="18"/>
      <c r="S143" s="18"/>
      <c r="T143" s="18"/>
      <c r="U143" s="18"/>
      <c r="V143" s="18"/>
      <c r="W1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3" s="17">
        <f>SUM(T_MAIN_ROUTGW29[[#This Row],[(Y)
TOTAL Excluding VAT - Y1
((A*J)*Q)+((A*R)*12))]:[(AC)
TOTAL Excluding VAT - Y5
((E*N*Q)+((E*V)*12))]])</f>
        <v>0</v>
      </c>
      <c r="AC143" s="65"/>
    </row>
    <row r="144" spans="1:29" x14ac:dyDescent="0.3">
      <c r="A144" t="s">
        <v>79</v>
      </c>
      <c r="B144" t="s">
        <v>6356</v>
      </c>
      <c r="C144" t="s">
        <v>6357</v>
      </c>
      <c r="D144" t="s">
        <v>6341</v>
      </c>
      <c r="E144">
        <v>0</v>
      </c>
      <c r="F144">
        <v>0</v>
      </c>
      <c r="G144">
        <v>0</v>
      </c>
      <c r="H144">
        <v>0</v>
      </c>
      <c r="I144">
        <v>0</v>
      </c>
      <c r="J144" t="s">
        <v>269</v>
      </c>
      <c r="K144" t="s">
        <v>2524</v>
      </c>
      <c r="L144" s="20"/>
      <c r="M144" s="20"/>
      <c r="N144" s="20"/>
      <c r="O144" s="20"/>
      <c r="P144" s="20"/>
      <c r="Q144" s="28">
        <f t="shared" si="2"/>
        <v>17.71</v>
      </c>
      <c r="R144" s="18"/>
      <c r="S144" s="18"/>
      <c r="T144" s="18"/>
      <c r="U144" s="18"/>
      <c r="V144" s="18"/>
      <c r="W1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4" s="17">
        <f>SUM(T_MAIN_ROUTGW29[[#This Row],[(Y)
TOTAL Excluding VAT - Y1
((A*J)*Q)+((A*R)*12))]:[(AC)
TOTAL Excluding VAT - Y5
((E*N*Q)+((E*V)*12))]])</f>
        <v>0</v>
      </c>
      <c r="AC144" s="65"/>
    </row>
    <row r="145" spans="1:29" x14ac:dyDescent="0.3">
      <c r="A145" t="s">
        <v>69</v>
      </c>
      <c r="B145" t="s">
        <v>6358</v>
      </c>
      <c r="C145" t="s">
        <v>6359</v>
      </c>
      <c r="D145" t="s">
        <v>6341</v>
      </c>
      <c r="E145">
        <v>0</v>
      </c>
      <c r="F145">
        <v>0</v>
      </c>
      <c r="G145">
        <v>0</v>
      </c>
      <c r="H145">
        <v>0</v>
      </c>
      <c r="I145">
        <v>0</v>
      </c>
      <c r="J145" t="s">
        <v>269</v>
      </c>
      <c r="K145" t="s">
        <v>2524</v>
      </c>
      <c r="L145" s="20"/>
      <c r="M145" s="20"/>
      <c r="N145" s="20"/>
      <c r="O145" s="20"/>
      <c r="P145" s="20"/>
      <c r="Q145" s="28">
        <f t="shared" si="2"/>
        <v>17.71</v>
      </c>
      <c r="R145" s="18"/>
      <c r="S145" s="18"/>
      <c r="T145" s="18"/>
      <c r="U145" s="18"/>
      <c r="V145" s="18"/>
      <c r="W1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5" s="17">
        <f>SUM(T_MAIN_ROUTGW29[[#This Row],[(Y)
TOTAL Excluding VAT - Y1
((A*J)*Q)+((A*R)*12))]:[(AC)
TOTAL Excluding VAT - Y5
((E*N*Q)+((E*V)*12))]])</f>
        <v>0</v>
      </c>
      <c r="AC145" s="65"/>
    </row>
    <row r="146" spans="1:29" x14ac:dyDescent="0.3">
      <c r="A146" t="s">
        <v>69</v>
      </c>
      <c r="B146" t="s">
        <v>6360</v>
      </c>
      <c r="C146" t="s">
        <v>6361</v>
      </c>
      <c r="D146" t="s">
        <v>6341</v>
      </c>
      <c r="E146">
        <v>0</v>
      </c>
      <c r="F146">
        <v>0</v>
      </c>
      <c r="G146">
        <v>0</v>
      </c>
      <c r="H146">
        <v>0</v>
      </c>
      <c r="I146">
        <v>0</v>
      </c>
      <c r="J146" t="s">
        <v>269</v>
      </c>
      <c r="K146" t="s">
        <v>2524</v>
      </c>
      <c r="L146" s="20"/>
      <c r="M146" s="20"/>
      <c r="N146" s="20"/>
      <c r="O146" s="20"/>
      <c r="P146" s="20"/>
      <c r="Q146" s="28">
        <f t="shared" si="2"/>
        <v>17.71</v>
      </c>
      <c r="R146" s="18"/>
      <c r="S146" s="18"/>
      <c r="T146" s="18"/>
      <c r="U146" s="18"/>
      <c r="V146" s="18"/>
      <c r="W1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6" s="17">
        <f>SUM(T_MAIN_ROUTGW29[[#This Row],[(Y)
TOTAL Excluding VAT - Y1
((A*J)*Q)+((A*R)*12))]:[(AC)
TOTAL Excluding VAT - Y5
((E*N*Q)+((E*V)*12))]])</f>
        <v>0</v>
      </c>
      <c r="AC146" s="65"/>
    </row>
    <row r="147" spans="1:29" x14ac:dyDescent="0.3">
      <c r="A147" t="s">
        <v>69</v>
      </c>
      <c r="B147" t="s">
        <v>6362</v>
      </c>
      <c r="C147" t="s">
        <v>6363</v>
      </c>
      <c r="D147" t="s">
        <v>6341</v>
      </c>
      <c r="E147">
        <v>0</v>
      </c>
      <c r="F147">
        <v>0</v>
      </c>
      <c r="G147">
        <v>0</v>
      </c>
      <c r="H147">
        <v>0</v>
      </c>
      <c r="I147">
        <v>0</v>
      </c>
      <c r="J147" t="s">
        <v>269</v>
      </c>
      <c r="K147" t="s">
        <v>2524</v>
      </c>
      <c r="L147" s="20"/>
      <c r="M147" s="20"/>
      <c r="N147" s="20"/>
      <c r="O147" s="20"/>
      <c r="P147" s="20"/>
      <c r="Q147" s="28">
        <f t="shared" si="2"/>
        <v>17.71</v>
      </c>
      <c r="R147" s="18"/>
      <c r="S147" s="18"/>
      <c r="T147" s="18"/>
      <c r="U147" s="18"/>
      <c r="V147" s="18"/>
      <c r="W1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7" s="17">
        <f>SUM(T_MAIN_ROUTGW29[[#This Row],[(Y)
TOTAL Excluding VAT - Y1
((A*J)*Q)+((A*R)*12))]:[(AC)
TOTAL Excluding VAT - Y5
((E*N*Q)+((E*V)*12))]])</f>
        <v>0</v>
      </c>
      <c r="AC147" s="65"/>
    </row>
    <row r="148" spans="1:29" x14ac:dyDescent="0.3">
      <c r="A148" t="s">
        <v>69</v>
      </c>
      <c r="B148" t="s">
        <v>6364</v>
      </c>
      <c r="C148" t="s">
        <v>6365</v>
      </c>
      <c r="D148" t="s">
        <v>6341</v>
      </c>
      <c r="E148">
        <v>0</v>
      </c>
      <c r="F148">
        <v>0</v>
      </c>
      <c r="G148">
        <v>0</v>
      </c>
      <c r="H148">
        <v>0</v>
      </c>
      <c r="I148">
        <v>0</v>
      </c>
      <c r="J148" t="s">
        <v>269</v>
      </c>
      <c r="K148" t="s">
        <v>2524</v>
      </c>
      <c r="L148" s="20"/>
      <c r="M148" s="20"/>
      <c r="N148" s="20"/>
      <c r="O148" s="20"/>
      <c r="P148" s="20"/>
      <c r="Q148" s="28">
        <f t="shared" si="2"/>
        <v>17.71</v>
      </c>
      <c r="R148" s="18"/>
      <c r="S148" s="18"/>
      <c r="T148" s="18"/>
      <c r="U148" s="18"/>
      <c r="V148" s="18"/>
      <c r="W1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8" s="17">
        <f>SUM(T_MAIN_ROUTGW29[[#This Row],[(Y)
TOTAL Excluding VAT - Y1
((A*J)*Q)+((A*R)*12))]:[(AC)
TOTAL Excluding VAT - Y5
((E*N*Q)+((E*V)*12))]])</f>
        <v>0</v>
      </c>
      <c r="AC148" s="65"/>
    </row>
    <row r="149" spans="1:29" x14ac:dyDescent="0.3">
      <c r="A149" t="s">
        <v>69</v>
      </c>
      <c r="B149" t="s">
        <v>6366</v>
      </c>
      <c r="C149" t="s">
        <v>6367</v>
      </c>
      <c r="D149" t="s">
        <v>6341</v>
      </c>
      <c r="E149">
        <v>0</v>
      </c>
      <c r="F149">
        <v>0</v>
      </c>
      <c r="G149">
        <v>0</v>
      </c>
      <c r="H149">
        <v>0</v>
      </c>
      <c r="I149">
        <v>0</v>
      </c>
      <c r="J149" t="s">
        <v>269</v>
      </c>
      <c r="K149" t="s">
        <v>2524</v>
      </c>
      <c r="L149" s="20"/>
      <c r="M149" s="20"/>
      <c r="N149" s="20"/>
      <c r="O149" s="20"/>
      <c r="P149" s="20"/>
      <c r="Q149" s="28">
        <f t="shared" si="2"/>
        <v>17.71</v>
      </c>
      <c r="R149" s="18"/>
      <c r="S149" s="18"/>
      <c r="T149" s="18"/>
      <c r="U149" s="18"/>
      <c r="V149" s="18"/>
      <c r="W1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49" s="17">
        <f>SUM(T_MAIN_ROUTGW29[[#This Row],[(Y)
TOTAL Excluding VAT - Y1
((A*J)*Q)+((A*R)*12))]:[(AC)
TOTAL Excluding VAT - Y5
((E*N*Q)+((E*V)*12))]])</f>
        <v>0</v>
      </c>
      <c r="AC149" s="65"/>
    </row>
    <row r="150" spans="1:29" x14ac:dyDescent="0.3">
      <c r="A150" t="s">
        <v>69</v>
      </c>
      <c r="B150" t="s">
        <v>6368</v>
      </c>
      <c r="C150" t="s">
        <v>6369</v>
      </c>
      <c r="D150" t="s">
        <v>6341</v>
      </c>
      <c r="E150">
        <v>0</v>
      </c>
      <c r="F150">
        <v>0</v>
      </c>
      <c r="G150">
        <v>0</v>
      </c>
      <c r="H150">
        <v>0</v>
      </c>
      <c r="I150">
        <v>0</v>
      </c>
      <c r="J150" t="s">
        <v>269</v>
      </c>
      <c r="K150" t="s">
        <v>2524</v>
      </c>
      <c r="L150" s="20"/>
      <c r="M150" s="20"/>
      <c r="N150" s="20"/>
      <c r="O150" s="20"/>
      <c r="P150" s="20"/>
      <c r="Q150" s="28">
        <f t="shared" si="2"/>
        <v>17.71</v>
      </c>
      <c r="R150" s="18"/>
      <c r="S150" s="18"/>
      <c r="T150" s="18"/>
      <c r="U150" s="18"/>
      <c r="V150" s="18"/>
      <c r="W1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0" s="17">
        <f>SUM(T_MAIN_ROUTGW29[[#This Row],[(Y)
TOTAL Excluding VAT - Y1
((A*J)*Q)+((A*R)*12))]:[(AC)
TOTAL Excluding VAT - Y5
((E*N*Q)+((E*V)*12))]])</f>
        <v>0</v>
      </c>
      <c r="AC150" s="65"/>
    </row>
    <row r="151" spans="1:29" x14ac:dyDescent="0.3">
      <c r="A151" t="s">
        <v>69</v>
      </c>
      <c r="B151" t="s">
        <v>6370</v>
      </c>
      <c r="C151" t="s">
        <v>6371</v>
      </c>
      <c r="D151" t="s">
        <v>6341</v>
      </c>
      <c r="E151">
        <v>0</v>
      </c>
      <c r="F151">
        <v>0</v>
      </c>
      <c r="G151">
        <v>0</v>
      </c>
      <c r="H151">
        <v>0</v>
      </c>
      <c r="I151">
        <v>0</v>
      </c>
      <c r="J151" t="s">
        <v>269</v>
      </c>
      <c r="K151" t="s">
        <v>2524</v>
      </c>
      <c r="L151" s="20"/>
      <c r="M151" s="20"/>
      <c r="N151" s="20"/>
      <c r="O151" s="20"/>
      <c r="P151" s="20"/>
      <c r="Q151" s="28">
        <f t="shared" si="2"/>
        <v>17.71</v>
      </c>
      <c r="R151" s="18"/>
      <c r="S151" s="18"/>
      <c r="T151" s="18"/>
      <c r="U151" s="18"/>
      <c r="V151" s="18"/>
      <c r="W1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1" s="17">
        <f>SUM(T_MAIN_ROUTGW29[[#This Row],[(Y)
TOTAL Excluding VAT - Y1
((A*J)*Q)+((A*R)*12))]:[(AC)
TOTAL Excluding VAT - Y5
((E*N*Q)+((E*V)*12))]])</f>
        <v>0</v>
      </c>
      <c r="AC151" s="65"/>
    </row>
    <row r="152" spans="1:29" x14ac:dyDescent="0.3">
      <c r="A152" t="s">
        <v>69</v>
      </c>
      <c r="B152" t="s">
        <v>6372</v>
      </c>
      <c r="C152" t="s">
        <v>6373</v>
      </c>
      <c r="D152" t="s">
        <v>6341</v>
      </c>
      <c r="E152">
        <v>0</v>
      </c>
      <c r="F152">
        <v>0</v>
      </c>
      <c r="G152">
        <v>0</v>
      </c>
      <c r="H152">
        <v>0</v>
      </c>
      <c r="I152">
        <v>0</v>
      </c>
      <c r="J152" t="s">
        <v>269</v>
      </c>
      <c r="K152" t="s">
        <v>2524</v>
      </c>
      <c r="L152" s="20"/>
      <c r="M152" s="20"/>
      <c r="N152" s="20"/>
      <c r="O152" s="20"/>
      <c r="P152" s="20"/>
      <c r="Q152" s="28">
        <f t="shared" si="2"/>
        <v>17.71</v>
      </c>
      <c r="R152" s="18"/>
      <c r="S152" s="18"/>
      <c r="T152" s="18"/>
      <c r="U152" s="18"/>
      <c r="V152" s="18"/>
      <c r="W1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2" s="17">
        <f>SUM(T_MAIN_ROUTGW29[[#This Row],[(Y)
TOTAL Excluding VAT - Y1
((A*J)*Q)+((A*R)*12))]:[(AC)
TOTAL Excluding VAT - Y5
((E*N*Q)+((E*V)*12))]])</f>
        <v>0</v>
      </c>
      <c r="AC152" s="65"/>
    </row>
    <row r="153" spans="1:29" x14ac:dyDescent="0.3">
      <c r="A153" t="s">
        <v>69</v>
      </c>
      <c r="B153" t="s">
        <v>6374</v>
      </c>
      <c r="C153" t="s">
        <v>6375</v>
      </c>
      <c r="D153" t="s">
        <v>6341</v>
      </c>
      <c r="E153">
        <v>0</v>
      </c>
      <c r="F153">
        <v>0</v>
      </c>
      <c r="G153">
        <v>0</v>
      </c>
      <c r="H153">
        <v>0</v>
      </c>
      <c r="I153">
        <v>0</v>
      </c>
      <c r="J153" t="s">
        <v>269</v>
      </c>
      <c r="K153" t="s">
        <v>2524</v>
      </c>
      <c r="L153" s="20"/>
      <c r="M153" s="20"/>
      <c r="N153" s="20"/>
      <c r="O153" s="20"/>
      <c r="P153" s="20"/>
      <c r="Q153" s="28">
        <f t="shared" si="2"/>
        <v>17.71</v>
      </c>
      <c r="R153" s="18"/>
      <c r="S153" s="18"/>
      <c r="T153" s="18"/>
      <c r="U153" s="18"/>
      <c r="V153" s="18"/>
      <c r="W1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3" s="17">
        <f>SUM(T_MAIN_ROUTGW29[[#This Row],[(Y)
TOTAL Excluding VAT - Y1
((A*J)*Q)+((A*R)*12))]:[(AC)
TOTAL Excluding VAT - Y5
((E*N*Q)+((E*V)*12))]])</f>
        <v>0</v>
      </c>
      <c r="AC153" s="65"/>
    </row>
    <row r="154" spans="1:29" x14ac:dyDescent="0.3">
      <c r="A154" t="s">
        <v>69</v>
      </c>
      <c r="B154" t="s">
        <v>6376</v>
      </c>
      <c r="C154" t="s">
        <v>6377</v>
      </c>
      <c r="D154" t="s">
        <v>6341</v>
      </c>
      <c r="E154">
        <v>0</v>
      </c>
      <c r="F154">
        <v>0</v>
      </c>
      <c r="G154">
        <v>0</v>
      </c>
      <c r="H154">
        <v>0</v>
      </c>
      <c r="I154">
        <v>0</v>
      </c>
      <c r="J154" t="s">
        <v>269</v>
      </c>
      <c r="K154" t="s">
        <v>2524</v>
      </c>
      <c r="L154" s="20"/>
      <c r="M154" s="20"/>
      <c r="N154" s="20"/>
      <c r="O154" s="20"/>
      <c r="P154" s="20"/>
      <c r="Q154" s="28">
        <f t="shared" si="2"/>
        <v>17.71</v>
      </c>
      <c r="R154" s="18"/>
      <c r="S154" s="18"/>
      <c r="T154" s="18"/>
      <c r="U154" s="18"/>
      <c r="V154" s="18"/>
      <c r="W1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4" s="17">
        <f>SUM(T_MAIN_ROUTGW29[[#This Row],[(Y)
TOTAL Excluding VAT - Y1
((A*J)*Q)+((A*R)*12))]:[(AC)
TOTAL Excluding VAT - Y5
((E*N*Q)+((E*V)*12))]])</f>
        <v>0</v>
      </c>
      <c r="AC154" s="65"/>
    </row>
    <row r="155" spans="1:29" x14ac:dyDescent="0.3">
      <c r="A155" t="s">
        <v>69</v>
      </c>
      <c r="B155" t="s">
        <v>6378</v>
      </c>
      <c r="C155" t="s">
        <v>6379</v>
      </c>
      <c r="D155" t="s">
        <v>6341</v>
      </c>
      <c r="E155">
        <v>0</v>
      </c>
      <c r="F155">
        <v>0</v>
      </c>
      <c r="G155">
        <v>0</v>
      </c>
      <c r="H155">
        <v>0</v>
      </c>
      <c r="I155">
        <v>0</v>
      </c>
      <c r="J155" t="s">
        <v>269</v>
      </c>
      <c r="K155" t="s">
        <v>2524</v>
      </c>
      <c r="L155" s="20"/>
      <c r="M155" s="20"/>
      <c r="N155" s="20"/>
      <c r="O155" s="20"/>
      <c r="P155" s="20"/>
      <c r="Q155" s="28">
        <f t="shared" si="2"/>
        <v>17.71</v>
      </c>
      <c r="R155" s="18"/>
      <c r="S155" s="18"/>
      <c r="T155" s="18"/>
      <c r="U155" s="18"/>
      <c r="V155" s="18"/>
      <c r="W1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5" s="17">
        <f>SUM(T_MAIN_ROUTGW29[[#This Row],[(Y)
TOTAL Excluding VAT - Y1
((A*J)*Q)+((A*R)*12))]:[(AC)
TOTAL Excluding VAT - Y5
((E*N*Q)+((E*V)*12))]])</f>
        <v>0</v>
      </c>
      <c r="AC155" s="65"/>
    </row>
    <row r="156" spans="1:29" x14ac:dyDescent="0.3">
      <c r="A156" t="s">
        <v>69</v>
      </c>
      <c r="B156" t="s">
        <v>6380</v>
      </c>
      <c r="C156" t="s">
        <v>6381</v>
      </c>
      <c r="D156" t="s">
        <v>6341</v>
      </c>
      <c r="E156">
        <v>0</v>
      </c>
      <c r="F156">
        <v>0</v>
      </c>
      <c r="G156">
        <v>0</v>
      </c>
      <c r="H156">
        <v>0</v>
      </c>
      <c r="I156">
        <v>0</v>
      </c>
      <c r="J156" t="s">
        <v>269</v>
      </c>
      <c r="K156" t="s">
        <v>2524</v>
      </c>
      <c r="L156" s="20"/>
      <c r="M156" s="20"/>
      <c r="N156" s="20"/>
      <c r="O156" s="20"/>
      <c r="P156" s="20"/>
      <c r="Q156" s="28">
        <f t="shared" si="2"/>
        <v>17.71</v>
      </c>
      <c r="R156" s="18"/>
      <c r="S156" s="18"/>
      <c r="T156" s="18"/>
      <c r="U156" s="18"/>
      <c r="V156" s="18"/>
      <c r="W1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6" s="17">
        <f>SUM(T_MAIN_ROUTGW29[[#This Row],[(Y)
TOTAL Excluding VAT - Y1
((A*J)*Q)+((A*R)*12))]:[(AC)
TOTAL Excluding VAT - Y5
((E*N*Q)+((E*V)*12))]])</f>
        <v>0</v>
      </c>
      <c r="AC156" s="65"/>
    </row>
    <row r="157" spans="1:29" x14ac:dyDescent="0.3">
      <c r="A157" t="s">
        <v>69</v>
      </c>
      <c r="B157" t="s">
        <v>6382</v>
      </c>
      <c r="C157" t="s">
        <v>6383</v>
      </c>
      <c r="D157" t="s">
        <v>6341</v>
      </c>
      <c r="E157">
        <v>0</v>
      </c>
      <c r="F157">
        <v>0</v>
      </c>
      <c r="G157">
        <v>0</v>
      </c>
      <c r="H157">
        <v>0</v>
      </c>
      <c r="I157">
        <v>0</v>
      </c>
      <c r="J157" t="s">
        <v>269</v>
      </c>
      <c r="K157" t="s">
        <v>2524</v>
      </c>
      <c r="L157" s="20"/>
      <c r="M157" s="20"/>
      <c r="N157" s="20"/>
      <c r="O157" s="20"/>
      <c r="P157" s="20"/>
      <c r="Q157" s="28">
        <f t="shared" si="2"/>
        <v>17.71</v>
      </c>
      <c r="R157" s="18"/>
      <c r="S157" s="18"/>
      <c r="T157" s="18"/>
      <c r="U157" s="18"/>
      <c r="V157" s="18"/>
      <c r="W1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7" s="17">
        <f>SUM(T_MAIN_ROUTGW29[[#This Row],[(Y)
TOTAL Excluding VAT - Y1
((A*J)*Q)+((A*R)*12))]:[(AC)
TOTAL Excluding VAT - Y5
((E*N*Q)+((E*V)*12))]])</f>
        <v>0</v>
      </c>
      <c r="AC157" s="65"/>
    </row>
    <row r="158" spans="1:29" x14ac:dyDescent="0.3">
      <c r="A158" t="s">
        <v>69</v>
      </c>
      <c r="B158" t="s">
        <v>6384</v>
      </c>
      <c r="C158" t="s">
        <v>6385</v>
      </c>
      <c r="D158" t="s">
        <v>6341</v>
      </c>
      <c r="E158">
        <v>0</v>
      </c>
      <c r="F158">
        <v>0</v>
      </c>
      <c r="G158">
        <v>0</v>
      </c>
      <c r="H158">
        <v>0</v>
      </c>
      <c r="I158">
        <v>0</v>
      </c>
      <c r="J158" t="s">
        <v>269</v>
      </c>
      <c r="K158" t="s">
        <v>2524</v>
      </c>
      <c r="L158" s="20"/>
      <c r="M158" s="20"/>
      <c r="N158" s="20"/>
      <c r="O158" s="20"/>
      <c r="P158" s="20"/>
      <c r="Q158" s="28">
        <f t="shared" si="2"/>
        <v>17.71</v>
      </c>
      <c r="R158" s="18"/>
      <c r="S158" s="18"/>
      <c r="T158" s="18"/>
      <c r="U158" s="18"/>
      <c r="V158" s="18"/>
      <c r="W1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8" s="17">
        <f>SUM(T_MAIN_ROUTGW29[[#This Row],[(Y)
TOTAL Excluding VAT - Y1
((A*J)*Q)+((A*R)*12))]:[(AC)
TOTAL Excluding VAT - Y5
((E*N*Q)+((E*V)*12))]])</f>
        <v>0</v>
      </c>
      <c r="AC158" s="65"/>
    </row>
    <row r="159" spans="1:29" x14ac:dyDescent="0.3">
      <c r="A159" t="s">
        <v>69</v>
      </c>
      <c r="B159" t="s">
        <v>6386</v>
      </c>
      <c r="C159" t="s">
        <v>6387</v>
      </c>
      <c r="D159" t="s">
        <v>6341</v>
      </c>
      <c r="E159">
        <v>0</v>
      </c>
      <c r="F159">
        <v>0</v>
      </c>
      <c r="G159">
        <v>0</v>
      </c>
      <c r="H159">
        <v>0</v>
      </c>
      <c r="I159">
        <v>0</v>
      </c>
      <c r="J159" t="s">
        <v>269</v>
      </c>
      <c r="K159" t="s">
        <v>2524</v>
      </c>
      <c r="L159" s="20"/>
      <c r="M159" s="20"/>
      <c r="N159" s="20"/>
      <c r="O159" s="20"/>
      <c r="P159" s="20"/>
      <c r="Q159" s="28">
        <f t="shared" si="2"/>
        <v>17.71</v>
      </c>
      <c r="R159" s="18"/>
      <c r="S159" s="18"/>
      <c r="T159" s="18"/>
      <c r="U159" s="18"/>
      <c r="V159" s="18"/>
      <c r="W1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59" s="17">
        <f>SUM(T_MAIN_ROUTGW29[[#This Row],[(Y)
TOTAL Excluding VAT - Y1
((A*J)*Q)+((A*R)*12))]:[(AC)
TOTAL Excluding VAT - Y5
((E*N*Q)+((E*V)*12))]])</f>
        <v>0</v>
      </c>
      <c r="AC159" s="65"/>
    </row>
    <row r="160" spans="1:29" x14ac:dyDescent="0.3">
      <c r="A160" t="s">
        <v>69</v>
      </c>
      <c r="B160" t="s">
        <v>6388</v>
      </c>
      <c r="C160" t="s">
        <v>6389</v>
      </c>
      <c r="D160" t="s">
        <v>6341</v>
      </c>
      <c r="E160">
        <v>0</v>
      </c>
      <c r="F160">
        <v>0</v>
      </c>
      <c r="G160">
        <v>0</v>
      </c>
      <c r="H160">
        <v>0</v>
      </c>
      <c r="I160">
        <v>0</v>
      </c>
      <c r="J160" t="s">
        <v>269</v>
      </c>
      <c r="K160" t="s">
        <v>2524</v>
      </c>
      <c r="L160" s="20"/>
      <c r="M160" s="20"/>
      <c r="N160" s="20"/>
      <c r="O160" s="20"/>
      <c r="P160" s="20"/>
      <c r="Q160" s="28">
        <f t="shared" si="2"/>
        <v>17.71</v>
      </c>
      <c r="R160" s="18"/>
      <c r="S160" s="18"/>
      <c r="T160" s="18"/>
      <c r="U160" s="18"/>
      <c r="V160" s="18"/>
      <c r="W1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0" s="17">
        <f>SUM(T_MAIN_ROUTGW29[[#This Row],[(Y)
TOTAL Excluding VAT - Y1
((A*J)*Q)+((A*R)*12))]:[(AC)
TOTAL Excluding VAT - Y5
((E*N*Q)+((E*V)*12))]])</f>
        <v>0</v>
      </c>
      <c r="AC160" s="65"/>
    </row>
    <row r="161" spans="1:29" x14ac:dyDescent="0.3">
      <c r="A161" t="s">
        <v>69</v>
      </c>
      <c r="B161" t="s">
        <v>6390</v>
      </c>
      <c r="C161" t="s">
        <v>6391</v>
      </c>
      <c r="D161" t="s">
        <v>6341</v>
      </c>
      <c r="E161">
        <v>0</v>
      </c>
      <c r="F161">
        <v>0</v>
      </c>
      <c r="G161">
        <v>0</v>
      </c>
      <c r="H161">
        <v>0</v>
      </c>
      <c r="I161">
        <v>0</v>
      </c>
      <c r="J161" t="s">
        <v>269</v>
      </c>
      <c r="K161" t="s">
        <v>2524</v>
      </c>
      <c r="L161" s="20"/>
      <c r="M161" s="20"/>
      <c r="N161" s="20"/>
      <c r="O161" s="20"/>
      <c r="P161" s="20"/>
      <c r="Q161" s="28">
        <f t="shared" si="2"/>
        <v>17.71</v>
      </c>
      <c r="R161" s="18"/>
      <c r="S161" s="18"/>
      <c r="T161" s="18"/>
      <c r="U161" s="18"/>
      <c r="V161" s="18"/>
      <c r="W1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1" s="17">
        <f>SUM(T_MAIN_ROUTGW29[[#This Row],[(Y)
TOTAL Excluding VAT - Y1
((A*J)*Q)+((A*R)*12))]:[(AC)
TOTAL Excluding VAT - Y5
((E*N*Q)+((E*V)*12))]])</f>
        <v>0</v>
      </c>
      <c r="AC161" s="65"/>
    </row>
    <row r="162" spans="1:29" x14ac:dyDescent="0.3">
      <c r="A162" t="s">
        <v>69</v>
      </c>
      <c r="B162" t="s">
        <v>6392</v>
      </c>
      <c r="C162" t="s">
        <v>6393</v>
      </c>
      <c r="D162" t="s">
        <v>6341</v>
      </c>
      <c r="E162">
        <v>0</v>
      </c>
      <c r="F162">
        <v>0</v>
      </c>
      <c r="G162">
        <v>0</v>
      </c>
      <c r="H162">
        <v>0</v>
      </c>
      <c r="I162">
        <v>0</v>
      </c>
      <c r="J162" t="s">
        <v>269</v>
      </c>
      <c r="K162" t="s">
        <v>2524</v>
      </c>
      <c r="L162" s="20"/>
      <c r="M162" s="20"/>
      <c r="N162" s="20"/>
      <c r="O162" s="20"/>
      <c r="P162" s="20"/>
      <c r="Q162" s="28">
        <f t="shared" si="2"/>
        <v>17.71</v>
      </c>
      <c r="R162" s="18"/>
      <c r="S162" s="18"/>
      <c r="T162" s="18"/>
      <c r="U162" s="18"/>
      <c r="V162" s="18"/>
      <c r="W1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2" s="17">
        <f>SUM(T_MAIN_ROUTGW29[[#This Row],[(Y)
TOTAL Excluding VAT - Y1
((A*J)*Q)+((A*R)*12))]:[(AC)
TOTAL Excluding VAT - Y5
((E*N*Q)+((E*V)*12))]])</f>
        <v>0</v>
      </c>
      <c r="AC162" s="65"/>
    </row>
    <row r="163" spans="1:29" x14ac:dyDescent="0.3">
      <c r="A163" t="s">
        <v>69</v>
      </c>
      <c r="B163" t="s">
        <v>6394</v>
      </c>
      <c r="C163" t="s">
        <v>6395</v>
      </c>
      <c r="D163" t="s">
        <v>6341</v>
      </c>
      <c r="E163">
        <v>0</v>
      </c>
      <c r="F163">
        <v>0</v>
      </c>
      <c r="G163">
        <v>0</v>
      </c>
      <c r="H163">
        <v>0</v>
      </c>
      <c r="I163">
        <v>0</v>
      </c>
      <c r="J163" t="s">
        <v>269</v>
      </c>
      <c r="K163" t="s">
        <v>2524</v>
      </c>
      <c r="L163" s="20"/>
      <c r="M163" s="20"/>
      <c r="N163" s="20"/>
      <c r="O163" s="20"/>
      <c r="P163" s="20"/>
      <c r="Q163" s="28">
        <f t="shared" si="2"/>
        <v>17.71</v>
      </c>
      <c r="R163" s="18"/>
      <c r="S163" s="18"/>
      <c r="T163" s="18"/>
      <c r="U163" s="18"/>
      <c r="V163" s="18"/>
      <c r="W1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3" s="17">
        <f>SUM(T_MAIN_ROUTGW29[[#This Row],[(Y)
TOTAL Excluding VAT - Y1
((A*J)*Q)+((A*R)*12))]:[(AC)
TOTAL Excluding VAT - Y5
((E*N*Q)+((E*V)*12))]])</f>
        <v>0</v>
      </c>
      <c r="AC163" s="65"/>
    </row>
    <row r="164" spans="1:29" x14ac:dyDescent="0.3">
      <c r="A164" t="s">
        <v>69</v>
      </c>
      <c r="B164" t="s">
        <v>6396</v>
      </c>
      <c r="C164" t="s">
        <v>6397</v>
      </c>
      <c r="D164" t="s">
        <v>6341</v>
      </c>
      <c r="E164">
        <v>0</v>
      </c>
      <c r="F164">
        <v>0</v>
      </c>
      <c r="G164">
        <v>0</v>
      </c>
      <c r="H164">
        <v>0</v>
      </c>
      <c r="I164">
        <v>0</v>
      </c>
      <c r="J164" t="s">
        <v>269</v>
      </c>
      <c r="K164" t="s">
        <v>2524</v>
      </c>
      <c r="L164" s="20"/>
      <c r="M164" s="20"/>
      <c r="N164" s="20"/>
      <c r="O164" s="20"/>
      <c r="P164" s="20"/>
      <c r="Q164" s="28">
        <f t="shared" si="2"/>
        <v>17.71</v>
      </c>
      <c r="R164" s="18"/>
      <c r="S164" s="18"/>
      <c r="T164" s="18"/>
      <c r="U164" s="18"/>
      <c r="V164" s="18"/>
      <c r="W1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4" s="17">
        <f>SUM(T_MAIN_ROUTGW29[[#This Row],[(Y)
TOTAL Excluding VAT - Y1
((A*J)*Q)+((A*R)*12))]:[(AC)
TOTAL Excluding VAT - Y5
((E*N*Q)+((E*V)*12))]])</f>
        <v>0</v>
      </c>
      <c r="AC164" s="65"/>
    </row>
    <row r="165" spans="1:29" x14ac:dyDescent="0.3">
      <c r="A165" t="s">
        <v>69</v>
      </c>
      <c r="B165" t="s">
        <v>6398</v>
      </c>
      <c r="C165" t="s">
        <v>6399</v>
      </c>
      <c r="D165" t="s">
        <v>6341</v>
      </c>
      <c r="E165">
        <v>0</v>
      </c>
      <c r="F165">
        <v>0</v>
      </c>
      <c r="G165">
        <v>0</v>
      </c>
      <c r="H165">
        <v>0</v>
      </c>
      <c r="I165">
        <v>0</v>
      </c>
      <c r="J165" t="s">
        <v>269</v>
      </c>
      <c r="K165" t="s">
        <v>2524</v>
      </c>
      <c r="L165" s="20"/>
      <c r="M165" s="20"/>
      <c r="N165" s="20"/>
      <c r="O165" s="20"/>
      <c r="P165" s="20"/>
      <c r="Q165" s="28">
        <f t="shared" si="2"/>
        <v>17.71</v>
      </c>
      <c r="R165" s="18"/>
      <c r="S165" s="18"/>
      <c r="T165" s="18"/>
      <c r="U165" s="18"/>
      <c r="V165" s="18"/>
      <c r="W1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5" s="17">
        <f>SUM(T_MAIN_ROUTGW29[[#This Row],[(Y)
TOTAL Excluding VAT - Y1
((A*J)*Q)+((A*R)*12))]:[(AC)
TOTAL Excluding VAT - Y5
((E*N*Q)+((E*V)*12))]])</f>
        <v>0</v>
      </c>
      <c r="AC165" s="65"/>
    </row>
    <row r="166" spans="1:29" x14ac:dyDescent="0.3">
      <c r="A166" t="s">
        <v>69</v>
      </c>
      <c r="B166" t="s">
        <v>6400</v>
      </c>
      <c r="C166" t="s">
        <v>6401</v>
      </c>
      <c r="D166" t="s">
        <v>6341</v>
      </c>
      <c r="E166">
        <v>0</v>
      </c>
      <c r="F166">
        <v>0</v>
      </c>
      <c r="G166">
        <v>0</v>
      </c>
      <c r="H166">
        <v>0</v>
      </c>
      <c r="I166">
        <v>0</v>
      </c>
      <c r="J166" t="s">
        <v>269</v>
      </c>
      <c r="K166" t="s">
        <v>2524</v>
      </c>
      <c r="L166" s="20"/>
      <c r="M166" s="20"/>
      <c r="N166" s="20"/>
      <c r="O166" s="20"/>
      <c r="P166" s="20"/>
      <c r="Q166" s="28">
        <f t="shared" si="2"/>
        <v>17.71</v>
      </c>
      <c r="R166" s="18"/>
      <c r="S166" s="18"/>
      <c r="T166" s="18"/>
      <c r="U166" s="18"/>
      <c r="V166" s="18"/>
      <c r="W1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6" s="17">
        <f>SUM(T_MAIN_ROUTGW29[[#This Row],[(Y)
TOTAL Excluding VAT - Y1
((A*J)*Q)+((A*R)*12))]:[(AC)
TOTAL Excluding VAT - Y5
((E*N*Q)+((E*V)*12))]])</f>
        <v>0</v>
      </c>
      <c r="AC166" s="65"/>
    </row>
    <row r="167" spans="1:29" x14ac:dyDescent="0.3">
      <c r="A167" t="s">
        <v>69</v>
      </c>
      <c r="B167" t="s">
        <v>6402</v>
      </c>
      <c r="C167" t="s">
        <v>6403</v>
      </c>
      <c r="D167" t="s">
        <v>6341</v>
      </c>
      <c r="E167">
        <v>0</v>
      </c>
      <c r="F167">
        <v>0</v>
      </c>
      <c r="G167">
        <v>0</v>
      </c>
      <c r="H167">
        <v>0</v>
      </c>
      <c r="I167">
        <v>0</v>
      </c>
      <c r="J167" t="s">
        <v>269</v>
      </c>
      <c r="K167" t="s">
        <v>2524</v>
      </c>
      <c r="L167" s="20"/>
      <c r="M167" s="20"/>
      <c r="N167" s="20"/>
      <c r="O167" s="20"/>
      <c r="P167" s="20"/>
      <c r="Q167" s="28">
        <f t="shared" si="2"/>
        <v>17.71</v>
      </c>
      <c r="R167" s="18"/>
      <c r="S167" s="18"/>
      <c r="T167" s="18"/>
      <c r="U167" s="18"/>
      <c r="V167" s="18"/>
      <c r="W1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7" s="17">
        <f>SUM(T_MAIN_ROUTGW29[[#This Row],[(Y)
TOTAL Excluding VAT - Y1
((A*J)*Q)+((A*R)*12))]:[(AC)
TOTAL Excluding VAT - Y5
((E*N*Q)+((E*V)*12))]])</f>
        <v>0</v>
      </c>
      <c r="AC167" s="65"/>
    </row>
    <row r="168" spans="1:29" x14ac:dyDescent="0.3">
      <c r="A168" t="s">
        <v>69</v>
      </c>
      <c r="B168" t="s">
        <v>6404</v>
      </c>
      <c r="C168" t="s">
        <v>6405</v>
      </c>
      <c r="D168" t="s">
        <v>6341</v>
      </c>
      <c r="E168">
        <v>0</v>
      </c>
      <c r="F168">
        <v>0</v>
      </c>
      <c r="G168">
        <v>0</v>
      </c>
      <c r="H168">
        <v>0</v>
      </c>
      <c r="I168">
        <v>0</v>
      </c>
      <c r="J168" t="s">
        <v>269</v>
      </c>
      <c r="K168" t="s">
        <v>2524</v>
      </c>
      <c r="L168" s="20"/>
      <c r="M168" s="20"/>
      <c r="N168" s="20"/>
      <c r="O168" s="20"/>
      <c r="P168" s="20"/>
      <c r="Q168" s="28">
        <f t="shared" si="2"/>
        <v>17.71</v>
      </c>
      <c r="R168" s="18"/>
      <c r="S168" s="18"/>
      <c r="T168" s="18"/>
      <c r="U168" s="18"/>
      <c r="V168" s="18"/>
      <c r="W1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8" s="17">
        <f>SUM(T_MAIN_ROUTGW29[[#This Row],[(Y)
TOTAL Excluding VAT - Y1
((A*J)*Q)+((A*R)*12))]:[(AC)
TOTAL Excluding VAT - Y5
((E*N*Q)+((E*V)*12))]])</f>
        <v>0</v>
      </c>
      <c r="AC168" s="65"/>
    </row>
    <row r="169" spans="1:29" x14ac:dyDescent="0.3">
      <c r="A169" t="s">
        <v>69</v>
      </c>
      <c r="B169" t="s">
        <v>6406</v>
      </c>
      <c r="C169" t="s">
        <v>6407</v>
      </c>
      <c r="D169" t="s">
        <v>6341</v>
      </c>
      <c r="E169">
        <v>0</v>
      </c>
      <c r="F169">
        <v>0</v>
      </c>
      <c r="G169">
        <v>0</v>
      </c>
      <c r="H169">
        <v>0</v>
      </c>
      <c r="I169">
        <v>0</v>
      </c>
      <c r="J169" t="s">
        <v>269</v>
      </c>
      <c r="K169" t="s">
        <v>2524</v>
      </c>
      <c r="L169" s="20"/>
      <c r="M169" s="20"/>
      <c r="N169" s="20"/>
      <c r="O169" s="20"/>
      <c r="P169" s="20"/>
      <c r="Q169" s="28">
        <f t="shared" si="2"/>
        <v>17.71</v>
      </c>
      <c r="R169" s="18"/>
      <c r="S169" s="18"/>
      <c r="T169" s="18"/>
      <c r="U169" s="18"/>
      <c r="V169" s="18"/>
      <c r="W1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69" s="17">
        <f>SUM(T_MAIN_ROUTGW29[[#This Row],[(Y)
TOTAL Excluding VAT - Y1
((A*J)*Q)+((A*R)*12))]:[(AC)
TOTAL Excluding VAT - Y5
((E*N*Q)+((E*V)*12))]])</f>
        <v>0</v>
      </c>
      <c r="AC169" s="65"/>
    </row>
    <row r="170" spans="1:29" x14ac:dyDescent="0.3">
      <c r="A170" t="s">
        <v>69</v>
      </c>
      <c r="B170" t="s">
        <v>6408</v>
      </c>
      <c r="C170" t="s">
        <v>6409</v>
      </c>
      <c r="D170" t="s">
        <v>6341</v>
      </c>
      <c r="E170">
        <v>0</v>
      </c>
      <c r="F170">
        <v>0</v>
      </c>
      <c r="G170">
        <v>0</v>
      </c>
      <c r="H170">
        <v>0</v>
      </c>
      <c r="I170">
        <v>0</v>
      </c>
      <c r="J170" t="s">
        <v>269</v>
      </c>
      <c r="K170" t="s">
        <v>2524</v>
      </c>
      <c r="L170" s="20"/>
      <c r="M170" s="20"/>
      <c r="N170" s="20"/>
      <c r="O170" s="20"/>
      <c r="P170" s="20"/>
      <c r="Q170" s="28">
        <f t="shared" si="2"/>
        <v>17.71</v>
      </c>
      <c r="R170" s="18"/>
      <c r="S170" s="18"/>
      <c r="T170" s="18"/>
      <c r="U170" s="18"/>
      <c r="V170" s="18"/>
      <c r="W1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0" s="17">
        <f>SUM(T_MAIN_ROUTGW29[[#This Row],[(Y)
TOTAL Excluding VAT - Y1
((A*J)*Q)+((A*R)*12))]:[(AC)
TOTAL Excluding VAT - Y5
((E*N*Q)+((E*V)*12))]])</f>
        <v>0</v>
      </c>
      <c r="AC170" s="65"/>
    </row>
    <row r="171" spans="1:29" x14ac:dyDescent="0.3">
      <c r="A171" t="s">
        <v>69</v>
      </c>
      <c r="B171" t="s">
        <v>6410</v>
      </c>
      <c r="C171" t="s">
        <v>6411</v>
      </c>
      <c r="D171" t="s">
        <v>6341</v>
      </c>
      <c r="E171">
        <v>0</v>
      </c>
      <c r="F171">
        <v>0</v>
      </c>
      <c r="G171">
        <v>0</v>
      </c>
      <c r="H171">
        <v>0</v>
      </c>
      <c r="I171">
        <v>0</v>
      </c>
      <c r="J171" t="s">
        <v>269</v>
      </c>
      <c r="K171" t="s">
        <v>2524</v>
      </c>
      <c r="L171" s="20"/>
      <c r="M171" s="20"/>
      <c r="N171" s="20"/>
      <c r="O171" s="20"/>
      <c r="P171" s="20"/>
      <c r="Q171" s="28">
        <f t="shared" si="2"/>
        <v>17.71</v>
      </c>
      <c r="R171" s="18"/>
      <c r="S171" s="18"/>
      <c r="T171" s="18"/>
      <c r="U171" s="18"/>
      <c r="V171" s="18"/>
      <c r="W1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1" s="17">
        <f>SUM(T_MAIN_ROUTGW29[[#This Row],[(Y)
TOTAL Excluding VAT - Y1
((A*J)*Q)+((A*R)*12))]:[(AC)
TOTAL Excluding VAT - Y5
((E*N*Q)+((E*V)*12))]])</f>
        <v>0</v>
      </c>
      <c r="AC171" s="65"/>
    </row>
    <row r="172" spans="1:29" x14ac:dyDescent="0.3">
      <c r="A172" t="s">
        <v>69</v>
      </c>
      <c r="B172" t="s">
        <v>6412</v>
      </c>
      <c r="C172" t="s">
        <v>6413</v>
      </c>
      <c r="D172" t="s">
        <v>6341</v>
      </c>
      <c r="E172">
        <v>0</v>
      </c>
      <c r="F172">
        <v>0</v>
      </c>
      <c r="G172">
        <v>0</v>
      </c>
      <c r="H172">
        <v>0</v>
      </c>
      <c r="I172">
        <v>0</v>
      </c>
      <c r="J172" t="s">
        <v>269</v>
      </c>
      <c r="K172" t="s">
        <v>2524</v>
      </c>
      <c r="L172" s="20"/>
      <c r="M172" s="20"/>
      <c r="N172" s="20"/>
      <c r="O172" s="20"/>
      <c r="P172" s="20"/>
      <c r="Q172" s="28">
        <f t="shared" si="2"/>
        <v>17.71</v>
      </c>
      <c r="R172" s="18"/>
      <c r="S172" s="18"/>
      <c r="T172" s="18"/>
      <c r="U172" s="18"/>
      <c r="V172" s="18"/>
      <c r="W1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2" s="17">
        <f>SUM(T_MAIN_ROUTGW29[[#This Row],[(Y)
TOTAL Excluding VAT - Y1
((A*J)*Q)+((A*R)*12))]:[(AC)
TOTAL Excluding VAT - Y5
((E*N*Q)+((E*V)*12))]])</f>
        <v>0</v>
      </c>
      <c r="AC172" s="65"/>
    </row>
    <row r="173" spans="1:29" x14ac:dyDescent="0.3">
      <c r="A173" t="s">
        <v>69</v>
      </c>
      <c r="B173" t="s">
        <v>6414</v>
      </c>
      <c r="C173" t="s">
        <v>6415</v>
      </c>
      <c r="D173" t="s">
        <v>6341</v>
      </c>
      <c r="E173">
        <v>0</v>
      </c>
      <c r="F173">
        <v>0</v>
      </c>
      <c r="G173">
        <v>0</v>
      </c>
      <c r="H173">
        <v>0</v>
      </c>
      <c r="I173">
        <v>0</v>
      </c>
      <c r="J173" t="s">
        <v>269</v>
      </c>
      <c r="K173" t="s">
        <v>2524</v>
      </c>
      <c r="L173" s="20"/>
      <c r="M173" s="20"/>
      <c r="N173" s="20"/>
      <c r="O173" s="20"/>
      <c r="P173" s="20"/>
      <c r="Q173" s="28">
        <f t="shared" si="2"/>
        <v>17.71</v>
      </c>
      <c r="R173" s="18"/>
      <c r="S173" s="18"/>
      <c r="T173" s="18"/>
      <c r="U173" s="18"/>
      <c r="V173" s="18"/>
      <c r="W1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3" s="17">
        <f>SUM(T_MAIN_ROUTGW29[[#This Row],[(Y)
TOTAL Excluding VAT - Y1
((A*J)*Q)+((A*R)*12))]:[(AC)
TOTAL Excluding VAT - Y5
((E*N*Q)+((E*V)*12))]])</f>
        <v>0</v>
      </c>
      <c r="AC173" s="65"/>
    </row>
    <row r="174" spans="1:29" x14ac:dyDescent="0.3">
      <c r="A174" t="s">
        <v>69</v>
      </c>
      <c r="B174" t="s">
        <v>6416</v>
      </c>
      <c r="C174" t="s">
        <v>6417</v>
      </c>
      <c r="D174" t="s">
        <v>6341</v>
      </c>
      <c r="E174">
        <v>0</v>
      </c>
      <c r="F174">
        <v>0</v>
      </c>
      <c r="G174">
        <v>0</v>
      </c>
      <c r="H174">
        <v>0</v>
      </c>
      <c r="I174">
        <v>0</v>
      </c>
      <c r="J174" t="s">
        <v>269</v>
      </c>
      <c r="K174" t="s">
        <v>2524</v>
      </c>
      <c r="L174" s="20"/>
      <c r="M174" s="20"/>
      <c r="N174" s="20"/>
      <c r="O174" s="20"/>
      <c r="P174" s="20"/>
      <c r="Q174" s="28">
        <f t="shared" si="2"/>
        <v>17.71</v>
      </c>
      <c r="R174" s="18"/>
      <c r="S174" s="18"/>
      <c r="T174" s="18"/>
      <c r="U174" s="18"/>
      <c r="V174" s="18"/>
      <c r="W1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4" s="17">
        <f>SUM(T_MAIN_ROUTGW29[[#This Row],[(Y)
TOTAL Excluding VAT - Y1
((A*J)*Q)+((A*R)*12))]:[(AC)
TOTAL Excluding VAT - Y5
((E*N*Q)+((E*V)*12))]])</f>
        <v>0</v>
      </c>
      <c r="AC174" s="65"/>
    </row>
    <row r="175" spans="1:29" x14ac:dyDescent="0.3">
      <c r="A175" t="s">
        <v>69</v>
      </c>
      <c r="B175" t="s">
        <v>6418</v>
      </c>
      <c r="C175" t="s">
        <v>6419</v>
      </c>
      <c r="D175" t="s">
        <v>6341</v>
      </c>
      <c r="E175">
        <v>0</v>
      </c>
      <c r="F175">
        <v>0</v>
      </c>
      <c r="G175">
        <v>0</v>
      </c>
      <c r="H175">
        <v>0</v>
      </c>
      <c r="I175">
        <v>0</v>
      </c>
      <c r="J175" t="s">
        <v>269</v>
      </c>
      <c r="K175" t="s">
        <v>2524</v>
      </c>
      <c r="L175" s="20"/>
      <c r="M175" s="20"/>
      <c r="N175" s="20"/>
      <c r="O175" s="20"/>
      <c r="P175" s="20"/>
      <c r="Q175" s="28">
        <f t="shared" si="2"/>
        <v>17.71</v>
      </c>
      <c r="R175" s="18"/>
      <c r="S175" s="18"/>
      <c r="T175" s="18"/>
      <c r="U175" s="18"/>
      <c r="V175" s="18"/>
      <c r="W1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5" s="17">
        <f>SUM(T_MAIN_ROUTGW29[[#This Row],[(Y)
TOTAL Excluding VAT - Y1
((A*J)*Q)+((A*R)*12))]:[(AC)
TOTAL Excluding VAT - Y5
((E*N*Q)+((E*V)*12))]])</f>
        <v>0</v>
      </c>
      <c r="AC175" s="65"/>
    </row>
    <row r="176" spans="1:29" x14ac:dyDescent="0.3">
      <c r="A176" t="s">
        <v>69</v>
      </c>
      <c r="B176" t="s">
        <v>6420</v>
      </c>
      <c r="C176" t="s">
        <v>6421</v>
      </c>
      <c r="D176" t="s">
        <v>6341</v>
      </c>
      <c r="E176">
        <v>0</v>
      </c>
      <c r="F176">
        <v>0</v>
      </c>
      <c r="G176">
        <v>0</v>
      </c>
      <c r="H176">
        <v>0</v>
      </c>
      <c r="I176">
        <v>0</v>
      </c>
      <c r="J176" t="s">
        <v>269</v>
      </c>
      <c r="K176" t="s">
        <v>2524</v>
      </c>
      <c r="L176" s="20"/>
      <c r="M176" s="20"/>
      <c r="N176" s="20"/>
      <c r="O176" s="20"/>
      <c r="P176" s="20"/>
      <c r="Q176" s="28">
        <f t="shared" si="2"/>
        <v>17.71</v>
      </c>
      <c r="R176" s="18"/>
      <c r="S176" s="18"/>
      <c r="T176" s="18"/>
      <c r="U176" s="18"/>
      <c r="V176" s="18"/>
      <c r="W1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6" s="17">
        <f>SUM(T_MAIN_ROUTGW29[[#This Row],[(Y)
TOTAL Excluding VAT - Y1
((A*J)*Q)+((A*R)*12))]:[(AC)
TOTAL Excluding VAT - Y5
((E*N*Q)+((E*V)*12))]])</f>
        <v>0</v>
      </c>
      <c r="AC176" s="65"/>
    </row>
    <row r="177" spans="1:29" x14ac:dyDescent="0.3">
      <c r="A177" t="s">
        <v>71</v>
      </c>
      <c r="B177" t="s">
        <v>6422</v>
      </c>
      <c r="C177" t="s">
        <v>6423</v>
      </c>
      <c r="D177" t="s">
        <v>6341</v>
      </c>
      <c r="E177">
        <v>0</v>
      </c>
      <c r="F177">
        <v>0</v>
      </c>
      <c r="G177">
        <v>0</v>
      </c>
      <c r="H177">
        <v>0</v>
      </c>
      <c r="I177">
        <v>0</v>
      </c>
      <c r="J177" t="s">
        <v>269</v>
      </c>
      <c r="K177" t="s">
        <v>2524</v>
      </c>
      <c r="L177" s="20"/>
      <c r="M177" s="20"/>
      <c r="N177" s="20"/>
      <c r="O177" s="20"/>
      <c r="P177" s="20"/>
      <c r="Q177" s="28">
        <f t="shared" si="2"/>
        <v>17.71</v>
      </c>
      <c r="R177" s="18"/>
      <c r="S177" s="18"/>
      <c r="T177" s="18"/>
      <c r="U177" s="18"/>
      <c r="V177" s="18"/>
      <c r="W1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7" s="17">
        <f>SUM(T_MAIN_ROUTGW29[[#This Row],[(Y)
TOTAL Excluding VAT - Y1
((A*J)*Q)+((A*R)*12))]:[(AC)
TOTAL Excluding VAT - Y5
((E*N*Q)+((E*V)*12))]])</f>
        <v>0</v>
      </c>
      <c r="AC177" s="65"/>
    </row>
    <row r="178" spans="1:29" x14ac:dyDescent="0.3">
      <c r="A178" t="s">
        <v>71</v>
      </c>
      <c r="B178" t="s">
        <v>6424</v>
      </c>
      <c r="C178" t="s">
        <v>6425</v>
      </c>
      <c r="D178" t="s">
        <v>6341</v>
      </c>
      <c r="E178">
        <v>0</v>
      </c>
      <c r="F178">
        <v>0</v>
      </c>
      <c r="G178">
        <v>0</v>
      </c>
      <c r="H178">
        <v>0</v>
      </c>
      <c r="I178">
        <v>0</v>
      </c>
      <c r="J178" t="s">
        <v>269</v>
      </c>
      <c r="K178" t="s">
        <v>2524</v>
      </c>
      <c r="L178" s="20"/>
      <c r="M178" s="20"/>
      <c r="N178" s="20"/>
      <c r="O178" s="20"/>
      <c r="P178" s="20"/>
      <c r="Q178" s="28">
        <f t="shared" si="2"/>
        <v>17.71</v>
      </c>
      <c r="R178" s="18"/>
      <c r="S178" s="18"/>
      <c r="T178" s="18"/>
      <c r="U178" s="18"/>
      <c r="V178" s="18"/>
      <c r="W1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8" s="17">
        <f>SUM(T_MAIN_ROUTGW29[[#This Row],[(Y)
TOTAL Excluding VAT - Y1
((A*J)*Q)+((A*R)*12))]:[(AC)
TOTAL Excluding VAT - Y5
((E*N*Q)+((E*V)*12))]])</f>
        <v>0</v>
      </c>
      <c r="AC178" s="65"/>
    </row>
    <row r="179" spans="1:29" x14ac:dyDescent="0.3">
      <c r="A179" t="s">
        <v>71</v>
      </c>
      <c r="B179" t="s">
        <v>6426</v>
      </c>
      <c r="C179" t="s">
        <v>6427</v>
      </c>
      <c r="D179" t="s">
        <v>6341</v>
      </c>
      <c r="E179">
        <v>0</v>
      </c>
      <c r="F179">
        <v>0</v>
      </c>
      <c r="G179">
        <v>0</v>
      </c>
      <c r="H179">
        <v>0</v>
      </c>
      <c r="I179">
        <v>0</v>
      </c>
      <c r="J179" t="s">
        <v>269</v>
      </c>
      <c r="K179" t="s">
        <v>2524</v>
      </c>
      <c r="L179" s="20"/>
      <c r="M179" s="20"/>
      <c r="N179" s="20"/>
      <c r="O179" s="20"/>
      <c r="P179" s="20"/>
      <c r="Q179" s="28">
        <f t="shared" si="2"/>
        <v>17.71</v>
      </c>
      <c r="R179" s="18"/>
      <c r="S179" s="18"/>
      <c r="T179" s="18"/>
      <c r="U179" s="18"/>
      <c r="V179" s="18"/>
      <c r="W1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79" s="17">
        <f>SUM(T_MAIN_ROUTGW29[[#This Row],[(Y)
TOTAL Excluding VAT - Y1
((A*J)*Q)+((A*R)*12))]:[(AC)
TOTAL Excluding VAT - Y5
((E*N*Q)+((E*V)*12))]])</f>
        <v>0</v>
      </c>
      <c r="AC179" s="65"/>
    </row>
    <row r="180" spans="1:29" x14ac:dyDescent="0.3">
      <c r="A180" t="s">
        <v>71</v>
      </c>
      <c r="B180" t="s">
        <v>6428</v>
      </c>
      <c r="C180" t="s">
        <v>6429</v>
      </c>
      <c r="D180" t="s">
        <v>6341</v>
      </c>
      <c r="E180">
        <v>0</v>
      </c>
      <c r="F180">
        <v>0</v>
      </c>
      <c r="G180">
        <v>0</v>
      </c>
      <c r="H180">
        <v>0</v>
      </c>
      <c r="I180">
        <v>0</v>
      </c>
      <c r="J180" t="s">
        <v>269</v>
      </c>
      <c r="K180" t="s">
        <v>2524</v>
      </c>
      <c r="L180" s="20"/>
      <c r="M180" s="20"/>
      <c r="N180" s="20"/>
      <c r="O180" s="20"/>
      <c r="P180" s="20"/>
      <c r="Q180" s="28">
        <f t="shared" si="2"/>
        <v>17.71</v>
      </c>
      <c r="R180" s="18"/>
      <c r="S180" s="18"/>
      <c r="T180" s="18"/>
      <c r="U180" s="18"/>
      <c r="V180" s="18"/>
      <c r="W1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0" s="17">
        <f>SUM(T_MAIN_ROUTGW29[[#This Row],[(Y)
TOTAL Excluding VAT - Y1
((A*J)*Q)+((A*R)*12))]:[(AC)
TOTAL Excluding VAT - Y5
((E*N*Q)+((E*V)*12))]])</f>
        <v>0</v>
      </c>
      <c r="AC180" s="65"/>
    </row>
    <row r="181" spans="1:29" x14ac:dyDescent="0.3">
      <c r="A181" t="s">
        <v>71</v>
      </c>
      <c r="B181" t="s">
        <v>6430</v>
      </c>
      <c r="C181" t="s">
        <v>6431</v>
      </c>
      <c r="D181" t="s">
        <v>6341</v>
      </c>
      <c r="E181">
        <v>0</v>
      </c>
      <c r="F181">
        <v>0</v>
      </c>
      <c r="G181">
        <v>0</v>
      </c>
      <c r="H181">
        <v>0</v>
      </c>
      <c r="I181">
        <v>0</v>
      </c>
      <c r="J181" t="s">
        <v>269</v>
      </c>
      <c r="K181" t="s">
        <v>2524</v>
      </c>
      <c r="L181" s="20"/>
      <c r="M181" s="20"/>
      <c r="N181" s="20"/>
      <c r="O181" s="20"/>
      <c r="P181" s="20"/>
      <c r="Q181" s="28">
        <f t="shared" si="2"/>
        <v>17.71</v>
      </c>
      <c r="R181" s="18"/>
      <c r="S181" s="18"/>
      <c r="T181" s="18"/>
      <c r="U181" s="18"/>
      <c r="V181" s="18"/>
      <c r="W1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1" s="17">
        <f>SUM(T_MAIN_ROUTGW29[[#This Row],[(Y)
TOTAL Excluding VAT - Y1
((A*J)*Q)+((A*R)*12))]:[(AC)
TOTAL Excluding VAT - Y5
((E*N*Q)+((E*V)*12))]])</f>
        <v>0</v>
      </c>
      <c r="AC181" s="65"/>
    </row>
    <row r="182" spans="1:29" x14ac:dyDescent="0.3">
      <c r="A182" t="s">
        <v>71</v>
      </c>
      <c r="B182" t="s">
        <v>6432</v>
      </c>
      <c r="C182" t="s">
        <v>6433</v>
      </c>
      <c r="D182" t="s">
        <v>6341</v>
      </c>
      <c r="E182">
        <v>0</v>
      </c>
      <c r="F182">
        <v>0</v>
      </c>
      <c r="G182">
        <v>0</v>
      </c>
      <c r="H182">
        <v>0</v>
      </c>
      <c r="I182">
        <v>0</v>
      </c>
      <c r="J182" t="s">
        <v>269</v>
      </c>
      <c r="K182" t="s">
        <v>2524</v>
      </c>
      <c r="L182" s="20"/>
      <c r="M182" s="20"/>
      <c r="N182" s="20"/>
      <c r="O182" s="20"/>
      <c r="P182" s="20"/>
      <c r="Q182" s="28">
        <f t="shared" si="2"/>
        <v>17.71</v>
      </c>
      <c r="R182" s="18"/>
      <c r="S182" s="18"/>
      <c r="T182" s="18"/>
      <c r="U182" s="18"/>
      <c r="V182" s="18"/>
      <c r="W1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2" s="17">
        <f>SUM(T_MAIN_ROUTGW29[[#This Row],[(Y)
TOTAL Excluding VAT - Y1
((A*J)*Q)+((A*R)*12))]:[(AC)
TOTAL Excluding VAT - Y5
((E*N*Q)+((E*V)*12))]])</f>
        <v>0</v>
      </c>
      <c r="AC182" s="65"/>
    </row>
    <row r="183" spans="1:29" x14ac:dyDescent="0.3">
      <c r="A183" t="s">
        <v>71</v>
      </c>
      <c r="B183" t="s">
        <v>6434</v>
      </c>
      <c r="C183" t="s">
        <v>6435</v>
      </c>
      <c r="D183" t="s">
        <v>6341</v>
      </c>
      <c r="E183">
        <v>0</v>
      </c>
      <c r="F183">
        <v>0</v>
      </c>
      <c r="G183">
        <v>0</v>
      </c>
      <c r="H183">
        <v>0</v>
      </c>
      <c r="I183">
        <v>0</v>
      </c>
      <c r="J183" t="s">
        <v>269</v>
      </c>
      <c r="K183" t="s">
        <v>2524</v>
      </c>
      <c r="L183" s="20"/>
      <c r="M183" s="20"/>
      <c r="N183" s="20"/>
      <c r="O183" s="20"/>
      <c r="P183" s="20"/>
      <c r="Q183" s="28">
        <f t="shared" si="2"/>
        <v>17.71</v>
      </c>
      <c r="R183" s="18"/>
      <c r="S183" s="18"/>
      <c r="T183" s="18"/>
      <c r="U183" s="18"/>
      <c r="V183" s="18"/>
      <c r="W1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3" s="17">
        <f>SUM(T_MAIN_ROUTGW29[[#This Row],[(Y)
TOTAL Excluding VAT - Y1
((A*J)*Q)+((A*R)*12))]:[(AC)
TOTAL Excluding VAT - Y5
((E*N*Q)+((E*V)*12))]])</f>
        <v>0</v>
      </c>
      <c r="AC183" s="65"/>
    </row>
    <row r="184" spans="1:29" x14ac:dyDescent="0.3">
      <c r="A184" t="s">
        <v>71</v>
      </c>
      <c r="B184" t="s">
        <v>6436</v>
      </c>
      <c r="C184" t="s">
        <v>6437</v>
      </c>
      <c r="D184" t="s">
        <v>6341</v>
      </c>
      <c r="E184">
        <v>0</v>
      </c>
      <c r="F184">
        <v>0</v>
      </c>
      <c r="G184">
        <v>0</v>
      </c>
      <c r="H184">
        <v>0</v>
      </c>
      <c r="I184">
        <v>0</v>
      </c>
      <c r="J184" t="s">
        <v>269</v>
      </c>
      <c r="K184" t="s">
        <v>2524</v>
      </c>
      <c r="L184" s="20"/>
      <c r="M184" s="20"/>
      <c r="N184" s="20"/>
      <c r="O184" s="20"/>
      <c r="P184" s="20"/>
      <c r="Q184" s="28">
        <f t="shared" si="2"/>
        <v>17.71</v>
      </c>
      <c r="R184" s="18"/>
      <c r="S184" s="18"/>
      <c r="T184" s="18"/>
      <c r="U184" s="18"/>
      <c r="V184" s="18"/>
      <c r="W1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4" s="17">
        <f>SUM(T_MAIN_ROUTGW29[[#This Row],[(Y)
TOTAL Excluding VAT - Y1
((A*J)*Q)+((A*R)*12))]:[(AC)
TOTAL Excluding VAT - Y5
((E*N*Q)+((E*V)*12))]])</f>
        <v>0</v>
      </c>
      <c r="AC184" s="65"/>
    </row>
    <row r="185" spans="1:29" x14ac:dyDescent="0.3">
      <c r="A185" t="s">
        <v>71</v>
      </c>
      <c r="B185" t="s">
        <v>6438</v>
      </c>
      <c r="C185" t="s">
        <v>6439</v>
      </c>
      <c r="D185" t="s">
        <v>6341</v>
      </c>
      <c r="E185">
        <v>0</v>
      </c>
      <c r="F185">
        <v>0</v>
      </c>
      <c r="G185">
        <v>0</v>
      </c>
      <c r="H185">
        <v>0</v>
      </c>
      <c r="I185">
        <v>0</v>
      </c>
      <c r="J185" t="s">
        <v>269</v>
      </c>
      <c r="K185" t="s">
        <v>2524</v>
      </c>
      <c r="L185" s="20"/>
      <c r="M185" s="20"/>
      <c r="N185" s="20"/>
      <c r="O185" s="20"/>
      <c r="P185" s="20"/>
      <c r="Q185" s="28">
        <f t="shared" si="2"/>
        <v>17.71</v>
      </c>
      <c r="R185" s="18"/>
      <c r="S185" s="18"/>
      <c r="T185" s="18"/>
      <c r="U185" s="18"/>
      <c r="V185" s="18"/>
      <c r="W1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5" s="17">
        <f>SUM(T_MAIN_ROUTGW29[[#This Row],[(Y)
TOTAL Excluding VAT - Y1
((A*J)*Q)+((A*R)*12))]:[(AC)
TOTAL Excluding VAT - Y5
((E*N*Q)+((E*V)*12))]])</f>
        <v>0</v>
      </c>
      <c r="AC185" s="65"/>
    </row>
    <row r="186" spans="1:29" x14ac:dyDescent="0.3">
      <c r="A186" t="s">
        <v>71</v>
      </c>
      <c r="B186" t="s">
        <v>6440</v>
      </c>
      <c r="C186" t="s">
        <v>6441</v>
      </c>
      <c r="D186" t="s">
        <v>6341</v>
      </c>
      <c r="E186">
        <v>0</v>
      </c>
      <c r="F186">
        <v>0</v>
      </c>
      <c r="G186">
        <v>0</v>
      </c>
      <c r="H186">
        <v>0</v>
      </c>
      <c r="I186">
        <v>0</v>
      </c>
      <c r="J186" t="s">
        <v>269</v>
      </c>
      <c r="K186" t="s">
        <v>2524</v>
      </c>
      <c r="L186" s="20"/>
      <c r="M186" s="20"/>
      <c r="N186" s="20"/>
      <c r="O186" s="20"/>
      <c r="P186" s="20"/>
      <c r="Q186" s="28">
        <f t="shared" si="2"/>
        <v>17.71</v>
      </c>
      <c r="R186" s="18"/>
      <c r="S186" s="18"/>
      <c r="T186" s="18"/>
      <c r="U186" s="18"/>
      <c r="V186" s="18"/>
      <c r="W1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6" s="17">
        <f>SUM(T_MAIN_ROUTGW29[[#This Row],[(Y)
TOTAL Excluding VAT - Y1
((A*J)*Q)+((A*R)*12))]:[(AC)
TOTAL Excluding VAT - Y5
((E*N*Q)+((E*V)*12))]])</f>
        <v>0</v>
      </c>
      <c r="AC186" s="65"/>
    </row>
    <row r="187" spans="1:29" x14ac:dyDescent="0.3">
      <c r="A187" t="s">
        <v>71</v>
      </c>
      <c r="B187" t="s">
        <v>6442</v>
      </c>
      <c r="C187" t="s">
        <v>6443</v>
      </c>
      <c r="D187" t="s">
        <v>6341</v>
      </c>
      <c r="E187">
        <v>0</v>
      </c>
      <c r="F187">
        <v>0</v>
      </c>
      <c r="G187">
        <v>0</v>
      </c>
      <c r="H187">
        <v>0</v>
      </c>
      <c r="I187">
        <v>0</v>
      </c>
      <c r="J187" t="s">
        <v>269</v>
      </c>
      <c r="K187" t="s">
        <v>2524</v>
      </c>
      <c r="L187" s="20"/>
      <c r="M187" s="20"/>
      <c r="N187" s="20"/>
      <c r="O187" s="20"/>
      <c r="P187" s="20"/>
      <c r="Q187" s="28">
        <f t="shared" si="2"/>
        <v>17.71</v>
      </c>
      <c r="R187" s="18"/>
      <c r="S187" s="18"/>
      <c r="T187" s="18"/>
      <c r="U187" s="18"/>
      <c r="V187" s="18"/>
      <c r="W1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7" s="17">
        <f>SUM(T_MAIN_ROUTGW29[[#This Row],[(Y)
TOTAL Excluding VAT - Y1
((A*J)*Q)+((A*R)*12))]:[(AC)
TOTAL Excluding VAT - Y5
((E*N*Q)+((E*V)*12))]])</f>
        <v>0</v>
      </c>
      <c r="AC187" s="65"/>
    </row>
    <row r="188" spans="1:29" x14ac:dyDescent="0.3">
      <c r="A188" t="s">
        <v>71</v>
      </c>
      <c r="B188" t="s">
        <v>6444</v>
      </c>
      <c r="C188" t="s">
        <v>6445</v>
      </c>
      <c r="D188" t="s">
        <v>6341</v>
      </c>
      <c r="E188">
        <v>0</v>
      </c>
      <c r="F188">
        <v>0</v>
      </c>
      <c r="G188">
        <v>0</v>
      </c>
      <c r="H188">
        <v>0</v>
      </c>
      <c r="I188">
        <v>0</v>
      </c>
      <c r="J188" t="s">
        <v>269</v>
      </c>
      <c r="K188" t="s">
        <v>2524</v>
      </c>
      <c r="L188" s="20"/>
      <c r="M188" s="20"/>
      <c r="N188" s="20"/>
      <c r="O188" s="20"/>
      <c r="P188" s="20"/>
      <c r="Q188" s="28">
        <f t="shared" si="2"/>
        <v>17.71</v>
      </c>
      <c r="R188" s="18"/>
      <c r="S188" s="18"/>
      <c r="T188" s="18"/>
      <c r="U188" s="18"/>
      <c r="V188" s="18"/>
      <c r="W1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8" s="17">
        <f>SUM(T_MAIN_ROUTGW29[[#This Row],[(Y)
TOTAL Excluding VAT - Y1
((A*J)*Q)+((A*R)*12))]:[(AC)
TOTAL Excluding VAT - Y5
((E*N*Q)+((E*V)*12))]])</f>
        <v>0</v>
      </c>
      <c r="AC188" s="65"/>
    </row>
    <row r="189" spans="1:29" x14ac:dyDescent="0.3">
      <c r="A189" t="s">
        <v>71</v>
      </c>
      <c r="B189" t="s">
        <v>6446</v>
      </c>
      <c r="C189" t="s">
        <v>6447</v>
      </c>
      <c r="D189" t="s">
        <v>6341</v>
      </c>
      <c r="E189">
        <v>0</v>
      </c>
      <c r="F189">
        <v>0</v>
      </c>
      <c r="G189">
        <v>0</v>
      </c>
      <c r="H189">
        <v>0</v>
      </c>
      <c r="I189">
        <v>0</v>
      </c>
      <c r="J189" t="s">
        <v>269</v>
      </c>
      <c r="K189" t="s">
        <v>2524</v>
      </c>
      <c r="L189" s="20"/>
      <c r="M189" s="20"/>
      <c r="N189" s="20"/>
      <c r="O189" s="20"/>
      <c r="P189" s="20"/>
      <c r="Q189" s="28">
        <f t="shared" si="2"/>
        <v>17.71</v>
      </c>
      <c r="R189" s="18"/>
      <c r="S189" s="18"/>
      <c r="T189" s="18"/>
      <c r="U189" s="18"/>
      <c r="V189" s="18"/>
      <c r="W1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89" s="17">
        <f>SUM(T_MAIN_ROUTGW29[[#This Row],[(Y)
TOTAL Excluding VAT - Y1
((A*J)*Q)+((A*R)*12))]:[(AC)
TOTAL Excluding VAT - Y5
((E*N*Q)+((E*V)*12))]])</f>
        <v>0</v>
      </c>
      <c r="AC189" s="65"/>
    </row>
    <row r="190" spans="1:29" x14ac:dyDescent="0.3">
      <c r="A190" t="s">
        <v>71</v>
      </c>
      <c r="B190" t="s">
        <v>6448</v>
      </c>
      <c r="C190" t="s">
        <v>6449</v>
      </c>
      <c r="D190" t="s">
        <v>6341</v>
      </c>
      <c r="E190">
        <v>0</v>
      </c>
      <c r="F190">
        <v>0</v>
      </c>
      <c r="G190">
        <v>0</v>
      </c>
      <c r="H190">
        <v>0</v>
      </c>
      <c r="I190">
        <v>0</v>
      </c>
      <c r="J190" t="s">
        <v>269</v>
      </c>
      <c r="K190" t="s">
        <v>2524</v>
      </c>
      <c r="L190" s="20"/>
      <c r="M190" s="20"/>
      <c r="N190" s="20"/>
      <c r="O190" s="20"/>
      <c r="P190" s="20"/>
      <c r="Q190" s="28">
        <f t="shared" si="2"/>
        <v>17.71</v>
      </c>
      <c r="R190" s="18"/>
      <c r="S190" s="18"/>
      <c r="T190" s="18"/>
      <c r="U190" s="18"/>
      <c r="V190" s="18"/>
      <c r="W1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0" s="17">
        <f>SUM(T_MAIN_ROUTGW29[[#This Row],[(Y)
TOTAL Excluding VAT - Y1
((A*J)*Q)+((A*R)*12))]:[(AC)
TOTAL Excluding VAT - Y5
((E*N*Q)+((E*V)*12))]])</f>
        <v>0</v>
      </c>
      <c r="AC190" s="65"/>
    </row>
    <row r="191" spans="1:29" x14ac:dyDescent="0.3">
      <c r="A191" t="s">
        <v>71</v>
      </c>
      <c r="B191" t="s">
        <v>6450</v>
      </c>
      <c r="C191" t="s">
        <v>6451</v>
      </c>
      <c r="D191" t="s">
        <v>6341</v>
      </c>
      <c r="E191">
        <v>0</v>
      </c>
      <c r="F191">
        <v>0</v>
      </c>
      <c r="G191">
        <v>0</v>
      </c>
      <c r="H191">
        <v>0</v>
      </c>
      <c r="I191">
        <v>0</v>
      </c>
      <c r="J191" t="s">
        <v>269</v>
      </c>
      <c r="K191" t="s">
        <v>2524</v>
      </c>
      <c r="L191" s="20"/>
      <c r="M191" s="20"/>
      <c r="N191" s="20"/>
      <c r="O191" s="20"/>
      <c r="P191" s="20"/>
      <c r="Q191" s="28">
        <f t="shared" si="2"/>
        <v>17.71</v>
      </c>
      <c r="R191" s="18"/>
      <c r="S191" s="18"/>
      <c r="T191" s="18"/>
      <c r="U191" s="18"/>
      <c r="V191" s="18"/>
      <c r="W1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1" s="17">
        <f>SUM(T_MAIN_ROUTGW29[[#This Row],[(Y)
TOTAL Excluding VAT - Y1
((A*J)*Q)+((A*R)*12))]:[(AC)
TOTAL Excluding VAT - Y5
((E*N*Q)+((E*V)*12))]])</f>
        <v>0</v>
      </c>
      <c r="AC191" s="65"/>
    </row>
    <row r="192" spans="1:29" x14ac:dyDescent="0.3">
      <c r="A192" t="s">
        <v>71</v>
      </c>
      <c r="B192" t="s">
        <v>6452</v>
      </c>
      <c r="C192" t="s">
        <v>6453</v>
      </c>
      <c r="D192" t="s">
        <v>6341</v>
      </c>
      <c r="E192">
        <v>0</v>
      </c>
      <c r="F192">
        <v>0</v>
      </c>
      <c r="G192">
        <v>0</v>
      </c>
      <c r="H192">
        <v>0</v>
      </c>
      <c r="I192">
        <v>0</v>
      </c>
      <c r="J192" t="s">
        <v>269</v>
      </c>
      <c r="K192" t="s">
        <v>2524</v>
      </c>
      <c r="L192" s="20"/>
      <c r="M192" s="20"/>
      <c r="N192" s="20"/>
      <c r="O192" s="20"/>
      <c r="P192" s="20"/>
      <c r="Q192" s="28">
        <f t="shared" si="2"/>
        <v>17.71</v>
      </c>
      <c r="R192" s="18"/>
      <c r="S192" s="18"/>
      <c r="T192" s="18"/>
      <c r="U192" s="18"/>
      <c r="V192" s="18"/>
      <c r="W1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2" s="17">
        <f>SUM(T_MAIN_ROUTGW29[[#This Row],[(Y)
TOTAL Excluding VAT - Y1
((A*J)*Q)+((A*R)*12))]:[(AC)
TOTAL Excluding VAT - Y5
((E*N*Q)+((E*V)*12))]])</f>
        <v>0</v>
      </c>
      <c r="AC192" s="65"/>
    </row>
    <row r="193" spans="1:29" x14ac:dyDescent="0.3">
      <c r="A193" t="s">
        <v>71</v>
      </c>
      <c r="B193" t="s">
        <v>6454</v>
      </c>
      <c r="C193" t="s">
        <v>6455</v>
      </c>
      <c r="D193" t="s">
        <v>6341</v>
      </c>
      <c r="E193">
        <v>0</v>
      </c>
      <c r="F193">
        <v>0</v>
      </c>
      <c r="G193">
        <v>0</v>
      </c>
      <c r="H193">
        <v>0</v>
      </c>
      <c r="I193">
        <v>0</v>
      </c>
      <c r="J193" t="s">
        <v>269</v>
      </c>
      <c r="K193" t="s">
        <v>2524</v>
      </c>
      <c r="L193" s="20"/>
      <c r="M193" s="20"/>
      <c r="N193" s="20"/>
      <c r="O193" s="20"/>
      <c r="P193" s="20"/>
      <c r="Q193" s="28">
        <f t="shared" si="2"/>
        <v>17.71</v>
      </c>
      <c r="R193" s="18"/>
      <c r="S193" s="18"/>
      <c r="T193" s="18"/>
      <c r="U193" s="18"/>
      <c r="V193" s="18"/>
      <c r="W1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3" s="17">
        <f>SUM(T_MAIN_ROUTGW29[[#This Row],[(Y)
TOTAL Excluding VAT - Y1
((A*J)*Q)+((A*R)*12))]:[(AC)
TOTAL Excluding VAT - Y5
((E*N*Q)+((E*V)*12))]])</f>
        <v>0</v>
      </c>
      <c r="AC193" s="65"/>
    </row>
    <row r="194" spans="1:29" x14ac:dyDescent="0.3">
      <c r="A194" t="s">
        <v>71</v>
      </c>
      <c r="B194" t="s">
        <v>6456</v>
      </c>
      <c r="C194" t="s">
        <v>6457</v>
      </c>
      <c r="D194" t="s">
        <v>6341</v>
      </c>
      <c r="E194">
        <v>0</v>
      </c>
      <c r="F194">
        <v>0</v>
      </c>
      <c r="G194">
        <v>0</v>
      </c>
      <c r="H194">
        <v>0</v>
      </c>
      <c r="I194">
        <v>0</v>
      </c>
      <c r="J194" t="s">
        <v>269</v>
      </c>
      <c r="K194" t="s">
        <v>2524</v>
      </c>
      <c r="L194" s="20"/>
      <c r="M194" s="20"/>
      <c r="N194" s="20"/>
      <c r="O194" s="20"/>
      <c r="P194" s="20"/>
      <c r="Q194" s="28">
        <f t="shared" si="2"/>
        <v>17.71</v>
      </c>
      <c r="R194" s="18"/>
      <c r="S194" s="18"/>
      <c r="T194" s="18"/>
      <c r="U194" s="18"/>
      <c r="V194" s="18"/>
      <c r="W1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4" s="17">
        <f>SUM(T_MAIN_ROUTGW29[[#This Row],[(Y)
TOTAL Excluding VAT - Y1
((A*J)*Q)+((A*R)*12))]:[(AC)
TOTAL Excluding VAT - Y5
((E*N*Q)+((E*V)*12))]])</f>
        <v>0</v>
      </c>
      <c r="AC194" s="65"/>
    </row>
    <row r="195" spans="1:29" x14ac:dyDescent="0.3">
      <c r="A195" t="s">
        <v>71</v>
      </c>
      <c r="B195" t="s">
        <v>6458</v>
      </c>
      <c r="C195" t="s">
        <v>6459</v>
      </c>
      <c r="D195" t="s">
        <v>6341</v>
      </c>
      <c r="E195">
        <v>0</v>
      </c>
      <c r="F195">
        <v>0</v>
      </c>
      <c r="G195">
        <v>0</v>
      </c>
      <c r="H195">
        <v>0</v>
      </c>
      <c r="I195">
        <v>0</v>
      </c>
      <c r="J195" t="s">
        <v>269</v>
      </c>
      <c r="K195" t="s">
        <v>2524</v>
      </c>
      <c r="L195" s="20"/>
      <c r="M195" s="20"/>
      <c r="N195" s="20"/>
      <c r="O195" s="20"/>
      <c r="P195" s="20"/>
      <c r="Q195" s="28">
        <f t="shared" si="2"/>
        <v>17.71</v>
      </c>
      <c r="R195" s="18"/>
      <c r="S195" s="18"/>
      <c r="T195" s="18"/>
      <c r="U195" s="18"/>
      <c r="V195" s="18"/>
      <c r="W1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5" s="17">
        <f>SUM(T_MAIN_ROUTGW29[[#This Row],[(Y)
TOTAL Excluding VAT - Y1
((A*J)*Q)+((A*R)*12))]:[(AC)
TOTAL Excluding VAT - Y5
((E*N*Q)+((E*V)*12))]])</f>
        <v>0</v>
      </c>
      <c r="AC195" s="65"/>
    </row>
    <row r="196" spans="1:29" x14ac:dyDescent="0.3">
      <c r="A196" t="s">
        <v>71</v>
      </c>
      <c r="B196" t="s">
        <v>6460</v>
      </c>
      <c r="C196" t="s">
        <v>6461</v>
      </c>
      <c r="D196" t="s">
        <v>6341</v>
      </c>
      <c r="E196">
        <v>0</v>
      </c>
      <c r="F196">
        <v>0</v>
      </c>
      <c r="G196">
        <v>0</v>
      </c>
      <c r="H196">
        <v>0</v>
      </c>
      <c r="I196">
        <v>0</v>
      </c>
      <c r="J196" t="s">
        <v>269</v>
      </c>
      <c r="K196" t="s">
        <v>2524</v>
      </c>
      <c r="L196" s="20"/>
      <c r="M196" s="20"/>
      <c r="N196" s="20"/>
      <c r="O196" s="20"/>
      <c r="P196" s="20"/>
      <c r="Q196" s="28">
        <f t="shared" si="2"/>
        <v>17.71</v>
      </c>
      <c r="R196" s="18"/>
      <c r="S196" s="18"/>
      <c r="T196" s="18"/>
      <c r="U196" s="18"/>
      <c r="V196" s="18"/>
      <c r="W1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6" s="17">
        <f>SUM(T_MAIN_ROUTGW29[[#This Row],[(Y)
TOTAL Excluding VAT - Y1
((A*J)*Q)+((A*R)*12))]:[(AC)
TOTAL Excluding VAT - Y5
((E*N*Q)+((E*V)*12))]])</f>
        <v>0</v>
      </c>
      <c r="AC196" s="65"/>
    </row>
    <row r="197" spans="1:29" x14ac:dyDescent="0.3">
      <c r="A197" t="s">
        <v>71</v>
      </c>
      <c r="B197" t="s">
        <v>6462</v>
      </c>
      <c r="C197" t="s">
        <v>6463</v>
      </c>
      <c r="D197" t="s">
        <v>6341</v>
      </c>
      <c r="E197">
        <v>0</v>
      </c>
      <c r="F197">
        <v>0</v>
      </c>
      <c r="G197">
        <v>0</v>
      </c>
      <c r="H197">
        <v>0</v>
      </c>
      <c r="I197">
        <v>0</v>
      </c>
      <c r="J197" t="s">
        <v>269</v>
      </c>
      <c r="K197" t="s">
        <v>2524</v>
      </c>
      <c r="L197" s="20"/>
      <c r="M197" s="20"/>
      <c r="N197" s="20"/>
      <c r="O197" s="20"/>
      <c r="P197" s="20"/>
      <c r="Q197" s="28">
        <f t="shared" si="2"/>
        <v>17.71</v>
      </c>
      <c r="R197" s="18"/>
      <c r="S197" s="18"/>
      <c r="T197" s="18"/>
      <c r="U197" s="18"/>
      <c r="V197" s="18"/>
      <c r="W1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7" s="17">
        <f>SUM(T_MAIN_ROUTGW29[[#This Row],[(Y)
TOTAL Excluding VAT - Y1
((A*J)*Q)+((A*R)*12))]:[(AC)
TOTAL Excluding VAT - Y5
((E*N*Q)+((E*V)*12))]])</f>
        <v>0</v>
      </c>
      <c r="AC197" s="65"/>
    </row>
    <row r="198" spans="1:29" x14ac:dyDescent="0.3">
      <c r="A198" t="s">
        <v>71</v>
      </c>
      <c r="B198" t="s">
        <v>6464</v>
      </c>
      <c r="C198" t="s">
        <v>6465</v>
      </c>
      <c r="D198" t="s">
        <v>6341</v>
      </c>
      <c r="E198">
        <v>0</v>
      </c>
      <c r="F198">
        <v>0</v>
      </c>
      <c r="G198">
        <v>0</v>
      </c>
      <c r="H198">
        <v>0</v>
      </c>
      <c r="I198">
        <v>0</v>
      </c>
      <c r="J198" t="s">
        <v>269</v>
      </c>
      <c r="K198" t="s">
        <v>2524</v>
      </c>
      <c r="L198" s="20"/>
      <c r="M198" s="20"/>
      <c r="N198" s="20"/>
      <c r="O198" s="20"/>
      <c r="P198" s="20"/>
      <c r="Q198" s="28">
        <f t="shared" si="2"/>
        <v>17.71</v>
      </c>
      <c r="R198" s="18"/>
      <c r="S198" s="18"/>
      <c r="T198" s="18"/>
      <c r="U198" s="18"/>
      <c r="V198" s="18"/>
      <c r="W1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8" s="17">
        <f>SUM(T_MAIN_ROUTGW29[[#This Row],[(Y)
TOTAL Excluding VAT - Y1
((A*J)*Q)+((A*R)*12))]:[(AC)
TOTAL Excluding VAT - Y5
((E*N*Q)+((E*V)*12))]])</f>
        <v>0</v>
      </c>
      <c r="AC198" s="65"/>
    </row>
    <row r="199" spans="1:29" x14ac:dyDescent="0.3">
      <c r="A199" t="s">
        <v>71</v>
      </c>
      <c r="B199" t="s">
        <v>6466</v>
      </c>
      <c r="C199" t="s">
        <v>6467</v>
      </c>
      <c r="D199" t="s">
        <v>6341</v>
      </c>
      <c r="E199">
        <v>0</v>
      </c>
      <c r="F199">
        <v>0</v>
      </c>
      <c r="G199">
        <v>0</v>
      </c>
      <c r="H199">
        <v>0</v>
      </c>
      <c r="I199">
        <v>0</v>
      </c>
      <c r="J199" t="s">
        <v>269</v>
      </c>
      <c r="K199" t="s">
        <v>2524</v>
      </c>
      <c r="L199" s="20"/>
      <c r="M199" s="20"/>
      <c r="N199" s="20"/>
      <c r="O199" s="20"/>
      <c r="P199" s="20"/>
      <c r="Q199" s="28">
        <f t="shared" si="2"/>
        <v>17.71</v>
      </c>
      <c r="R199" s="18"/>
      <c r="S199" s="18"/>
      <c r="T199" s="18"/>
      <c r="U199" s="18"/>
      <c r="V199" s="18"/>
      <c r="W1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99" s="17">
        <f>SUM(T_MAIN_ROUTGW29[[#This Row],[(Y)
TOTAL Excluding VAT - Y1
((A*J)*Q)+((A*R)*12))]:[(AC)
TOTAL Excluding VAT - Y5
((E*N*Q)+((E*V)*12))]])</f>
        <v>0</v>
      </c>
      <c r="AC199" s="65"/>
    </row>
    <row r="200" spans="1:29" x14ac:dyDescent="0.3">
      <c r="A200" t="s">
        <v>71</v>
      </c>
      <c r="B200" t="s">
        <v>6468</v>
      </c>
      <c r="C200" t="s">
        <v>6469</v>
      </c>
      <c r="D200" t="s">
        <v>6341</v>
      </c>
      <c r="E200">
        <v>0</v>
      </c>
      <c r="F200">
        <v>0</v>
      </c>
      <c r="G200">
        <v>0</v>
      </c>
      <c r="H200">
        <v>0</v>
      </c>
      <c r="I200">
        <v>0</v>
      </c>
      <c r="J200" t="s">
        <v>269</v>
      </c>
      <c r="K200" t="s">
        <v>2524</v>
      </c>
      <c r="L200" s="20"/>
      <c r="M200" s="20"/>
      <c r="N200" s="20"/>
      <c r="O200" s="20"/>
      <c r="P200" s="20"/>
      <c r="Q200" s="28">
        <f t="shared" si="2"/>
        <v>17.71</v>
      </c>
      <c r="R200" s="18"/>
      <c r="S200" s="18"/>
      <c r="T200" s="18"/>
      <c r="U200" s="18"/>
      <c r="V200" s="18"/>
      <c r="W2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0" s="17">
        <f>SUM(T_MAIN_ROUTGW29[[#This Row],[(Y)
TOTAL Excluding VAT - Y1
((A*J)*Q)+((A*R)*12))]:[(AC)
TOTAL Excluding VAT - Y5
((E*N*Q)+((E*V)*12))]])</f>
        <v>0</v>
      </c>
      <c r="AC200" s="65"/>
    </row>
    <row r="201" spans="1:29" x14ac:dyDescent="0.3">
      <c r="A201" t="s">
        <v>71</v>
      </c>
      <c r="B201" t="s">
        <v>6470</v>
      </c>
      <c r="C201" t="s">
        <v>6471</v>
      </c>
      <c r="D201" t="s">
        <v>6341</v>
      </c>
      <c r="E201">
        <v>0</v>
      </c>
      <c r="F201">
        <v>0</v>
      </c>
      <c r="G201">
        <v>0</v>
      </c>
      <c r="H201">
        <v>0</v>
      </c>
      <c r="I201">
        <v>0</v>
      </c>
      <c r="J201" t="s">
        <v>269</v>
      </c>
      <c r="K201" t="s">
        <v>2524</v>
      </c>
      <c r="L201" s="20"/>
      <c r="M201" s="20"/>
      <c r="N201" s="20"/>
      <c r="O201" s="20"/>
      <c r="P201" s="20"/>
      <c r="Q201" s="28">
        <f t="shared" si="2"/>
        <v>17.71</v>
      </c>
      <c r="R201" s="18"/>
      <c r="S201" s="18"/>
      <c r="T201" s="18"/>
      <c r="U201" s="18"/>
      <c r="V201" s="18"/>
      <c r="W2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1" s="17">
        <f>SUM(T_MAIN_ROUTGW29[[#This Row],[(Y)
TOTAL Excluding VAT - Y1
((A*J)*Q)+((A*R)*12))]:[(AC)
TOTAL Excluding VAT - Y5
((E*N*Q)+((E*V)*12))]])</f>
        <v>0</v>
      </c>
      <c r="AC201" s="65"/>
    </row>
    <row r="202" spans="1:29" x14ac:dyDescent="0.3">
      <c r="A202" t="s">
        <v>71</v>
      </c>
      <c r="B202" t="s">
        <v>6472</v>
      </c>
      <c r="C202" t="s">
        <v>6473</v>
      </c>
      <c r="D202" t="s">
        <v>6341</v>
      </c>
      <c r="E202">
        <v>0</v>
      </c>
      <c r="F202">
        <v>0</v>
      </c>
      <c r="G202">
        <v>0</v>
      </c>
      <c r="H202">
        <v>0</v>
      </c>
      <c r="I202">
        <v>0</v>
      </c>
      <c r="J202" t="s">
        <v>269</v>
      </c>
      <c r="K202" t="s">
        <v>2524</v>
      </c>
      <c r="L202" s="20"/>
      <c r="M202" s="20"/>
      <c r="N202" s="20"/>
      <c r="O202" s="20"/>
      <c r="P202" s="20"/>
      <c r="Q202" s="28">
        <f t="shared" si="2"/>
        <v>17.71</v>
      </c>
      <c r="R202" s="18"/>
      <c r="S202" s="18"/>
      <c r="T202" s="18"/>
      <c r="U202" s="18"/>
      <c r="V202" s="18"/>
      <c r="W2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2" s="17">
        <f>SUM(T_MAIN_ROUTGW29[[#This Row],[(Y)
TOTAL Excluding VAT - Y1
((A*J)*Q)+((A*R)*12))]:[(AC)
TOTAL Excluding VAT - Y5
((E*N*Q)+((E*V)*12))]])</f>
        <v>0</v>
      </c>
      <c r="AC202" s="65"/>
    </row>
    <row r="203" spans="1:29" x14ac:dyDescent="0.3">
      <c r="A203" t="s">
        <v>71</v>
      </c>
      <c r="B203" t="s">
        <v>6474</v>
      </c>
      <c r="C203" t="s">
        <v>6475</v>
      </c>
      <c r="D203" t="s">
        <v>6341</v>
      </c>
      <c r="E203">
        <v>0</v>
      </c>
      <c r="F203">
        <v>0</v>
      </c>
      <c r="G203">
        <v>0</v>
      </c>
      <c r="H203">
        <v>0</v>
      </c>
      <c r="I203">
        <v>0</v>
      </c>
      <c r="J203" t="s">
        <v>269</v>
      </c>
      <c r="K203" t="s">
        <v>2524</v>
      </c>
      <c r="L203" s="20"/>
      <c r="M203" s="20"/>
      <c r="N203" s="20"/>
      <c r="O203" s="20"/>
      <c r="P203" s="20"/>
      <c r="Q203" s="28">
        <f t="shared" si="2"/>
        <v>17.71</v>
      </c>
      <c r="R203" s="18"/>
      <c r="S203" s="18"/>
      <c r="T203" s="18"/>
      <c r="U203" s="18"/>
      <c r="V203" s="18"/>
      <c r="W2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3" s="17">
        <f>SUM(T_MAIN_ROUTGW29[[#This Row],[(Y)
TOTAL Excluding VAT - Y1
((A*J)*Q)+((A*R)*12))]:[(AC)
TOTAL Excluding VAT - Y5
((E*N*Q)+((E*V)*12))]])</f>
        <v>0</v>
      </c>
      <c r="AC203" s="65"/>
    </row>
    <row r="204" spans="1:29" x14ac:dyDescent="0.3">
      <c r="A204" t="s">
        <v>76</v>
      </c>
      <c r="B204" t="s">
        <v>6476</v>
      </c>
      <c r="C204" t="s">
        <v>6477</v>
      </c>
      <c r="D204" t="s">
        <v>6341</v>
      </c>
      <c r="E204">
        <v>0</v>
      </c>
      <c r="F204">
        <v>0</v>
      </c>
      <c r="G204">
        <v>0</v>
      </c>
      <c r="H204">
        <v>0</v>
      </c>
      <c r="I204">
        <v>0</v>
      </c>
      <c r="J204" t="s">
        <v>269</v>
      </c>
      <c r="K204" t="s">
        <v>2524</v>
      </c>
      <c r="L204" s="20"/>
      <c r="M204" s="20"/>
      <c r="N204" s="20"/>
      <c r="O204" s="20"/>
      <c r="P204" s="20"/>
      <c r="Q204" s="28">
        <f t="shared" si="2"/>
        <v>17.71</v>
      </c>
      <c r="R204" s="18"/>
      <c r="S204" s="18"/>
      <c r="T204" s="18"/>
      <c r="U204" s="18"/>
      <c r="V204" s="18"/>
      <c r="W2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4" s="17">
        <f>SUM(T_MAIN_ROUTGW29[[#This Row],[(Y)
TOTAL Excluding VAT - Y1
((A*J)*Q)+((A*R)*12))]:[(AC)
TOTAL Excluding VAT - Y5
((E*N*Q)+((E*V)*12))]])</f>
        <v>0</v>
      </c>
      <c r="AC204" s="65"/>
    </row>
    <row r="205" spans="1:29" x14ac:dyDescent="0.3">
      <c r="A205" t="s">
        <v>76</v>
      </c>
      <c r="B205" t="s">
        <v>6478</v>
      </c>
      <c r="C205" t="s">
        <v>6479</v>
      </c>
      <c r="D205" t="s">
        <v>6341</v>
      </c>
      <c r="E205">
        <v>0</v>
      </c>
      <c r="F205">
        <v>0</v>
      </c>
      <c r="G205">
        <v>0</v>
      </c>
      <c r="H205">
        <v>0</v>
      </c>
      <c r="I205">
        <v>0</v>
      </c>
      <c r="J205" t="s">
        <v>269</v>
      </c>
      <c r="K205" t="s">
        <v>2524</v>
      </c>
      <c r="L205" s="20"/>
      <c r="M205" s="20"/>
      <c r="N205" s="20"/>
      <c r="O205" s="20"/>
      <c r="P205" s="20"/>
      <c r="Q205" s="28">
        <f t="shared" ref="Q205:Q268" si="3">Exchange_Rate</f>
        <v>17.71</v>
      </c>
      <c r="R205" s="18"/>
      <c r="S205" s="18"/>
      <c r="T205" s="18"/>
      <c r="U205" s="18"/>
      <c r="V205" s="18"/>
      <c r="W2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5" s="17">
        <f>SUM(T_MAIN_ROUTGW29[[#This Row],[(Y)
TOTAL Excluding VAT - Y1
((A*J)*Q)+((A*R)*12))]:[(AC)
TOTAL Excluding VAT - Y5
((E*N*Q)+((E*V)*12))]])</f>
        <v>0</v>
      </c>
      <c r="AC205" s="65"/>
    </row>
    <row r="206" spans="1:29" x14ac:dyDescent="0.3">
      <c r="A206" t="s">
        <v>76</v>
      </c>
      <c r="B206" t="s">
        <v>6480</v>
      </c>
      <c r="C206" t="s">
        <v>6481</v>
      </c>
      <c r="D206" t="s">
        <v>6341</v>
      </c>
      <c r="E206">
        <v>0</v>
      </c>
      <c r="F206">
        <v>0</v>
      </c>
      <c r="G206">
        <v>0</v>
      </c>
      <c r="H206">
        <v>0</v>
      </c>
      <c r="I206">
        <v>0</v>
      </c>
      <c r="J206" t="s">
        <v>269</v>
      </c>
      <c r="K206" t="s">
        <v>2524</v>
      </c>
      <c r="L206" s="20"/>
      <c r="M206" s="20"/>
      <c r="N206" s="20"/>
      <c r="O206" s="20"/>
      <c r="P206" s="20"/>
      <c r="Q206" s="28">
        <f t="shared" si="3"/>
        <v>17.71</v>
      </c>
      <c r="R206" s="18"/>
      <c r="S206" s="18"/>
      <c r="T206" s="18"/>
      <c r="U206" s="18"/>
      <c r="V206" s="18"/>
      <c r="W2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6" s="17">
        <f>SUM(T_MAIN_ROUTGW29[[#This Row],[(Y)
TOTAL Excluding VAT - Y1
((A*J)*Q)+((A*R)*12))]:[(AC)
TOTAL Excluding VAT - Y5
((E*N*Q)+((E*V)*12))]])</f>
        <v>0</v>
      </c>
      <c r="AC206" s="65"/>
    </row>
    <row r="207" spans="1:29" x14ac:dyDescent="0.3">
      <c r="A207" t="s">
        <v>76</v>
      </c>
      <c r="B207" t="s">
        <v>6482</v>
      </c>
      <c r="C207" t="s">
        <v>6483</v>
      </c>
      <c r="D207" t="s">
        <v>6341</v>
      </c>
      <c r="E207">
        <v>0</v>
      </c>
      <c r="F207">
        <v>0</v>
      </c>
      <c r="G207">
        <v>0</v>
      </c>
      <c r="H207">
        <v>0</v>
      </c>
      <c r="I207">
        <v>0</v>
      </c>
      <c r="J207" t="s">
        <v>269</v>
      </c>
      <c r="K207" t="s">
        <v>2524</v>
      </c>
      <c r="L207" s="20"/>
      <c r="M207" s="20"/>
      <c r="N207" s="20"/>
      <c r="O207" s="20"/>
      <c r="P207" s="20"/>
      <c r="Q207" s="28">
        <f t="shared" si="3"/>
        <v>17.71</v>
      </c>
      <c r="R207" s="18"/>
      <c r="S207" s="18"/>
      <c r="T207" s="18"/>
      <c r="U207" s="18"/>
      <c r="V207" s="18"/>
      <c r="W2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7" s="17">
        <f>SUM(T_MAIN_ROUTGW29[[#This Row],[(Y)
TOTAL Excluding VAT - Y1
((A*J)*Q)+((A*R)*12))]:[(AC)
TOTAL Excluding VAT - Y5
((E*N*Q)+((E*V)*12))]])</f>
        <v>0</v>
      </c>
      <c r="AC207" s="65"/>
    </row>
    <row r="208" spans="1:29" x14ac:dyDescent="0.3">
      <c r="A208" t="s">
        <v>76</v>
      </c>
      <c r="B208" t="s">
        <v>6484</v>
      </c>
      <c r="C208" t="s">
        <v>6485</v>
      </c>
      <c r="D208" t="s">
        <v>6341</v>
      </c>
      <c r="E208">
        <v>0</v>
      </c>
      <c r="F208">
        <v>0</v>
      </c>
      <c r="G208">
        <v>0</v>
      </c>
      <c r="H208">
        <v>0</v>
      </c>
      <c r="I208">
        <v>0</v>
      </c>
      <c r="J208" t="s">
        <v>269</v>
      </c>
      <c r="K208" t="s">
        <v>2524</v>
      </c>
      <c r="L208" s="20"/>
      <c r="M208" s="20"/>
      <c r="N208" s="20"/>
      <c r="O208" s="20"/>
      <c r="P208" s="20"/>
      <c r="Q208" s="28">
        <f t="shared" si="3"/>
        <v>17.71</v>
      </c>
      <c r="R208" s="18"/>
      <c r="S208" s="18"/>
      <c r="T208" s="18"/>
      <c r="U208" s="18"/>
      <c r="V208" s="18"/>
      <c r="W2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8" s="17">
        <f>SUM(T_MAIN_ROUTGW29[[#This Row],[(Y)
TOTAL Excluding VAT - Y1
((A*J)*Q)+((A*R)*12))]:[(AC)
TOTAL Excluding VAT - Y5
((E*N*Q)+((E*V)*12))]])</f>
        <v>0</v>
      </c>
      <c r="AC208" s="65"/>
    </row>
    <row r="209" spans="1:29" x14ac:dyDescent="0.3">
      <c r="A209" t="s">
        <v>76</v>
      </c>
      <c r="B209" t="s">
        <v>6486</v>
      </c>
      <c r="C209" t="s">
        <v>6487</v>
      </c>
      <c r="D209" t="s">
        <v>6341</v>
      </c>
      <c r="E209">
        <v>0</v>
      </c>
      <c r="F209">
        <v>0</v>
      </c>
      <c r="G209">
        <v>0</v>
      </c>
      <c r="H209">
        <v>0</v>
      </c>
      <c r="I209">
        <v>0</v>
      </c>
      <c r="J209" t="s">
        <v>269</v>
      </c>
      <c r="K209" t="s">
        <v>2524</v>
      </c>
      <c r="L209" s="20"/>
      <c r="M209" s="20"/>
      <c r="N209" s="20"/>
      <c r="O209" s="20"/>
      <c r="P209" s="20"/>
      <c r="Q209" s="28">
        <f t="shared" si="3"/>
        <v>17.71</v>
      </c>
      <c r="R209" s="18"/>
      <c r="S209" s="18"/>
      <c r="T209" s="18"/>
      <c r="U209" s="18"/>
      <c r="V209" s="18"/>
      <c r="W2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09" s="17">
        <f>SUM(T_MAIN_ROUTGW29[[#This Row],[(Y)
TOTAL Excluding VAT - Y1
((A*J)*Q)+((A*R)*12))]:[(AC)
TOTAL Excluding VAT - Y5
((E*N*Q)+((E*V)*12))]])</f>
        <v>0</v>
      </c>
      <c r="AC209" s="65"/>
    </row>
    <row r="210" spans="1:29" x14ac:dyDescent="0.3">
      <c r="A210" t="s">
        <v>76</v>
      </c>
      <c r="B210" t="s">
        <v>6488</v>
      </c>
      <c r="C210" t="s">
        <v>6489</v>
      </c>
      <c r="D210" t="s">
        <v>6341</v>
      </c>
      <c r="E210">
        <v>0</v>
      </c>
      <c r="F210">
        <v>0</v>
      </c>
      <c r="G210">
        <v>0</v>
      </c>
      <c r="H210">
        <v>0</v>
      </c>
      <c r="I210">
        <v>0</v>
      </c>
      <c r="J210" t="s">
        <v>269</v>
      </c>
      <c r="K210" t="s">
        <v>2524</v>
      </c>
      <c r="L210" s="20"/>
      <c r="M210" s="20"/>
      <c r="N210" s="20"/>
      <c r="O210" s="20"/>
      <c r="P210" s="20"/>
      <c r="Q210" s="28">
        <f t="shared" si="3"/>
        <v>17.71</v>
      </c>
      <c r="R210" s="18"/>
      <c r="S210" s="18"/>
      <c r="T210" s="18"/>
      <c r="U210" s="18"/>
      <c r="V210" s="18"/>
      <c r="W2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0" s="17">
        <f>SUM(T_MAIN_ROUTGW29[[#This Row],[(Y)
TOTAL Excluding VAT - Y1
((A*J)*Q)+((A*R)*12))]:[(AC)
TOTAL Excluding VAT - Y5
((E*N*Q)+((E*V)*12))]])</f>
        <v>0</v>
      </c>
      <c r="AC210" s="65"/>
    </row>
    <row r="211" spans="1:29" x14ac:dyDescent="0.3">
      <c r="A211" t="s">
        <v>76</v>
      </c>
      <c r="B211" t="s">
        <v>6490</v>
      </c>
      <c r="C211" t="s">
        <v>6491</v>
      </c>
      <c r="D211" t="s">
        <v>6341</v>
      </c>
      <c r="E211">
        <v>0</v>
      </c>
      <c r="F211">
        <v>0</v>
      </c>
      <c r="G211">
        <v>0</v>
      </c>
      <c r="H211">
        <v>0</v>
      </c>
      <c r="I211">
        <v>0</v>
      </c>
      <c r="J211" t="s">
        <v>269</v>
      </c>
      <c r="K211" t="s">
        <v>2524</v>
      </c>
      <c r="L211" s="20"/>
      <c r="M211" s="20"/>
      <c r="N211" s="20"/>
      <c r="O211" s="20"/>
      <c r="P211" s="20"/>
      <c r="Q211" s="28">
        <f t="shared" si="3"/>
        <v>17.71</v>
      </c>
      <c r="R211" s="18"/>
      <c r="S211" s="18"/>
      <c r="T211" s="18"/>
      <c r="U211" s="18"/>
      <c r="V211" s="18"/>
      <c r="W2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1" s="17">
        <f>SUM(T_MAIN_ROUTGW29[[#This Row],[(Y)
TOTAL Excluding VAT - Y1
((A*J)*Q)+((A*R)*12))]:[(AC)
TOTAL Excluding VAT - Y5
((E*N*Q)+((E*V)*12))]])</f>
        <v>0</v>
      </c>
      <c r="AC211" s="65"/>
    </row>
    <row r="212" spans="1:29" x14ac:dyDescent="0.3">
      <c r="A212" t="s">
        <v>76</v>
      </c>
      <c r="B212" t="s">
        <v>6492</v>
      </c>
      <c r="C212" t="s">
        <v>6493</v>
      </c>
      <c r="D212" t="s">
        <v>6341</v>
      </c>
      <c r="E212">
        <v>0</v>
      </c>
      <c r="F212">
        <v>0</v>
      </c>
      <c r="G212">
        <v>0</v>
      </c>
      <c r="H212">
        <v>0</v>
      </c>
      <c r="I212">
        <v>0</v>
      </c>
      <c r="J212" t="s">
        <v>269</v>
      </c>
      <c r="K212" t="s">
        <v>2524</v>
      </c>
      <c r="L212" s="20"/>
      <c r="M212" s="20"/>
      <c r="N212" s="20"/>
      <c r="O212" s="20"/>
      <c r="P212" s="20"/>
      <c r="Q212" s="28">
        <f t="shared" si="3"/>
        <v>17.71</v>
      </c>
      <c r="R212" s="18"/>
      <c r="S212" s="18"/>
      <c r="T212" s="18"/>
      <c r="U212" s="18"/>
      <c r="V212" s="18"/>
      <c r="W2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2" s="17">
        <f>SUM(T_MAIN_ROUTGW29[[#This Row],[(Y)
TOTAL Excluding VAT - Y1
((A*J)*Q)+((A*R)*12))]:[(AC)
TOTAL Excluding VAT - Y5
((E*N*Q)+((E*V)*12))]])</f>
        <v>0</v>
      </c>
      <c r="AC212" s="65"/>
    </row>
    <row r="213" spans="1:29" x14ac:dyDescent="0.3">
      <c r="A213" t="s">
        <v>77</v>
      </c>
      <c r="B213" t="s">
        <v>6494</v>
      </c>
      <c r="C213" t="s">
        <v>6495</v>
      </c>
      <c r="D213" t="s">
        <v>6341</v>
      </c>
      <c r="E213">
        <v>0</v>
      </c>
      <c r="F213">
        <v>0</v>
      </c>
      <c r="G213">
        <v>0</v>
      </c>
      <c r="H213">
        <v>0</v>
      </c>
      <c r="I213">
        <v>0</v>
      </c>
      <c r="J213" t="s">
        <v>269</v>
      </c>
      <c r="K213" t="s">
        <v>2524</v>
      </c>
      <c r="L213" s="20"/>
      <c r="M213" s="20"/>
      <c r="N213" s="20"/>
      <c r="O213" s="20"/>
      <c r="P213" s="20"/>
      <c r="Q213" s="28">
        <f t="shared" si="3"/>
        <v>17.71</v>
      </c>
      <c r="R213" s="18"/>
      <c r="S213" s="18"/>
      <c r="T213" s="18"/>
      <c r="U213" s="18"/>
      <c r="V213" s="18"/>
      <c r="W2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3" s="17">
        <f>SUM(T_MAIN_ROUTGW29[[#This Row],[(Y)
TOTAL Excluding VAT - Y1
((A*J)*Q)+((A*R)*12))]:[(AC)
TOTAL Excluding VAT - Y5
((E*N*Q)+((E*V)*12))]])</f>
        <v>0</v>
      </c>
      <c r="AC213" s="65"/>
    </row>
    <row r="214" spans="1:29" x14ac:dyDescent="0.3">
      <c r="A214" t="s">
        <v>77</v>
      </c>
      <c r="B214" t="s">
        <v>6496</v>
      </c>
      <c r="C214" t="s">
        <v>6497</v>
      </c>
      <c r="D214" t="s">
        <v>6341</v>
      </c>
      <c r="E214">
        <v>0</v>
      </c>
      <c r="F214">
        <v>0</v>
      </c>
      <c r="G214">
        <v>0</v>
      </c>
      <c r="H214">
        <v>0</v>
      </c>
      <c r="I214">
        <v>0</v>
      </c>
      <c r="J214" t="s">
        <v>269</v>
      </c>
      <c r="K214" t="s">
        <v>2524</v>
      </c>
      <c r="L214" s="20"/>
      <c r="M214" s="20"/>
      <c r="N214" s="20"/>
      <c r="O214" s="20"/>
      <c r="P214" s="20"/>
      <c r="Q214" s="28">
        <f t="shared" si="3"/>
        <v>17.71</v>
      </c>
      <c r="R214" s="18"/>
      <c r="S214" s="18"/>
      <c r="T214" s="18"/>
      <c r="U214" s="18"/>
      <c r="V214" s="18"/>
      <c r="W2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4" s="17">
        <f>SUM(T_MAIN_ROUTGW29[[#This Row],[(Y)
TOTAL Excluding VAT - Y1
((A*J)*Q)+((A*R)*12))]:[(AC)
TOTAL Excluding VAT - Y5
((E*N*Q)+((E*V)*12))]])</f>
        <v>0</v>
      </c>
      <c r="AC214" s="65"/>
    </row>
    <row r="215" spans="1:29" x14ac:dyDescent="0.3">
      <c r="A215" t="s">
        <v>77</v>
      </c>
      <c r="B215" t="s">
        <v>6498</v>
      </c>
      <c r="C215" t="s">
        <v>6499</v>
      </c>
      <c r="D215" t="s">
        <v>6341</v>
      </c>
      <c r="E215">
        <v>0</v>
      </c>
      <c r="F215">
        <v>0</v>
      </c>
      <c r="G215">
        <v>0</v>
      </c>
      <c r="H215">
        <v>0</v>
      </c>
      <c r="I215">
        <v>0</v>
      </c>
      <c r="J215" t="s">
        <v>269</v>
      </c>
      <c r="K215" t="s">
        <v>2524</v>
      </c>
      <c r="L215" s="20"/>
      <c r="M215" s="20"/>
      <c r="N215" s="20"/>
      <c r="O215" s="20"/>
      <c r="P215" s="20"/>
      <c r="Q215" s="28">
        <f t="shared" si="3"/>
        <v>17.71</v>
      </c>
      <c r="R215" s="18"/>
      <c r="S215" s="18"/>
      <c r="T215" s="18"/>
      <c r="U215" s="18"/>
      <c r="V215" s="18"/>
      <c r="W2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5" s="17">
        <f>SUM(T_MAIN_ROUTGW29[[#This Row],[(Y)
TOTAL Excluding VAT - Y1
((A*J)*Q)+((A*R)*12))]:[(AC)
TOTAL Excluding VAT - Y5
((E*N*Q)+((E*V)*12))]])</f>
        <v>0</v>
      </c>
      <c r="AC215" s="65"/>
    </row>
    <row r="216" spans="1:29" x14ac:dyDescent="0.3">
      <c r="A216" t="s">
        <v>77</v>
      </c>
      <c r="B216" t="s">
        <v>6500</v>
      </c>
      <c r="C216" t="s">
        <v>6501</v>
      </c>
      <c r="D216" t="s">
        <v>6341</v>
      </c>
      <c r="E216">
        <v>0</v>
      </c>
      <c r="F216">
        <v>0</v>
      </c>
      <c r="G216">
        <v>0</v>
      </c>
      <c r="H216">
        <v>0</v>
      </c>
      <c r="I216">
        <v>0</v>
      </c>
      <c r="J216" t="s">
        <v>269</v>
      </c>
      <c r="K216" t="s">
        <v>2524</v>
      </c>
      <c r="L216" s="20"/>
      <c r="M216" s="20"/>
      <c r="N216" s="20"/>
      <c r="O216" s="20"/>
      <c r="P216" s="20"/>
      <c r="Q216" s="28">
        <f t="shared" si="3"/>
        <v>17.71</v>
      </c>
      <c r="R216" s="18"/>
      <c r="S216" s="18"/>
      <c r="T216" s="18"/>
      <c r="U216" s="18"/>
      <c r="V216" s="18"/>
      <c r="W2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6" s="17">
        <f>SUM(T_MAIN_ROUTGW29[[#This Row],[(Y)
TOTAL Excluding VAT - Y1
((A*J)*Q)+((A*R)*12))]:[(AC)
TOTAL Excluding VAT - Y5
((E*N*Q)+((E*V)*12))]])</f>
        <v>0</v>
      </c>
      <c r="AC216" s="65"/>
    </row>
    <row r="217" spans="1:29" x14ac:dyDescent="0.3">
      <c r="A217" t="s">
        <v>77</v>
      </c>
      <c r="B217" t="s">
        <v>6502</v>
      </c>
      <c r="C217" t="s">
        <v>6503</v>
      </c>
      <c r="D217" t="s">
        <v>6341</v>
      </c>
      <c r="E217">
        <v>0</v>
      </c>
      <c r="F217">
        <v>0</v>
      </c>
      <c r="G217">
        <v>0</v>
      </c>
      <c r="H217">
        <v>0</v>
      </c>
      <c r="I217">
        <v>0</v>
      </c>
      <c r="J217" t="s">
        <v>269</v>
      </c>
      <c r="K217" t="s">
        <v>2524</v>
      </c>
      <c r="L217" s="20"/>
      <c r="M217" s="20"/>
      <c r="N217" s="20"/>
      <c r="O217" s="20"/>
      <c r="P217" s="20"/>
      <c r="Q217" s="28">
        <f t="shared" si="3"/>
        <v>17.71</v>
      </c>
      <c r="R217" s="18"/>
      <c r="S217" s="18"/>
      <c r="T217" s="18"/>
      <c r="U217" s="18"/>
      <c r="V217" s="18"/>
      <c r="W2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7" s="17">
        <f>SUM(T_MAIN_ROUTGW29[[#This Row],[(Y)
TOTAL Excluding VAT - Y1
((A*J)*Q)+((A*R)*12))]:[(AC)
TOTAL Excluding VAT - Y5
((E*N*Q)+((E*V)*12))]])</f>
        <v>0</v>
      </c>
      <c r="AC217" s="65"/>
    </row>
    <row r="218" spans="1:29" x14ac:dyDescent="0.3">
      <c r="A218" t="s">
        <v>77</v>
      </c>
      <c r="B218" t="s">
        <v>6504</v>
      </c>
      <c r="C218" t="s">
        <v>6505</v>
      </c>
      <c r="D218" t="s">
        <v>6341</v>
      </c>
      <c r="E218">
        <v>0</v>
      </c>
      <c r="F218">
        <v>0</v>
      </c>
      <c r="G218">
        <v>0</v>
      </c>
      <c r="H218">
        <v>0</v>
      </c>
      <c r="I218">
        <v>0</v>
      </c>
      <c r="J218" t="s">
        <v>269</v>
      </c>
      <c r="K218" t="s">
        <v>2524</v>
      </c>
      <c r="L218" s="20"/>
      <c r="M218" s="20"/>
      <c r="N218" s="20"/>
      <c r="O218" s="20"/>
      <c r="P218" s="20"/>
      <c r="Q218" s="28">
        <f t="shared" si="3"/>
        <v>17.71</v>
      </c>
      <c r="R218" s="18"/>
      <c r="S218" s="18"/>
      <c r="T218" s="18"/>
      <c r="U218" s="18"/>
      <c r="V218" s="18"/>
      <c r="W2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8" s="17">
        <f>SUM(T_MAIN_ROUTGW29[[#This Row],[(Y)
TOTAL Excluding VAT - Y1
((A*J)*Q)+((A*R)*12))]:[(AC)
TOTAL Excluding VAT - Y5
((E*N*Q)+((E*V)*12))]])</f>
        <v>0</v>
      </c>
      <c r="AC218" s="65"/>
    </row>
    <row r="219" spans="1:29" x14ac:dyDescent="0.3">
      <c r="A219" t="s">
        <v>77</v>
      </c>
      <c r="B219" t="s">
        <v>6506</v>
      </c>
      <c r="C219" t="s">
        <v>6507</v>
      </c>
      <c r="D219" t="s">
        <v>6341</v>
      </c>
      <c r="E219">
        <v>0</v>
      </c>
      <c r="F219">
        <v>0</v>
      </c>
      <c r="G219">
        <v>0</v>
      </c>
      <c r="H219">
        <v>0</v>
      </c>
      <c r="I219">
        <v>0</v>
      </c>
      <c r="J219" t="s">
        <v>269</v>
      </c>
      <c r="K219" t="s">
        <v>2524</v>
      </c>
      <c r="L219" s="20"/>
      <c r="M219" s="20"/>
      <c r="N219" s="20"/>
      <c r="O219" s="20"/>
      <c r="P219" s="20"/>
      <c r="Q219" s="28">
        <f t="shared" si="3"/>
        <v>17.71</v>
      </c>
      <c r="R219" s="18"/>
      <c r="S219" s="18"/>
      <c r="T219" s="18"/>
      <c r="U219" s="18"/>
      <c r="V219" s="18"/>
      <c r="W2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19" s="17">
        <f>SUM(T_MAIN_ROUTGW29[[#This Row],[(Y)
TOTAL Excluding VAT - Y1
((A*J)*Q)+((A*R)*12))]:[(AC)
TOTAL Excluding VAT - Y5
((E*N*Q)+((E*V)*12))]])</f>
        <v>0</v>
      </c>
      <c r="AC219" s="65"/>
    </row>
    <row r="220" spans="1:29" x14ac:dyDescent="0.3">
      <c r="A220" t="s">
        <v>77</v>
      </c>
      <c r="B220" t="s">
        <v>6508</v>
      </c>
      <c r="C220" t="s">
        <v>6509</v>
      </c>
      <c r="D220" t="s">
        <v>6341</v>
      </c>
      <c r="E220">
        <v>0</v>
      </c>
      <c r="F220">
        <v>0</v>
      </c>
      <c r="G220">
        <v>0</v>
      </c>
      <c r="H220">
        <v>0</v>
      </c>
      <c r="I220">
        <v>0</v>
      </c>
      <c r="J220" t="s">
        <v>269</v>
      </c>
      <c r="K220" t="s">
        <v>2524</v>
      </c>
      <c r="L220" s="20"/>
      <c r="M220" s="20"/>
      <c r="N220" s="20"/>
      <c r="O220" s="20"/>
      <c r="P220" s="20"/>
      <c r="Q220" s="28">
        <f t="shared" si="3"/>
        <v>17.71</v>
      </c>
      <c r="R220" s="18"/>
      <c r="S220" s="18"/>
      <c r="T220" s="18"/>
      <c r="U220" s="18"/>
      <c r="V220" s="18"/>
      <c r="W2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0" s="17">
        <f>SUM(T_MAIN_ROUTGW29[[#This Row],[(Y)
TOTAL Excluding VAT - Y1
((A*J)*Q)+((A*R)*12))]:[(AC)
TOTAL Excluding VAT - Y5
((E*N*Q)+((E*V)*12))]])</f>
        <v>0</v>
      </c>
      <c r="AC220" s="65"/>
    </row>
    <row r="221" spans="1:29" x14ac:dyDescent="0.3">
      <c r="A221" t="s">
        <v>67</v>
      </c>
      <c r="B221" t="s">
        <v>6510</v>
      </c>
      <c r="C221" t="s">
        <v>6511</v>
      </c>
      <c r="D221" t="s">
        <v>6341</v>
      </c>
      <c r="E221">
        <v>0</v>
      </c>
      <c r="F221">
        <v>0</v>
      </c>
      <c r="G221">
        <v>0</v>
      </c>
      <c r="H221">
        <v>0</v>
      </c>
      <c r="I221">
        <v>0</v>
      </c>
      <c r="J221" t="s">
        <v>269</v>
      </c>
      <c r="K221" t="s">
        <v>2524</v>
      </c>
      <c r="L221" s="20"/>
      <c r="M221" s="20"/>
      <c r="N221" s="20"/>
      <c r="O221" s="20"/>
      <c r="P221" s="20"/>
      <c r="Q221" s="28">
        <f t="shared" si="3"/>
        <v>17.71</v>
      </c>
      <c r="R221" s="18"/>
      <c r="S221" s="18"/>
      <c r="T221" s="18"/>
      <c r="U221" s="18"/>
      <c r="V221" s="18"/>
      <c r="W2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1" s="17">
        <f>SUM(T_MAIN_ROUTGW29[[#This Row],[(Y)
TOTAL Excluding VAT - Y1
((A*J)*Q)+((A*R)*12))]:[(AC)
TOTAL Excluding VAT - Y5
((E*N*Q)+((E*V)*12))]])</f>
        <v>0</v>
      </c>
      <c r="AC221" s="65"/>
    </row>
    <row r="222" spans="1:29" x14ac:dyDescent="0.3">
      <c r="A222" t="s">
        <v>67</v>
      </c>
      <c r="B222" t="s">
        <v>6512</v>
      </c>
      <c r="C222" t="s">
        <v>6513</v>
      </c>
      <c r="D222" t="s">
        <v>6341</v>
      </c>
      <c r="E222">
        <v>0</v>
      </c>
      <c r="F222">
        <v>0</v>
      </c>
      <c r="G222">
        <v>0</v>
      </c>
      <c r="H222">
        <v>0</v>
      </c>
      <c r="I222">
        <v>0</v>
      </c>
      <c r="J222" t="s">
        <v>269</v>
      </c>
      <c r="K222" t="s">
        <v>2524</v>
      </c>
      <c r="L222" s="20"/>
      <c r="M222" s="20"/>
      <c r="N222" s="20"/>
      <c r="O222" s="20"/>
      <c r="P222" s="20"/>
      <c r="Q222" s="28">
        <f t="shared" si="3"/>
        <v>17.71</v>
      </c>
      <c r="R222" s="18"/>
      <c r="S222" s="18"/>
      <c r="T222" s="18"/>
      <c r="U222" s="18"/>
      <c r="V222" s="18"/>
      <c r="W2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2" s="17">
        <f>SUM(T_MAIN_ROUTGW29[[#This Row],[(Y)
TOTAL Excluding VAT - Y1
((A*J)*Q)+((A*R)*12))]:[(AC)
TOTAL Excluding VAT - Y5
((E*N*Q)+((E*V)*12))]])</f>
        <v>0</v>
      </c>
      <c r="AC222" s="65"/>
    </row>
    <row r="223" spans="1:29" x14ac:dyDescent="0.3">
      <c r="A223" t="s">
        <v>67</v>
      </c>
      <c r="B223" t="s">
        <v>6514</v>
      </c>
      <c r="C223" t="s">
        <v>6515</v>
      </c>
      <c r="D223" t="s">
        <v>6341</v>
      </c>
      <c r="E223">
        <v>0</v>
      </c>
      <c r="F223">
        <v>0</v>
      </c>
      <c r="G223">
        <v>0</v>
      </c>
      <c r="H223">
        <v>0</v>
      </c>
      <c r="I223">
        <v>0</v>
      </c>
      <c r="J223" t="s">
        <v>269</v>
      </c>
      <c r="K223" t="s">
        <v>2524</v>
      </c>
      <c r="L223" s="20"/>
      <c r="M223" s="20"/>
      <c r="N223" s="20"/>
      <c r="O223" s="20"/>
      <c r="P223" s="20"/>
      <c r="Q223" s="28">
        <f t="shared" si="3"/>
        <v>17.71</v>
      </c>
      <c r="R223" s="18"/>
      <c r="S223" s="18"/>
      <c r="T223" s="18"/>
      <c r="U223" s="18"/>
      <c r="V223" s="18"/>
      <c r="W2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3" s="17">
        <f>SUM(T_MAIN_ROUTGW29[[#This Row],[(Y)
TOTAL Excluding VAT - Y1
((A*J)*Q)+((A*R)*12))]:[(AC)
TOTAL Excluding VAT - Y5
((E*N*Q)+((E*V)*12))]])</f>
        <v>0</v>
      </c>
      <c r="AC223" s="65"/>
    </row>
    <row r="224" spans="1:29" x14ac:dyDescent="0.3">
      <c r="A224" t="s">
        <v>67</v>
      </c>
      <c r="B224" t="s">
        <v>6516</v>
      </c>
      <c r="C224" t="s">
        <v>6517</v>
      </c>
      <c r="D224" t="s">
        <v>6341</v>
      </c>
      <c r="E224">
        <v>0</v>
      </c>
      <c r="F224">
        <v>0</v>
      </c>
      <c r="G224">
        <v>0</v>
      </c>
      <c r="H224">
        <v>0</v>
      </c>
      <c r="I224">
        <v>0</v>
      </c>
      <c r="J224" t="s">
        <v>269</v>
      </c>
      <c r="K224" t="s">
        <v>2524</v>
      </c>
      <c r="L224" s="20"/>
      <c r="M224" s="20"/>
      <c r="N224" s="20"/>
      <c r="O224" s="20"/>
      <c r="P224" s="20"/>
      <c r="Q224" s="28">
        <f t="shared" si="3"/>
        <v>17.71</v>
      </c>
      <c r="R224" s="18"/>
      <c r="S224" s="18"/>
      <c r="T224" s="18"/>
      <c r="U224" s="18"/>
      <c r="V224" s="18"/>
      <c r="W2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4" s="17">
        <f>SUM(T_MAIN_ROUTGW29[[#This Row],[(Y)
TOTAL Excluding VAT - Y1
((A*J)*Q)+((A*R)*12))]:[(AC)
TOTAL Excluding VAT - Y5
((E*N*Q)+((E*V)*12))]])</f>
        <v>0</v>
      </c>
      <c r="AC224" s="65"/>
    </row>
    <row r="225" spans="1:29" x14ac:dyDescent="0.3">
      <c r="A225" t="s">
        <v>67</v>
      </c>
      <c r="B225" t="s">
        <v>6518</v>
      </c>
      <c r="C225" t="s">
        <v>6519</v>
      </c>
      <c r="D225" t="s">
        <v>6341</v>
      </c>
      <c r="E225">
        <v>0</v>
      </c>
      <c r="F225">
        <v>0</v>
      </c>
      <c r="G225">
        <v>0</v>
      </c>
      <c r="H225">
        <v>0</v>
      </c>
      <c r="I225">
        <v>0</v>
      </c>
      <c r="J225" t="s">
        <v>269</v>
      </c>
      <c r="K225" t="s">
        <v>2524</v>
      </c>
      <c r="L225" s="20"/>
      <c r="M225" s="20"/>
      <c r="N225" s="20"/>
      <c r="O225" s="20"/>
      <c r="P225" s="20"/>
      <c r="Q225" s="28">
        <f t="shared" si="3"/>
        <v>17.71</v>
      </c>
      <c r="R225" s="18"/>
      <c r="S225" s="18"/>
      <c r="T225" s="18"/>
      <c r="U225" s="18"/>
      <c r="V225" s="18"/>
      <c r="W2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5" s="17">
        <f>SUM(T_MAIN_ROUTGW29[[#This Row],[(Y)
TOTAL Excluding VAT - Y1
((A*J)*Q)+((A*R)*12))]:[(AC)
TOTAL Excluding VAT - Y5
((E*N*Q)+((E*V)*12))]])</f>
        <v>0</v>
      </c>
      <c r="AC225" s="65"/>
    </row>
    <row r="226" spans="1:29" x14ac:dyDescent="0.3">
      <c r="A226" t="s">
        <v>67</v>
      </c>
      <c r="B226" t="s">
        <v>6520</v>
      </c>
      <c r="C226" t="s">
        <v>6521</v>
      </c>
      <c r="D226" t="s">
        <v>6341</v>
      </c>
      <c r="E226">
        <v>0</v>
      </c>
      <c r="F226">
        <v>0</v>
      </c>
      <c r="G226">
        <v>0</v>
      </c>
      <c r="H226">
        <v>0</v>
      </c>
      <c r="I226">
        <v>0</v>
      </c>
      <c r="J226" t="s">
        <v>269</v>
      </c>
      <c r="K226" t="s">
        <v>2524</v>
      </c>
      <c r="L226" s="20"/>
      <c r="M226" s="20"/>
      <c r="N226" s="20"/>
      <c r="O226" s="20"/>
      <c r="P226" s="20"/>
      <c r="Q226" s="28">
        <f t="shared" si="3"/>
        <v>17.71</v>
      </c>
      <c r="R226" s="18"/>
      <c r="S226" s="18"/>
      <c r="T226" s="18"/>
      <c r="U226" s="18"/>
      <c r="V226" s="18"/>
      <c r="W2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6" s="17">
        <f>SUM(T_MAIN_ROUTGW29[[#This Row],[(Y)
TOTAL Excluding VAT - Y1
((A*J)*Q)+((A*R)*12))]:[(AC)
TOTAL Excluding VAT - Y5
((E*N*Q)+((E*V)*12))]])</f>
        <v>0</v>
      </c>
      <c r="AC226" s="65"/>
    </row>
    <row r="227" spans="1:29" x14ac:dyDescent="0.3">
      <c r="A227" t="s">
        <v>67</v>
      </c>
      <c r="B227" t="s">
        <v>6522</v>
      </c>
      <c r="C227" t="s">
        <v>6523</v>
      </c>
      <c r="D227" t="s">
        <v>6341</v>
      </c>
      <c r="E227">
        <v>0</v>
      </c>
      <c r="F227">
        <v>0</v>
      </c>
      <c r="G227">
        <v>0</v>
      </c>
      <c r="H227">
        <v>0</v>
      </c>
      <c r="I227">
        <v>0</v>
      </c>
      <c r="J227" t="s">
        <v>269</v>
      </c>
      <c r="K227" t="s">
        <v>2524</v>
      </c>
      <c r="L227" s="20"/>
      <c r="M227" s="20"/>
      <c r="N227" s="20"/>
      <c r="O227" s="20"/>
      <c r="P227" s="20"/>
      <c r="Q227" s="28">
        <f t="shared" si="3"/>
        <v>17.71</v>
      </c>
      <c r="R227" s="18"/>
      <c r="S227" s="18"/>
      <c r="T227" s="18"/>
      <c r="U227" s="18"/>
      <c r="V227" s="18"/>
      <c r="W2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7" s="17">
        <f>SUM(T_MAIN_ROUTGW29[[#This Row],[(Y)
TOTAL Excluding VAT - Y1
((A*J)*Q)+((A*R)*12))]:[(AC)
TOTAL Excluding VAT - Y5
((E*N*Q)+((E*V)*12))]])</f>
        <v>0</v>
      </c>
      <c r="AC227" s="65"/>
    </row>
    <row r="228" spans="1:29" x14ac:dyDescent="0.3">
      <c r="A228" t="s">
        <v>67</v>
      </c>
      <c r="B228" t="s">
        <v>6524</v>
      </c>
      <c r="C228" t="s">
        <v>6525</v>
      </c>
      <c r="D228" t="s">
        <v>6341</v>
      </c>
      <c r="E228">
        <v>0</v>
      </c>
      <c r="F228">
        <v>0</v>
      </c>
      <c r="G228">
        <v>0</v>
      </c>
      <c r="H228">
        <v>0</v>
      </c>
      <c r="I228">
        <v>0</v>
      </c>
      <c r="J228" t="s">
        <v>269</v>
      </c>
      <c r="K228" t="s">
        <v>2524</v>
      </c>
      <c r="L228" s="20"/>
      <c r="M228" s="20"/>
      <c r="N228" s="20"/>
      <c r="O228" s="20"/>
      <c r="P228" s="20"/>
      <c r="Q228" s="28">
        <f t="shared" si="3"/>
        <v>17.71</v>
      </c>
      <c r="R228" s="18"/>
      <c r="S228" s="18"/>
      <c r="T228" s="18"/>
      <c r="U228" s="18"/>
      <c r="V228" s="18"/>
      <c r="W2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8" s="17">
        <f>SUM(T_MAIN_ROUTGW29[[#This Row],[(Y)
TOTAL Excluding VAT - Y1
((A*J)*Q)+((A*R)*12))]:[(AC)
TOTAL Excluding VAT - Y5
((E*N*Q)+((E*V)*12))]])</f>
        <v>0</v>
      </c>
      <c r="AC228" s="65"/>
    </row>
    <row r="229" spans="1:29" x14ac:dyDescent="0.3">
      <c r="A229" t="s">
        <v>67</v>
      </c>
      <c r="B229" t="s">
        <v>6526</v>
      </c>
      <c r="C229" t="s">
        <v>6527</v>
      </c>
      <c r="D229" t="s">
        <v>6341</v>
      </c>
      <c r="E229">
        <v>0</v>
      </c>
      <c r="F229">
        <v>0</v>
      </c>
      <c r="G229">
        <v>0</v>
      </c>
      <c r="H229">
        <v>0</v>
      </c>
      <c r="I229">
        <v>0</v>
      </c>
      <c r="J229" t="s">
        <v>269</v>
      </c>
      <c r="K229" t="s">
        <v>2524</v>
      </c>
      <c r="L229" s="20"/>
      <c r="M229" s="20"/>
      <c r="N229" s="20"/>
      <c r="O229" s="20"/>
      <c r="P229" s="20"/>
      <c r="Q229" s="28">
        <f t="shared" si="3"/>
        <v>17.71</v>
      </c>
      <c r="R229" s="18"/>
      <c r="S229" s="18"/>
      <c r="T229" s="18"/>
      <c r="U229" s="18"/>
      <c r="V229" s="18"/>
      <c r="W2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29" s="17">
        <f>SUM(T_MAIN_ROUTGW29[[#This Row],[(Y)
TOTAL Excluding VAT - Y1
((A*J)*Q)+((A*R)*12))]:[(AC)
TOTAL Excluding VAT - Y5
((E*N*Q)+((E*V)*12))]])</f>
        <v>0</v>
      </c>
      <c r="AC229" s="65"/>
    </row>
    <row r="230" spans="1:29" x14ac:dyDescent="0.3">
      <c r="A230" t="s">
        <v>67</v>
      </c>
      <c r="B230" t="s">
        <v>6528</v>
      </c>
      <c r="C230" t="s">
        <v>6529</v>
      </c>
      <c r="D230" t="s">
        <v>6341</v>
      </c>
      <c r="E230">
        <v>0</v>
      </c>
      <c r="F230">
        <v>0</v>
      </c>
      <c r="G230">
        <v>0</v>
      </c>
      <c r="H230">
        <v>0</v>
      </c>
      <c r="I230">
        <v>0</v>
      </c>
      <c r="J230" t="s">
        <v>269</v>
      </c>
      <c r="K230" t="s">
        <v>2524</v>
      </c>
      <c r="L230" s="20"/>
      <c r="M230" s="20"/>
      <c r="N230" s="20"/>
      <c r="O230" s="20"/>
      <c r="P230" s="20"/>
      <c r="Q230" s="28">
        <f t="shared" si="3"/>
        <v>17.71</v>
      </c>
      <c r="R230" s="18"/>
      <c r="S230" s="18"/>
      <c r="T230" s="18"/>
      <c r="U230" s="18"/>
      <c r="V230" s="18"/>
      <c r="W2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0" s="17">
        <f>SUM(T_MAIN_ROUTGW29[[#This Row],[(Y)
TOTAL Excluding VAT - Y1
((A*J)*Q)+((A*R)*12))]:[(AC)
TOTAL Excluding VAT - Y5
((E*N*Q)+((E*V)*12))]])</f>
        <v>0</v>
      </c>
      <c r="AC230" s="65"/>
    </row>
    <row r="231" spans="1:29" x14ac:dyDescent="0.3">
      <c r="A231" t="s">
        <v>67</v>
      </c>
      <c r="B231" t="s">
        <v>6530</v>
      </c>
      <c r="C231" t="s">
        <v>6531</v>
      </c>
      <c r="D231" t="s">
        <v>6341</v>
      </c>
      <c r="E231">
        <v>0</v>
      </c>
      <c r="F231">
        <v>0</v>
      </c>
      <c r="G231">
        <v>0</v>
      </c>
      <c r="H231">
        <v>0</v>
      </c>
      <c r="I231">
        <v>0</v>
      </c>
      <c r="J231" t="s">
        <v>269</v>
      </c>
      <c r="K231" t="s">
        <v>2524</v>
      </c>
      <c r="L231" s="20"/>
      <c r="M231" s="20"/>
      <c r="N231" s="20"/>
      <c r="O231" s="20"/>
      <c r="P231" s="20"/>
      <c r="Q231" s="28">
        <f t="shared" si="3"/>
        <v>17.71</v>
      </c>
      <c r="R231" s="18"/>
      <c r="S231" s="18"/>
      <c r="T231" s="18"/>
      <c r="U231" s="18"/>
      <c r="V231" s="18"/>
      <c r="W2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1" s="17">
        <f>SUM(T_MAIN_ROUTGW29[[#This Row],[(Y)
TOTAL Excluding VAT - Y1
((A*J)*Q)+((A*R)*12))]:[(AC)
TOTAL Excluding VAT - Y5
((E*N*Q)+((E*V)*12))]])</f>
        <v>0</v>
      </c>
      <c r="AC231" s="65"/>
    </row>
    <row r="232" spans="1:29" x14ac:dyDescent="0.3">
      <c r="A232" t="s">
        <v>67</v>
      </c>
      <c r="B232" t="s">
        <v>6532</v>
      </c>
      <c r="C232" t="s">
        <v>6533</v>
      </c>
      <c r="D232" t="s">
        <v>6341</v>
      </c>
      <c r="E232">
        <v>0</v>
      </c>
      <c r="F232">
        <v>0</v>
      </c>
      <c r="G232">
        <v>0</v>
      </c>
      <c r="H232">
        <v>0</v>
      </c>
      <c r="I232">
        <v>0</v>
      </c>
      <c r="J232" t="s">
        <v>269</v>
      </c>
      <c r="K232" t="s">
        <v>2524</v>
      </c>
      <c r="L232" s="20"/>
      <c r="M232" s="20"/>
      <c r="N232" s="20"/>
      <c r="O232" s="20"/>
      <c r="P232" s="20"/>
      <c r="Q232" s="28">
        <f t="shared" si="3"/>
        <v>17.71</v>
      </c>
      <c r="R232" s="18"/>
      <c r="S232" s="18"/>
      <c r="T232" s="18"/>
      <c r="U232" s="18"/>
      <c r="V232" s="18"/>
      <c r="W2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2" s="17">
        <f>SUM(T_MAIN_ROUTGW29[[#This Row],[(Y)
TOTAL Excluding VAT - Y1
((A*J)*Q)+((A*R)*12))]:[(AC)
TOTAL Excluding VAT - Y5
((E*N*Q)+((E*V)*12))]])</f>
        <v>0</v>
      </c>
      <c r="AC232" s="65"/>
    </row>
    <row r="233" spans="1:29" x14ac:dyDescent="0.3">
      <c r="A233" t="s">
        <v>67</v>
      </c>
      <c r="B233" t="s">
        <v>6534</v>
      </c>
      <c r="C233" t="s">
        <v>6535</v>
      </c>
      <c r="D233" t="s">
        <v>6341</v>
      </c>
      <c r="E233">
        <v>0</v>
      </c>
      <c r="F233">
        <v>0</v>
      </c>
      <c r="G233">
        <v>0</v>
      </c>
      <c r="H233">
        <v>0</v>
      </c>
      <c r="I233">
        <v>0</v>
      </c>
      <c r="J233" t="s">
        <v>269</v>
      </c>
      <c r="K233" t="s">
        <v>2524</v>
      </c>
      <c r="L233" s="20"/>
      <c r="M233" s="20"/>
      <c r="N233" s="20"/>
      <c r="O233" s="20"/>
      <c r="P233" s="20"/>
      <c r="Q233" s="28">
        <f t="shared" si="3"/>
        <v>17.71</v>
      </c>
      <c r="R233" s="18"/>
      <c r="S233" s="18"/>
      <c r="T233" s="18"/>
      <c r="U233" s="18"/>
      <c r="V233" s="18"/>
      <c r="W2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3" s="17">
        <f>SUM(T_MAIN_ROUTGW29[[#This Row],[(Y)
TOTAL Excluding VAT - Y1
((A*J)*Q)+((A*R)*12))]:[(AC)
TOTAL Excluding VAT - Y5
((E*N*Q)+((E*V)*12))]])</f>
        <v>0</v>
      </c>
      <c r="AC233" s="65"/>
    </row>
    <row r="234" spans="1:29" x14ac:dyDescent="0.3">
      <c r="A234" t="s">
        <v>67</v>
      </c>
      <c r="B234" t="s">
        <v>6536</v>
      </c>
      <c r="C234" t="s">
        <v>6537</v>
      </c>
      <c r="D234" t="s">
        <v>6341</v>
      </c>
      <c r="E234">
        <v>0</v>
      </c>
      <c r="F234">
        <v>0</v>
      </c>
      <c r="G234">
        <v>0</v>
      </c>
      <c r="H234">
        <v>0</v>
      </c>
      <c r="I234">
        <v>0</v>
      </c>
      <c r="J234" t="s">
        <v>269</v>
      </c>
      <c r="K234" t="s">
        <v>2524</v>
      </c>
      <c r="L234" s="20"/>
      <c r="M234" s="20"/>
      <c r="N234" s="20"/>
      <c r="O234" s="20"/>
      <c r="P234" s="20"/>
      <c r="Q234" s="28">
        <f t="shared" si="3"/>
        <v>17.71</v>
      </c>
      <c r="R234" s="18"/>
      <c r="S234" s="18"/>
      <c r="T234" s="18"/>
      <c r="U234" s="18"/>
      <c r="V234" s="18"/>
      <c r="W2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4" s="17">
        <f>SUM(T_MAIN_ROUTGW29[[#This Row],[(Y)
TOTAL Excluding VAT - Y1
((A*J)*Q)+((A*R)*12))]:[(AC)
TOTAL Excluding VAT - Y5
((E*N*Q)+((E*V)*12))]])</f>
        <v>0</v>
      </c>
      <c r="AC234" s="65"/>
    </row>
    <row r="235" spans="1:29" x14ac:dyDescent="0.3">
      <c r="A235" t="s">
        <v>67</v>
      </c>
      <c r="B235" t="s">
        <v>6538</v>
      </c>
      <c r="C235" t="s">
        <v>6539</v>
      </c>
      <c r="D235" t="s">
        <v>6341</v>
      </c>
      <c r="E235">
        <v>0</v>
      </c>
      <c r="F235">
        <v>0</v>
      </c>
      <c r="G235">
        <v>0</v>
      </c>
      <c r="H235">
        <v>0</v>
      </c>
      <c r="I235">
        <v>0</v>
      </c>
      <c r="J235" t="s">
        <v>269</v>
      </c>
      <c r="K235" t="s">
        <v>2524</v>
      </c>
      <c r="L235" s="20"/>
      <c r="M235" s="20"/>
      <c r="N235" s="20"/>
      <c r="O235" s="20"/>
      <c r="P235" s="20"/>
      <c r="Q235" s="28">
        <f t="shared" si="3"/>
        <v>17.71</v>
      </c>
      <c r="R235" s="18"/>
      <c r="S235" s="18"/>
      <c r="T235" s="18"/>
      <c r="U235" s="18"/>
      <c r="V235" s="18"/>
      <c r="W2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5" s="17">
        <f>SUM(T_MAIN_ROUTGW29[[#This Row],[(Y)
TOTAL Excluding VAT - Y1
((A*J)*Q)+((A*R)*12))]:[(AC)
TOTAL Excluding VAT - Y5
((E*N*Q)+((E*V)*12))]])</f>
        <v>0</v>
      </c>
      <c r="AC235" s="65"/>
    </row>
    <row r="236" spans="1:29" x14ac:dyDescent="0.3">
      <c r="A236" t="s">
        <v>67</v>
      </c>
      <c r="B236" t="s">
        <v>6540</v>
      </c>
      <c r="C236" t="s">
        <v>6541</v>
      </c>
      <c r="D236" t="s">
        <v>6341</v>
      </c>
      <c r="E236">
        <v>0</v>
      </c>
      <c r="F236">
        <v>0</v>
      </c>
      <c r="G236">
        <v>0</v>
      </c>
      <c r="H236">
        <v>0</v>
      </c>
      <c r="I236">
        <v>0</v>
      </c>
      <c r="J236" t="s">
        <v>269</v>
      </c>
      <c r="K236" t="s">
        <v>2524</v>
      </c>
      <c r="L236" s="20"/>
      <c r="M236" s="20"/>
      <c r="N236" s="20"/>
      <c r="O236" s="20"/>
      <c r="P236" s="20"/>
      <c r="Q236" s="28">
        <f t="shared" si="3"/>
        <v>17.71</v>
      </c>
      <c r="R236" s="18"/>
      <c r="S236" s="18"/>
      <c r="T236" s="18"/>
      <c r="U236" s="18"/>
      <c r="V236" s="18"/>
      <c r="W2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6" s="17">
        <f>SUM(T_MAIN_ROUTGW29[[#This Row],[(Y)
TOTAL Excluding VAT - Y1
((A*J)*Q)+((A*R)*12))]:[(AC)
TOTAL Excluding VAT - Y5
((E*N*Q)+((E*V)*12))]])</f>
        <v>0</v>
      </c>
      <c r="AC236" s="65"/>
    </row>
    <row r="237" spans="1:29" x14ac:dyDescent="0.3">
      <c r="A237" t="s">
        <v>67</v>
      </c>
      <c r="B237" t="s">
        <v>6542</v>
      </c>
      <c r="C237" t="s">
        <v>6543</v>
      </c>
      <c r="D237" t="s">
        <v>6341</v>
      </c>
      <c r="E237">
        <v>0</v>
      </c>
      <c r="F237">
        <v>0</v>
      </c>
      <c r="G237">
        <v>0</v>
      </c>
      <c r="H237">
        <v>0</v>
      </c>
      <c r="I237">
        <v>0</v>
      </c>
      <c r="J237" t="s">
        <v>269</v>
      </c>
      <c r="K237" t="s">
        <v>2524</v>
      </c>
      <c r="L237" s="20"/>
      <c r="M237" s="20"/>
      <c r="N237" s="20"/>
      <c r="O237" s="20"/>
      <c r="P237" s="20"/>
      <c r="Q237" s="28">
        <f t="shared" si="3"/>
        <v>17.71</v>
      </c>
      <c r="R237" s="18"/>
      <c r="S237" s="18"/>
      <c r="T237" s="18"/>
      <c r="U237" s="18"/>
      <c r="V237" s="18"/>
      <c r="W2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7" s="17">
        <f>SUM(T_MAIN_ROUTGW29[[#This Row],[(Y)
TOTAL Excluding VAT - Y1
((A*J)*Q)+((A*R)*12))]:[(AC)
TOTAL Excluding VAT - Y5
((E*N*Q)+((E*V)*12))]])</f>
        <v>0</v>
      </c>
      <c r="AC237" s="65"/>
    </row>
    <row r="238" spans="1:29" x14ac:dyDescent="0.3">
      <c r="A238" t="s">
        <v>67</v>
      </c>
      <c r="B238" t="s">
        <v>6544</v>
      </c>
      <c r="C238" t="s">
        <v>6545</v>
      </c>
      <c r="D238" t="s">
        <v>6341</v>
      </c>
      <c r="E238">
        <v>0</v>
      </c>
      <c r="F238">
        <v>0</v>
      </c>
      <c r="G238">
        <v>0</v>
      </c>
      <c r="H238">
        <v>0</v>
      </c>
      <c r="I238">
        <v>0</v>
      </c>
      <c r="J238" t="s">
        <v>269</v>
      </c>
      <c r="K238" t="s">
        <v>2524</v>
      </c>
      <c r="L238" s="20"/>
      <c r="M238" s="20"/>
      <c r="N238" s="20"/>
      <c r="O238" s="20"/>
      <c r="P238" s="20"/>
      <c r="Q238" s="28">
        <f t="shared" si="3"/>
        <v>17.71</v>
      </c>
      <c r="R238" s="18"/>
      <c r="S238" s="18"/>
      <c r="T238" s="18"/>
      <c r="U238" s="18"/>
      <c r="V238" s="18"/>
      <c r="W2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8" s="17">
        <f>SUM(T_MAIN_ROUTGW29[[#This Row],[(Y)
TOTAL Excluding VAT - Y1
((A*J)*Q)+((A*R)*12))]:[(AC)
TOTAL Excluding VAT - Y5
((E*N*Q)+((E*V)*12))]])</f>
        <v>0</v>
      </c>
      <c r="AC238" s="65"/>
    </row>
    <row r="239" spans="1:29" x14ac:dyDescent="0.3">
      <c r="A239" t="s">
        <v>67</v>
      </c>
      <c r="B239" t="s">
        <v>6546</v>
      </c>
      <c r="C239" t="s">
        <v>6547</v>
      </c>
      <c r="D239" t="s">
        <v>6341</v>
      </c>
      <c r="E239">
        <v>0</v>
      </c>
      <c r="F239">
        <v>0</v>
      </c>
      <c r="G239">
        <v>0</v>
      </c>
      <c r="H239">
        <v>0</v>
      </c>
      <c r="I239">
        <v>0</v>
      </c>
      <c r="J239" t="s">
        <v>269</v>
      </c>
      <c r="K239" t="s">
        <v>2524</v>
      </c>
      <c r="L239" s="20"/>
      <c r="M239" s="20"/>
      <c r="N239" s="20"/>
      <c r="O239" s="20"/>
      <c r="P239" s="20"/>
      <c r="Q239" s="28">
        <f t="shared" si="3"/>
        <v>17.71</v>
      </c>
      <c r="R239" s="18"/>
      <c r="S239" s="18"/>
      <c r="T239" s="18"/>
      <c r="U239" s="18"/>
      <c r="V239" s="18"/>
      <c r="W2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39" s="17">
        <f>SUM(T_MAIN_ROUTGW29[[#This Row],[(Y)
TOTAL Excluding VAT - Y1
((A*J)*Q)+((A*R)*12))]:[(AC)
TOTAL Excluding VAT - Y5
((E*N*Q)+((E*V)*12))]])</f>
        <v>0</v>
      </c>
      <c r="AC239" s="65"/>
    </row>
    <row r="240" spans="1:29" x14ac:dyDescent="0.3">
      <c r="A240" t="s">
        <v>67</v>
      </c>
      <c r="B240" t="s">
        <v>6548</v>
      </c>
      <c r="C240" t="s">
        <v>6549</v>
      </c>
      <c r="D240" t="s">
        <v>6341</v>
      </c>
      <c r="E240">
        <v>0</v>
      </c>
      <c r="F240">
        <v>0</v>
      </c>
      <c r="G240">
        <v>0</v>
      </c>
      <c r="H240">
        <v>0</v>
      </c>
      <c r="I240">
        <v>0</v>
      </c>
      <c r="J240" t="s">
        <v>269</v>
      </c>
      <c r="K240" t="s">
        <v>2524</v>
      </c>
      <c r="L240" s="20"/>
      <c r="M240" s="20"/>
      <c r="N240" s="20"/>
      <c r="O240" s="20"/>
      <c r="P240" s="20"/>
      <c r="Q240" s="28">
        <f t="shared" si="3"/>
        <v>17.71</v>
      </c>
      <c r="R240" s="18"/>
      <c r="S240" s="18"/>
      <c r="T240" s="18"/>
      <c r="U240" s="18"/>
      <c r="V240" s="18"/>
      <c r="W2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0" s="17">
        <f>SUM(T_MAIN_ROUTGW29[[#This Row],[(Y)
TOTAL Excluding VAT - Y1
((A*J)*Q)+((A*R)*12))]:[(AC)
TOTAL Excluding VAT - Y5
((E*N*Q)+((E*V)*12))]])</f>
        <v>0</v>
      </c>
      <c r="AC240" s="65"/>
    </row>
    <row r="241" spans="1:29" x14ac:dyDescent="0.3">
      <c r="A241" t="s">
        <v>67</v>
      </c>
      <c r="B241" t="s">
        <v>6550</v>
      </c>
      <c r="C241" t="s">
        <v>6551</v>
      </c>
      <c r="D241" t="s">
        <v>6341</v>
      </c>
      <c r="E241">
        <v>0</v>
      </c>
      <c r="F241">
        <v>0</v>
      </c>
      <c r="G241">
        <v>0</v>
      </c>
      <c r="H241">
        <v>0</v>
      </c>
      <c r="I241">
        <v>0</v>
      </c>
      <c r="J241" t="s">
        <v>269</v>
      </c>
      <c r="K241" t="s">
        <v>2524</v>
      </c>
      <c r="L241" s="20"/>
      <c r="M241" s="20"/>
      <c r="N241" s="20"/>
      <c r="O241" s="20"/>
      <c r="P241" s="20"/>
      <c r="Q241" s="28">
        <f t="shared" si="3"/>
        <v>17.71</v>
      </c>
      <c r="R241" s="18"/>
      <c r="S241" s="18"/>
      <c r="T241" s="18"/>
      <c r="U241" s="18"/>
      <c r="V241" s="18"/>
      <c r="W2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1" s="17">
        <f>SUM(T_MAIN_ROUTGW29[[#This Row],[(Y)
TOTAL Excluding VAT - Y1
((A*J)*Q)+((A*R)*12))]:[(AC)
TOTAL Excluding VAT - Y5
((E*N*Q)+((E*V)*12))]])</f>
        <v>0</v>
      </c>
      <c r="AC241" s="65"/>
    </row>
    <row r="242" spans="1:29" x14ac:dyDescent="0.3">
      <c r="A242" t="s">
        <v>67</v>
      </c>
      <c r="B242" t="s">
        <v>6552</v>
      </c>
      <c r="C242" t="s">
        <v>6553</v>
      </c>
      <c r="D242" t="s">
        <v>6341</v>
      </c>
      <c r="E242">
        <v>0</v>
      </c>
      <c r="F242">
        <v>0</v>
      </c>
      <c r="G242">
        <v>0</v>
      </c>
      <c r="H242">
        <v>0</v>
      </c>
      <c r="I242">
        <v>0</v>
      </c>
      <c r="J242" t="s">
        <v>269</v>
      </c>
      <c r="K242" t="s">
        <v>2524</v>
      </c>
      <c r="L242" s="20"/>
      <c r="M242" s="20"/>
      <c r="N242" s="20"/>
      <c r="O242" s="20"/>
      <c r="P242" s="20"/>
      <c r="Q242" s="28">
        <f t="shared" si="3"/>
        <v>17.71</v>
      </c>
      <c r="R242" s="18"/>
      <c r="S242" s="18"/>
      <c r="T242" s="18"/>
      <c r="U242" s="18"/>
      <c r="V242" s="18"/>
      <c r="W2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2" s="17">
        <f>SUM(T_MAIN_ROUTGW29[[#This Row],[(Y)
TOTAL Excluding VAT - Y1
((A*J)*Q)+((A*R)*12))]:[(AC)
TOTAL Excluding VAT - Y5
((E*N*Q)+((E*V)*12))]])</f>
        <v>0</v>
      </c>
      <c r="AC242" s="65"/>
    </row>
    <row r="243" spans="1:29" x14ac:dyDescent="0.3">
      <c r="A243" t="s">
        <v>67</v>
      </c>
      <c r="B243" t="s">
        <v>6554</v>
      </c>
      <c r="C243" t="s">
        <v>6555</v>
      </c>
      <c r="D243" t="s">
        <v>6341</v>
      </c>
      <c r="E243">
        <v>0</v>
      </c>
      <c r="F243">
        <v>0</v>
      </c>
      <c r="G243">
        <v>0</v>
      </c>
      <c r="H243">
        <v>0</v>
      </c>
      <c r="I243">
        <v>0</v>
      </c>
      <c r="J243" t="s">
        <v>269</v>
      </c>
      <c r="K243" t="s">
        <v>2524</v>
      </c>
      <c r="L243" s="20"/>
      <c r="M243" s="20"/>
      <c r="N243" s="20"/>
      <c r="O243" s="20"/>
      <c r="P243" s="20"/>
      <c r="Q243" s="28">
        <f t="shared" si="3"/>
        <v>17.71</v>
      </c>
      <c r="R243" s="18"/>
      <c r="S243" s="18"/>
      <c r="T243" s="18"/>
      <c r="U243" s="18"/>
      <c r="V243" s="18"/>
      <c r="W2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3" s="17">
        <f>SUM(T_MAIN_ROUTGW29[[#This Row],[(Y)
TOTAL Excluding VAT - Y1
((A*J)*Q)+((A*R)*12))]:[(AC)
TOTAL Excluding VAT - Y5
((E*N*Q)+((E*V)*12))]])</f>
        <v>0</v>
      </c>
      <c r="AC243" s="65"/>
    </row>
    <row r="244" spans="1:29" x14ac:dyDescent="0.3">
      <c r="A244" t="s">
        <v>67</v>
      </c>
      <c r="B244" t="s">
        <v>6556</v>
      </c>
      <c r="C244" t="s">
        <v>6557</v>
      </c>
      <c r="D244" t="s">
        <v>6341</v>
      </c>
      <c r="E244">
        <v>0</v>
      </c>
      <c r="F244">
        <v>0</v>
      </c>
      <c r="G244">
        <v>0</v>
      </c>
      <c r="H244">
        <v>0</v>
      </c>
      <c r="I244">
        <v>0</v>
      </c>
      <c r="J244" t="s">
        <v>269</v>
      </c>
      <c r="K244" t="s">
        <v>2524</v>
      </c>
      <c r="L244" s="20"/>
      <c r="M244" s="20"/>
      <c r="N244" s="20"/>
      <c r="O244" s="20"/>
      <c r="P244" s="20"/>
      <c r="Q244" s="28">
        <f t="shared" si="3"/>
        <v>17.71</v>
      </c>
      <c r="R244" s="18"/>
      <c r="S244" s="18"/>
      <c r="T244" s="18"/>
      <c r="U244" s="18"/>
      <c r="V244" s="18"/>
      <c r="W2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4" s="17">
        <f>SUM(T_MAIN_ROUTGW29[[#This Row],[(Y)
TOTAL Excluding VAT - Y1
((A*J)*Q)+((A*R)*12))]:[(AC)
TOTAL Excluding VAT - Y5
((E*N*Q)+((E*V)*12))]])</f>
        <v>0</v>
      </c>
      <c r="AC244" s="65"/>
    </row>
    <row r="245" spans="1:29" x14ac:dyDescent="0.3">
      <c r="A245" t="s">
        <v>67</v>
      </c>
      <c r="B245" t="s">
        <v>6558</v>
      </c>
      <c r="C245" t="s">
        <v>6559</v>
      </c>
      <c r="D245" t="s">
        <v>6341</v>
      </c>
      <c r="E245">
        <v>0</v>
      </c>
      <c r="F245">
        <v>0</v>
      </c>
      <c r="G245">
        <v>0</v>
      </c>
      <c r="H245">
        <v>0</v>
      </c>
      <c r="I245">
        <v>0</v>
      </c>
      <c r="J245" t="s">
        <v>269</v>
      </c>
      <c r="K245" t="s">
        <v>2524</v>
      </c>
      <c r="L245" s="20"/>
      <c r="M245" s="20"/>
      <c r="N245" s="20"/>
      <c r="O245" s="20"/>
      <c r="P245" s="20"/>
      <c r="Q245" s="28">
        <f t="shared" si="3"/>
        <v>17.71</v>
      </c>
      <c r="R245" s="18"/>
      <c r="S245" s="18"/>
      <c r="T245" s="18"/>
      <c r="U245" s="18"/>
      <c r="V245" s="18"/>
      <c r="W2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5" s="17">
        <f>SUM(T_MAIN_ROUTGW29[[#This Row],[(Y)
TOTAL Excluding VAT - Y1
((A*J)*Q)+((A*R)*12))]:[(AC)
TOTAL Excluding VAT - Y5
((E*N*Q)+((E*V)*12))]])</f>
        <v>0</v>
      </c>
      <c r="AC245" s="65"/>
    </row>
    <row r="246" spans="1:29" x14ac:dyDescent="0.3">
      <c r="A246" t="s">
        <v>67</v>
      </c>
      <c r="B246" t="s">
        <v>6560</v>
      </c>
      <c r="C246" t="s">
        <v>6561</v>
      </c>
      <c r="D246" t="s">
        <v>6341</v>
      </c>
      <c r="E246">
        <v>0</v>
      </c>
      <c r="F246">
        <v>0</v>
      </c>
      <c r="G246">
        <v>0</v>
      </c>
      <c r="H246">
        <v>0</v>
      </c>
      <c r="I246">
        <v>0</v>
      </c>
      <c r="J246" t="s">
        <v>269</v>
      </c>
      <c r="K246" t="s">
        <v>2524</v>
      </c>
      <c r="L246" s="20"/>
      <c r="M246" s="20"/>
      <c r="N246" s="20"/>
      <c r="O246" s="20"/>
      <c r="P246" s="20"/>
      <c r="Q246" s="28">
        <f t="shared" si="3"/>
        <v>17.71</v>
      </c>
      <c r="R246" s="18"/>
      <c r="S246" s="18"/>
      <c r="T246" s="18"/>
      <c r="U246" s="18"/>
      <c r="V246" s="18"/>
      <c r="W2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6" s="17">
        <f>SUM(T_MAIN_ROUTGW29[[#This Row],[(Y)
TOTAL Excluding VAT - Y1
((A*J)*Q)+((A*R)*12))]:[(AC)
TOTAL Excluding VAT - Y5
((E*N*Q)+((E*V)*12))]])</f>
        <v>0</v>
      </c>
      <c r="AC246" s="65"/>
    </row>
    <row r="247" spans="1:29" x14ac:dyDescent="0.3">
      <c r="A247" t="s">
        <v>67</v>
      </c>
      <c r="B247" t="s">
        <v>6562</v>
      </c>
      <c r="C247" t="s">
        <v>6563</v>
      </c>
      <c r="D247" t="s">
        <v>6341</v>
      </c>
      <c r="E247">
        <v>0</v>
      </c>
      <c r="F247">
        <v>0</v>
      </c>
      <c r="G247">
        <v>0</v>
      </c>
      <c r="H247">
        <v>0</v>
      </c>
      <c r="I247">
        <v>0</v>
      </c>
      <c r="J247" t="s">
        <v>269</v>
      </c>
      <c r="K247" t="s">
        <v>2524</v>
      </c>
      <c r="L247" s="20"/>
      <c r="M247" s="20"/>
      <c r="N247" s="20"/>
      <c r="O247" s="20"/>
      <c r="P247" s="20"/>
      <c r="Q247" s="28">
        <f t="shared" si="3"/>
        <v>17.71</v>
      </c>
      <c r="R247" s="18"/>
      <c r="S247" s="18"/>
      <c r="T247" s="18"/>
      <c r="U247" s="18"/>
      <c r="V247" s="18"/>
      <c r="W2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7" s="17">
        <f>SUM(T_MAIN_ROUTGW29[[#This Row],[(Y)
TOTAL Excluding VAT - Y1
((A*J)*Q)+((A*R)*12))]:[(AC)
TOTAL Excluding VAT - Y5
((E*N*Q)+((E*V)*12))]])</f>
        <v>0</v>
      </c>
      <c r="AC247" s="65"/>
    </row>
    <row r="248" spans="1:29" x14ac:dyDescent="0.3">
      <c r="A248" t="s">
        <v>67</v>
      </c>
      <c r="B248" t="s">
        <v>6564</v>
      </c>
      <c r="C248" t="s">
        <v>6565</v>
      </c>
      <c r="D248" t="s">
        <v>6341</v>
      </c>
      <c r="E248">
        <v>0</v>
      </c>
      <c r="F248">
        <v>0</v>
      </c>
      <c r="G248">
        <v>0</v>
      </c>
      <c r="H248">
        <v>0</v>
      </c>
      <c r="I248">
        <v>0</v>
      </c>
      <c r="J248" t="s">
        <v>269</v>
      </c>
      <c r="K248" t="s">
        <v>2524</v>
      </c>
      <c r="L248" s="20"/>
      <c r="M248" s="20"/>
      <c r="N248" s="20"/>
      <c r="O248" s="20"/>
      <c r="P248" s="20"/>
      <c r="Q248" s="28">
        <f t="shared" si="3"/>
        <v>17.71</v>
      </c>
      <c r="R248" s="18"/>
      <c r="S248" s="18"/>
      <c r="T248" s="18"/>
      <c r="U248" s="18"/>
      <c r="V248" s="18"/>
      <c r="W2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8" s="17">
        <f>SUM(T_MAIN_ROUTGW29[[#This Row],[(Y)
TOTAL Excluding VAT - Y1
((A*J)*Q)+((A*R)*12))]:[(AC)
TOTAL Excluding VAT - Y5
((E*N*Q)+((E*V)*12))]])</f>
        <v>0</v>
      </c>
      <c r="AC248" s="65"/>
    </row>
    <row r="249" spans="1:29" x14ac:dyDescent="0.3">
      <c r="A249" t="s">
        <v>67</v>
      </c>
      <c r="B249" t="s">
        <v>6566</v>
      </c>
      <c r="C249" t="s">
        <v>6567</v>
      </c>
      <c r="D249" t="s">
        <v>6341</v>
      </c>
      <c r="E249">
        <v>0</v>
      </c>
      <c r="F249">
        <v>0</v>
      </c>
      <c r="G249">
        <v>0</v>
      </c>
      <c r="H249">
        <v>0</v>
      </c>
      <c r="I249">
        <v>0</v>
      </c>
      <c r="J249" t="s">
        <v>269</v>
      </c>
      <c r="K249" t="s">
        <v>2524</v>
      </c>
      <c r="L249" s="20"/>
      <c r="M249" s="20"/>
      <c r="N249" s="20"/>
      <c r="O249" s="20"/>
      <c r="P249" s="20"/>
      <c r="Q249" s="28">
        <f t="shared" si="3"/>
        <v>17.71</v>
      </c>
      <c r="R249" s="18"/>
      <c r="S249" s="18"/>
      <c r="T249" s="18"/>
      <c r="U249" s="18"/>
      <c r="V249" s="18"/>
      <c r="W2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49" s="17">
        <f>SUM(T_MAIN_ROUTGW29[[#This Row],[(Y)
TOTAL Excluding VAT - Y1
((A*J)*Q)+((A*R)*12))]:[(AC)
TOTAL Excluding VAT - Y5
((E*N*Q)+((E*V)*12))]])</f>
        <v>0</v>
      </c>
      <c r="AC249" s="65"/>
    </row>
    <row r="250" spans="1:29" x14ac:dyDescent="0.3">
      <c r="A250" t="s">
        <v>67</v>
      </c>
      <c r="B250" t="s">
        <v>6568</v>
      </c>
      <c r="C250" t="s">
        <v>6569</v>
      </c>
      <c r="D250" t="s">
        <v>6341</v>
      </c>
      <c r="E250">
        <v>0</v>
      </c>
      <c r="F250">
        <v>0</v>
      </c>
      <c r="G250">
        <v>0</v>
      </c>
      <c r="H250">
        <v>0</v>
      </c>
      <c r="I250">
        <v>0</v>
      </c>
      <c r="J250" t="s">
        <v>269</v>
      </c>
      <c r="K250" t="s">
        <v>2524</v>
      </c>
      <c r="L250" s="20"/>
      <c r="M250" s="20"/>
      <c r="N250" s="20"/>
      <c r="O250" s="20"/>
      <c r="P250" s="20"/>
      <c r="Q250" s="28">
        <f t="shared" si="3"/>
        <v>17.71</v>
      </c>
      <c r="R250" s="18"/>
      <c r="S250" s="18"/>
      <c r="T250" s="18"/>
      <c r="U250" s="18"/>
      <c r="V250" s="18"/>
      <c r="W2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0" s="17">
        <f>SUM(T_MAIN_ROUTGW29[[#This Row],[(Y)
TOTAL Excluding VAT - Y1
((A*J)*Q)+((A*R)*12))]:[(AC)
TOTAL Excluding VAT - Y5
((E*N*Q)+((E*V)*12))]])</f>
        <v>0</v>
      </c>
      <c r="AC250" s="65"/>
    </row>
    <row r="251" spans="1:29" x14ac:dyDescent="0.3">
      <c r="A251" t="s">
        <v>67</v>
      </c>
      <c r="B251" t="s">
        <v>6570</v>
      </c>
      <c r="C251" t="s">
        <v>6571</v>
      </c>
      <c r="D251" t="s">
        <v>6341</v>
      </c>
      <c r="E251">
        <v>0</v>
      </c>
      <c r="F251">
        <v>0</v>
      </c>
      <c r="G251">
        <v>0</v>
      </c>
      <c r="H251">
        <v>0</v>
      </c>
      <c r="I251">
        <v>0</v>
      </c>
      <c r="J251" t="s">
        <v>269</v>
      </c>
      <c r="K251" t="s">
        <v>2524</v>
      </c>
      <c r="L251" s="20"/>
      <c r="M251" s="20"/>
      <c r="N251" s="20"/>
      <c r="O251" s="20"/>
      <c r="P251" s="20"/>
      <c r="Q251" s="28">
        <f t="shared" si="3"/>
        <v>17.71</v>
      </c>
      <c r="R251" s="18"/>
      <c r="S251" s="18"/>
      <c r="T251" s="18"/>
      <c r="U251" s="18"/>
      <c r="V251" s="18"/>
      <c r="W2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1" s="17">
        <f>SUM(T_MAIN_ROUTGW29[[#This Row],[(Y)
TOTAL Excluding VAT - Y1
((A*J)*Q)+((A*R)*12))]:[(AC)
TOTAL Excluding VAT - Y5
((E*N*Q)+((E*V)*12))]])</f>
        <v>0</v>
      </c>
      <c r="AC251" s="65"/>
    </row>
    <row r="252" spans="1:29" x14ac:dyDescent="0.3">
      <c r="A252" t="s">
        <v>67</v>
      </c>
      <c r="B252" t="s">
        <v>6572</v>
      </c>
      <c r="C252" t="s">
        <v>6573</v>
      </c>
      <c r="D252" t="s">
        <v>6341</v>
      </c>
      <c r="E252">
        <v>0</v>
      </c>
      <c r="F252">
        <v>0</v>
      </c>
      <c r="G252">
        <v>0</v>
      </c>
      <c r="H252">
        <v>0</v>
      </c>
      <c r="I252">
        <v>0</v>
      </c>
      <c r="J252" t="s">
        <v>269</v>
      </c>
      <c r="K252" t="s">
        <v>2524</v>
      </c>
      <c r="L252" s="20"/>
      <c r="M252" s="20"/>
      <c r="N252" s="20"/>
      <c r="O252" s="20"/>
      <c r="P252" s="20"/>
      <c r="Q252" s="28">
        <f t="shared" si="3"/>
        <v>17.71</v>
      </c>
      <c r="R252" s="18"/>
      <c r="S252" s="18"/>
      <c r="T252" s="18"/>
      <c r="U252" s="18"/>
      <c r="V252" s="18"/>
      <c r="W2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2" s="17">
        <f>SUM(T_MAIN_ROUTGW29[[#This Row],[(Y)
TOTAL Excluding VAT - Y1
((A*J)*Q)+((A*R)*12))]:[(AC)
TOTAL Excluding VAT - Y5
((E*N*Q)+((E*V)*12))]])</f>
        <v>0</v>
      </c>
      <c r="AC252" s="65"/>
    </row>
    <row r="253" spans="1:29" x14ac:dyDescent="0.3">
      <c r="A253" t="s">
        <v>78</v>
      </c>
      <c r="B253" t="s">
        <v>6574</v>
      </c>
      <c r="C253" t="s">
        <v>6575</v>
      </c>
      <c r="D253" t="s">
        <v>6341</v>
      </c>
      <c r="E253">
        <v>0</v>
      </c>
      <c r="F253">
        <v>0</v>
      </c>
      <c r="G253">
        <v>0</v>
      </c>
      <c r="H253">
        <v>0</v>
      </c>
      <c r="I253">
        <v>0</v>
      </c>
      <c r="J253" t="s">
        <v>269</v>
      </c>
      <c r="K253" t="s">
        <v>2524</v>
      </c>
      <c r="L253" s="20"/>
      <c r="M253" s="20"/>
      <c r="N253" s="20"/>
      <c r="O253" s="20"/>
      <c r="P253" s="20"/>
      <c r="Q253" s="28">
        <f t="shared" si="3"/>
        <v>17.71</v>
      </c>
      <c r="R253" s="18"/>
      <c r="S253" s="18"/>
      <c r="T253" s="18"/>
      <c r="U253" s="18"/>
      <c r="V253" s="18"/>
      <c r="W2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3" s="17">
        <f>SUM(T_MAIN_ROUTGW29[[#This Row],[(Y)
TOTAL Excluding VAT - Y1
((A*J)*Q)+((A*R)*12))]:[(AC)
TOTAL Excluding VAT - Y5
((E*N*Q)+((E*V)*12))]])</f>
        <v>0</v>
      </c>
      <c r="AC253" s="65"/>
    </row>
    <row r="254" spans="1:29" x14ac:dyDescent="0.3">
      <c r="A254" t="s">
        <v>78</v>
      </c>
      <c r="B254" t="s">
        <v>6576</v>
      </c>
      <c r="C254" t="s">
        <v>6577</v>
      </c>
      <c r="D254" t="s">
        <v>6341</v>
      </c>
      <c r="E254">
        <v>0</v>
      </c>
      <c r="F254">
        <v>0</v>
      </c>
      <c r="G254">
        <v>0</v>
      </c>
      <c r="H254">
        <v>0</v>
      </c>
      <c r="I254">
        <v>0</v>
      </c>
      <c r="J254" t="s">
        <v>269</v>
      </c>
      <c r="K254" t="s">
        <v>2524</v>
      </c>
      <c r="L254" s="20"/>
      <c r="M254" s="20"/>
      <c r="N254" s="20"/>
      <c r="O254" s="20"/>
      <c r="P254" s="20"/>
      <c r="Q254" s="28">
        <f t="shared" si="3"/>
        <v>17.71</v>
      </c>
      <c r="R254" s="18"/>
      <c r="S254" s="18"/>
      <c r="T254" s="18"/>
      <c r="U254" s="18"/>
      <c r="V254" s="18"/>
      <c r="W2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4" s="17">
        <f>SUM(T_MAIN_ROUTGW29[[#This Row],[(Y)
TOTAL Excluding VAT - Y1
((A*J)*Q)+((A*R)*12))]:[(AC)
TOTAL Excluding VAT - Y5
((E*N*Q)+((E*V)*12))]])</f>
        <v>0</v>
      </c>
      <c r="AC254" s="65"/>
    </row>
    <row r="255" spans="1:29" x14ac:dyDescent="0.3">
      <c r="A255" t="s">
        <v>78</v>
      </c>
      <c r="B255" t="s">
        <v>6578</v>
      </c>
      <c r="C255" t="s">
        <v>6579</v>
      </c>
      <c r="D255" t="s">
        <v>6341</v>
      </c>
      <c r="E255">
        <v>0</v>
      </c>
      <c r="F255">
        <v>0</v>
      </c>
      <c r="G255">
        <v>0</v>
      </c>
      <c r="H255">
        <v>0</v>
      </c>
      <c r="I255">
        <v>0</v>
      </c>
      <c r="J255" t="s">
        <v>269</v>
      </c>
      <c r="K255" t="s">
        <v>2524</v>
      </c>
      <c r="L255" s="20"/>
      <c r="M255" s="20"/>
      <c r="N255" s="20"/>
      <c r="O255" s="20"/>
      <c r="P255" s="20"/>
      <c r="Q255" s="28">
        <f t="shared" si="3"/>
        <v>17.71</v>
      </c>
      <c r="R255" s="18"/>
      <c r="S255" s="18"/>
      <c r="T255" s="18"/>
      <c r="U255" s="18"/>
      <c r="V255" s="18"/>
      <c r="W2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5" s="17">
        <f>SUM(T_MAIN_ROUTGW29[[#This Row],[(Y)
TOTAL Excluding VAT - Y1
((A*J)*Q)+((A*R)*12))]:[(AC)
TOTAL Excluding VAT - Y5
((E*N*Q)+((E*V)*12))]])</f>
        <v>0</v>
      </c>
      <c r="AC255" s="65"/>
    </row>
    <row r="256" spans="1:29" x14ac:dyDescent="0.3">
      <c r="A256" t="s">
        <v>78</v>
      </c>
      <c r="B256" t="s">
        <v>6580</v>
      </c>
      <c r="C256" t="s">
        <v>6581</v>
      </c>
      <c r="D256" t="s">
        <v>6341</v>
      </c>
      <c r="E256">
        <v>0</v>
      </c>
      <c r="F256">
        <v>0</v>
      </c>
      <c r="G256">
        <v>0</v>
      </c>
      <c r="H256">
        <v>0</v>
      </c>
      <c r="I256">
        <v>0</v>
      </c>
      <c r="J256" t="s">
        <v>269</v>
      </c>
      <c r="K256" t="s">
        <v>2524</v>
      </c>
      <c r="L256" s="20"/>
      <c r="M256" s="20"/>
      <c r="N256" s="20"/>
      <c r="O256" s="20"/>
      <c r="P256" s="20"/>
      <c r="Q256" s="28">
        <f t="shared" si="3"/>
        <v>17.71</v>
      </c>
      <c r="R256" s="18"/>
      <c r="S256" s="18"/>
      <c r="T256" s="18"/>
      <c r="U256" s="18"/>
      <c r="V256" s="18"/>
      <c r="W2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6" s="17">
        <f>SUM(T_MAIN_ROUTGW29[[#This Row],[(Y)
TOTAL Excluding VAT - Y1
((A*J)*Q)+((A*R)*12))]:[(AC)
TOTAL Excluding VAT - Y5
((E*N*Q)+((E*V)*12))]])</f>
        <v>0</v>
      </c>
      <c r="AC256" s="65"/>
    </row>
    <row r="257" spans="1:29" x14ac:dyDescent="0.3">
      <c r="A257" t="s">
        <v>73</v>
      </c>
      <c r="B257" t="s">
        <v>6582</v>
      </c>
      <c r="C257" t="s">
        <v>6583</v>
      </c>
      <c r="D257" t="s">
        <v>6341</v>
      </c>
      <c r="E257">
        <v>0</v>
      </c>
      <c r="F257">
        <v>0</v>
      </c>
      <c r="G257">
        <v>0</v>
      </c>
      <c r="H257">
        <v>0</v>
      </c>
      <c r="I257">
        <v>0</v>
      </c>
      <c r="J257" t="s">
        <v>269</v>
      </c>
      <c r="K257" t="s">
        <v>2524</v>
      </c>
      <c r="L257" s="20"/>
      <c r="M257" s="20"/>
      <c r="N257" s="20"/>
      <c r="O257" s="20"/>
      <c r="P257" s="20"/>
      <c r="Q257" s="28">
        <f t="shared" si="3"/>
        <v>17.71</v>
      </c>
      <c r="R257" s="18"/>
      <c r="S257" s="18"/>
      <c r="T257" s="18"/>
      <c r="U257" s="18"/>
      <c r="V257" s="18"/>
      <c r="W2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7" s="17">
        <f>SUM(T_MAIN_ROUTGW29[[#This Row],[(Y)
TOTAL Excluding VAT - Y1
((A*J)*Q)+((A*R)*12))]:[(AC)
TOTAL Excluding VAT - Y5
((E*N*Q)+((E*V)*12))]])</f>
        <v>0</v>
      </c>
      <c r="AC257" s="65"/>
    </row>
    <row r="258" spans="1:29" x14ac:dyDescent="0.3">
      <c r="A258" t="s">
        <v>73</v>
      </c>
      <c r="B258" t="s">
        <v>6584</v>
      </c>
      <c r="C258" t="s">
        <v>6585</v>
      </c>
      <c r="D258" t="s">
        <v>6341</v>
      </c>
      <c r="E258">
        <v>0</v>
      </c>
      <c r="F258">
        <v>0</v>
      </c>
      <c r="G258">
        <v>0</v>
      </c>
      <c r="H258">
        <v>0</v>
      </c>
      <c r="I258">
        <v>0</v>
      </c>
      <c r="J258" t="s">
        <v>269</v>
      </c>
      <c r="K258" t="s">
        <v>2524</v>
      </c>
      <c r="L258" s="20"/>
      <c r="M258" s="20"/>
      <c r="N258" s="20"/>
      <c r="O258" s="20"/>
      <c r="P258" s="20"/>
      <c r="Q258" s="28">
        <f t="shared" si="3"/>
        <v>17.71</v>
      </c>
      <c r="R258" s="18"/>
      <c r="S258" s="18"/>
      <c r="T258" s="18"/>
      <c r="U258" s="18"/>
      <c r="V258" s="18"/>
      <c r="W2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8" s="17">
        <f>SUM(T_MAIN_ROUTGW29[[#This Row],[(Y)
TOTAL Excluding VAT - Y1
((A*J)*Q)+((A*R)*12))]:[(AC)
TOTAL Excluding VAT - Y5
((E*N*Q)+((E*V)*12))]])</f>
        <v>0</v>
      </c>
      <c r="AC258" s="65"/>
    </row>
    <row r="259" spans="1:29" x14ac:dyDescent="0.3">
      <c r="A259" t="s">
        <v>73</v>
      </c>
      <c r="B259" t="s">
        <v>6586</v>
      </c>
      <c r="C259" t="s">
        <v>6587</v>
      </c>
      <c r="D259" t="s">
        <v>6341</v>
      </c>
      <c r="E259">
        <v>0</v>
      </c>
      <c r="F259">
        <v>0</v>
      </c>
      <c r="G259">
        <v>0</v>
      </c>
      <c r="H259">
        <v>0</v>
      </c>
      <c r="I259">
        <v>0</v>
      </c>
      <c r="J259" t="s">
        <v>269</v>
      </c>
      <c r="K259" t="s">
        <v>2524</v>
      </c>
      <c r="L259" s="20"/>
      <c r="M259" s="20"/>
      <c r="N259" s="20"/>
      <c r="O259" s="20"/>
      <c r="P259" s="20"/>
      <c r="Q259" s="28">
        <f t="shared" si="3"/>
        <v>17.71</v>
      </c>
      <c r="R259" s="18"/>
      <c r="S259" s="18"/>
      <c r="T259" s="18"/>
      <c r="U259" s="18"/>
      <c r="V259" s="18"/>
      <c r="W2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59" s="17">
        <f>SUM(T_MAIN_ROUTGW29[[#This Row],[(Y)
TOTAL Excluding VAT - Y1
((A*J)*Q)+((A*R)*12))]:[(AC)
TOTAL Excluding VAT - Y5
((E*N*Q)+((E*V)*12))]])</f>
        <v>0</v>
      </c>
      <c r="AC259" s="65"/>
    </row>
    <row r="260" spans="1:29" x14ac:dyDescent="0.3">
      <c r="A260" t="s">
        <v>73</v>
      </c>
      <c r="B260" t="s">
        <v>6588</v>
      </c>
      <c r="C260" t="s">
        <v>6589</v>
      </c>
      <c r="D260" t="s">
        <v>6341</v>
      </c>
      <c r="E260">
        <v>0</v>
      </c>
      <c r="F260">
        <v>0</v>
      </c>
      <c r="G260">
        <v>0</v>
      </c>
      <c r="H260">
        <v>0</v>
      </c>
      <c r="I260">
        <v>0</v>
      </c>
      <c r="J260" t="s">
        <v>269</v>
      </c>
      <c r="K260" t="s">
        <v>2524</v>
      </c>
      <c r="L260" s="20"/>
      <c r="M260" s="20"/>
      <c r="N260" s="20"/>
      <c r="O260" s="20"/>
      <c r="P260" s="20"/>
      <c r="Q260" s="28">
        <f t="shared" si="3"/>
        <v>17.71</v>
      </c>
      <c r="R260" s="18"/>
      <c r="S260" s="18"/>
      <c r="T260" s="18"/>
      <c r="U260" s="18"/>
      <c r="V260" s="18"/>
      <c r="W2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0" s="17">
        <f>SUM(T_MAIN_ROUTGW29[[#This Row],[(Y)
TOTAL Excluding VAT - Y1
((A*J)*Q)+((A*R)*12))]:[(AC)
TOTAL Excluding VAT - Y5
((E*N*Q)+((E*V)*12))]])</f>
        <v>0</v>
      </c>
      <c r="AC260" s="65"/>
    </row>
    <row r="261" spans="1:29" x14ac:dyDescent="0.3">
      <c r="A261" t="s">
        <v>73</v>
      </c>
      <c r="B261" t="s">
        <v>6590</v>
      </c>
      <c r="C261" t="s">
        <v>6591</v>
      </c>
      <c r="D261" t="s">
        <v>6341</v>
      </c>
      <c r="E261">
        <v>0</v>
      </c>
      <c r="F261">
        <v>0</v>
      </c>
      <c r="G261">
        <v>0</v>
      </c>
      <c r="H261">
        <v>0</v>
      </c>
      <c r="I261">
        <v>0</v>
      </c>
      <c r="J261" t="s">
        <v>269</v>
      </c>
      <c r="K261" t="s">
        <v>2524</v>
      </c>
      <c r="L261" s="20"/>
      <c r="M261" s="20"/>
      <c r="N261" s="20"/>
      <c r="O261" s="20"/>
      <c r="P261" s="20"/>
      <c r="Q261" s="28">
        <f t="shared" si="3"/>
        <v>17.71</v>
      </c>
      <c r="R261" s="18"/>
      <c r="S261" s="18"/>
      <c r="T261" s="18"/>
      <c r="U261" s="18"/>
      <c r="V261" s="18"/>
      <c r="W2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1" s="17">
        <f>SUM(T_MAIN_ROUTGW29[[#This Row],[(Y)
TOTAL Excluding VAT - Y1
((A*J)*Q)+((A*R)*12))]:[(AC)
TOTAL Excluding VAT - Y5
((E*N*Q)+((E*V)*12))]])</f>
        <v>0</v>
      </c>
      <c r="AC261" s="65"/>
    </row>
    <row r="262" spans="1:29" x14ac:dyDescent="0.3">
      <c r="A262" t="s">
        <v>73</v>
      </c>
      <c r="B262" t="s">
        <v>6592</v>
      </c>
      <c r="C262" t="s">
        <v>6593</v>
      </c>
      <c r="D262" t="s">
        <v>6341</v>
      </c>
      <c r="E262">
        <v>0</v>
      </c>
      <c r="F262">
        <v>0</v>
      </c>
      <c r="G262">
        <v>0</v>
      </c>
      <c r="H262">
        <v>0</v>
      </c>
      <c r="I262">
        <v>0</v>
      </c>
      <c r="J262" t="s">
        <v>269</v>
      </c>
      <c r="K262" t="s">
        <v>2524</v>
      </c>
      <c r="L262" s="20"/>
      <c r="M262" s="20"/>
      <c r="N262" s="20"/>
      <c r="O262" s="20"/>
      <c r="P262" s="20"/>
      <c r="Q262" s="28">
        <f t="shared" si="3"/>
        <v>17.71</v>
      </c>
      <c r="R262" s="18"/>
      <c r="S262" s="18"/>
      <c r="T262" s="18"/>
      <c r="U262" s="18"/>
      <c r="V262" s="18"/>
      <c r="W2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2" s="17">
        <f>SUM(T_MAIN_ROUTGW29[[#This Row],[(Y)
TOTAL Excluding VAT - Y1
((A*J)*Q)+((A*R)*12))]:[(AC)
TOTAL Excluding VAT - Y5
((E*N*Q)+((E*V)*12))]])</f>
        <v>0</v>
      </c>
      <c r="AC262" s="65"/>
    </row>
    <row r="263" spans="1:29" x14ac:dyDescent="0.3">
      <c r="A263" t="s">
        <v>73</v>
      </c>
      <c r="B263" t="s">
        <v>6594</v>
      </c>
      <c r="C263" t="s">
        <v>6595</v>
      </c>
      <c r="D263" t="s">
        <v>6341</v>
      </c>
      <c r="E263">
        <v>0</v>
      </c>
      <c r="F263">
        <v>0</v>
      </c>
      <c r="G263">
        <v>0</v>
      </c>
      <c r="H263">
        <v>0</v>
      </c>
      <c r="I263">
        <v>0</v>
      </c>
      <c r="J263" t="s">
        <v>269</v>
      </c>
      <c r="K263" t="s">
        <v>2524</v>
      </c>
      <c r="L263" s="20"/>
      <c r="M263" s="20"/>
      <c r="N263" s="20"/>
      <c r="O263" s="20"/>
      <c r="P263" s="20"/>
      <c r="Q263" s="28">
        <f t="shared" si="3"/>
        <v>17.71</v>
      </c>
      <c r="R263" s="18"/>
      <c r="S263" s="18"/>
      <c r="T263" s="18"/>
      <c r="U263" s="18"/>
      <c r="V263" s="18"/>
      <c r="W2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3" s="17">
        <f>SUM(T_MAIN_ROUTGW29[[#This Row],[(Y)
TOTAL Excluding VAT - Y1
((A*J)*Q)+((A*R)*12))]:[(AC)
TOTAL Excluding VAT - Y5
((E*N*Q)+((E*V)*12))]])</f>
        <v>0</v>
      </c>
      <c r="AC263" s="65"/>
    </row>
    <row r="264" spans="1:29" x14ac:dyDescent="0.3">
      <c r="A264" t="s">
        <v>73</v>
      </c>
      <c r="B264" t="s">
        <v>6596</v>
      </c>
      <c r="C264" t="s">
        <v>6597</v>
      </c>
      <c r="D264" t="s">
        <v>6341</v>
      </c>
      <c r="E264">
        <v>0</v>
      </c>
      <c r="F264">
        <v>0</v>
      </c>
      <c r="G264">
        <v>0</v>
      </c>
      <c r="H264">
        <v>0</v>
      </c>
      <c r="I264">
        <v>0</v>
      </c>
      <c r="J264" t="s">
        <v>269</v>
      </c>
      <c r="K264" t="s">
        <v>2524</v>
      </c>
      <c r="L264" s="20"/>
      <c r="M264" s="20"/>
      <c r="N264" s="20"/>
      <c r="O264" s="20"/>
      <c r="P264" s="20"/>
      <c r="Q264" s="28">
        <f t="shared" si="3"/>
        <v>17.71</v>
      </c>
      <c r="R264" s="18"/>
      <c r="S264" s="18"/>
      <c r="T264" s="18"/>
      <c r="U264" s="18"/>
      <c r="V264" s="18"/>
      <c r="W2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4" s="17">
        <f>SUM(T_MAIN_ROUTGW29[[#This Row],[(Y)
TOTAL Excluding VAT - Y1
((A*J)*Q)+((A*R)*12))]:[(AC)
TOTAL Excluding VAT - Y5
((E*N*Q)+((E*V)*12))]])</f>
        <v>0</v>
      </c>
      <c r="AC264" s="65"/>
    </row>
    <row r="265" spans="1:29" x14ac:dyDescent="0.3">
      <c r="A265" t="s">
        <v>73</v>
      </c>
      <c r="B265" t="s">
        <v>6598</v>
      </c>
      <c r="C265" t="s">
        <v>6599</v>
      </c>
      <c r="D265" t="s">
        <v>6341</v>
      </c>
      <c r="E265">
        <v>0</v>
      </c>
      <c r="F265">
        <v>0</v>
      </c>
      <c r="G265">
        <v>0</v>
      </c>
      <c r="H265">
        <v>0</v>
      </c>
      <c r="I265">
        <v>0</v>
      </c>
      <c r="J265" t="s">
        <v>269</v>
      </c>
      <c r="K265" t="s">
        <v>2524</v>
      </c>
      <c r="L265" s="20"/>
      <c r="M265" s="20"/>
      <c r="N265" s="20"/>
      <c r="O265" s="20"/>
      <c r="P265" s="20"/>
      <c r="Q265" s="28">
        <f t="shared" si="3"/>
        <v>17.71</v>
      </c>
      <c r="R265" s="18"/>
      <c r="S265" s="18"/>
      <c r="T265" s="18"/>
      <c r="U265" s="18"/>
      <c r="V265" s="18"/>
      <c r="W2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5" s="17">
        <f>SUM(T_MAIN_ROUTGW29[[#This Row],[(Y)
TOTAL Excluding VAT - Y1
((A*J)*Q)+((A*R)*12))]:[(AC)
TOTAL Excluding VAT - Y5
((E*N*Q)+((E*V)*12))]])</f>
        <v>0</v>
      </c>
      <c r="AC265" s="65"/>
    </row>
    <row r="266" spans="1:29" x14ac:dyDescent="0.3">
      <c r="A266" t="s">
        <v>73</v>
      </c>
      <c r="B266" t="s">
        <v>6600</v>
      </c>
      <c r="C266" t="s">
        <v>6601</v>
      </c>
      <c r="D266" t="s">
        <v>6341</v>
      </c>
      <c r="E266">
        <v>0</v>
      </c>
      <c r="F266">
        <v>0</v>
      </c>
      <c r="G266">
        <v>0</v>
      </c>
      <c r="H266">
        <v>0</v>
      </c>
      <c r="I266">
        <v>0</v>
      </c>
      <c r="J266" t="s">
        <v>269</v>
      </c>
      <c r="K266" t="s">
        <v>2524</v>
      </c>
      <c r="L266" s="20"/>
      <c r="M266" s="20"/>
      <c r="N266" s="20"/>
      <c r="O266" s="20"/>
      <c r="P266" s="20"/>
      <c r="Q266" s="28">
        <f t="shared" si="3"/>
        <v>17.71</v>
      </c>
      <c r="R266" s="18"/>
      <c r="S266" s="18"/>
      <c r="T266" s="18"/>
      <c r="U266" s="18"/>
      <c r="V266" s="18"/>
      <c r="W2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6" s="17">
        <f>SUM(T_MAIN_ROUTGW29[[#This Row],[(Y)
TOTAL Excluding VAT - Y1
((A*J)*Q)+((A*R)*12))]:[(AC)
TOTAL Excluding VAT - Y5
((E*N*Q)+((E*V)*12))]])</f>
        <v>0</v>
      </c>
      <c r="AC266" s="65"/>
    </row>
    <row r="267" spans="1:29" x14ac:dyDescent="0.3">
      <c r="A267" t="s">
        <v>73</v>
      </c>
      <c r="B267" t="s">
        <v>6602</v>
      </c>
      <c r="C267" t="s">
        <v>6603</v>
      </c>
      <c r="D267" t="s">
        <v>6341</v>
      </c>
      <c r="E267">
        <v>0</v>
      </c>
      <c r="F267">
        <v>0</v>
      </c>
      <c r="G267">
        <v>0</v>
      </c>
      <c r="H267">
        <v>0</v>
      </c>
      <c r="I267">
        <v>0</v>
      </c>
      <c r="J267" t="s">
        <v>269</v>
      </c>
      <c r="K267" t="s">
        <v>2524</v>
      </c>
      <c r="L267" s="20"/>
      <c r="M267" s="20"/>
      <c r="N267" s="20"/>
      <c r="O267" s="20"/>
      <c r="P267" s="20"/>
      <c r="Q267" s="28">
        <f t="shared" si="3"/>
        <v>17.71</v>
      </c>
      <c r="R267" s="18"/>
      <c r="S267" s="18"/>
      <c r="T267" s="18"/>
      <c r="U267" s="18"/>
      <c r="V267" s="18"/>
      <c r="W2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7" s="17">
        <f>SUM(T_MAIN_ROUTGW29[[#This Row],[(Y)
TOTAL Excluding VAT - Y1
((A*J)*Q)+((A*R)*12))]:[(AC)
TOTAL Excluding VAT - Y5
((E*N*Q)+((E*V)*12))]])</f>
        <v>0</v>
      </c>
      <c r="AC267" s="65"/>
    </row>
    <row r="268" spans="1:29" x14ac:dyDescent="0.3">
      <c r="A268" t="s">
        <v>73</v>
      </c>
      <c r="B268" t="s">
        <v>6604</v>
      </c>
      <c r="C268" t="s">
        <v>6605</v>
      </c>
      <c r="D268" t="s">
        <v>6341</v>
      </c>
      <c r="E268">
        <v>0</v>
      </c>
      <c r="F268">
        <v>0</v>
      </c>
      <c r="G268">
        <v>0</v>
      </c>
      <c r="H268">
        <v>0</v>
      </c>
      <c r="I268">
        <v>0</v>
      </c>
      <c r="J268" t="s">
        <v>269</v>
      </c>
      <c r="K268" t="s">
        <v>2524</v>
      </c>
      <c r="L268" s="20"/>
      <c r="M268" s="20"/>
      <c r="N268" s="20"/>
      <c r="O268" s="20"/>
      <c r="P268" s="20"/>
      <c r="Q268" s="28">
        <f t="shared" si="3"/>
        <v>17.71</v>
      </c>
      <c r="R268" s="18"/>
      <c r="S268" s="18"/>
      <c r="T268" s="18"/>
      <c r="U268" s="18"/>
      <c r="V268" s="18"/>
      <c r="W2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8" s="17">
        <f>SUM(T_MAIN_ROUTGW29[[#This Row],[(Y)
TOTAL Excluding VAT - Y1
((A*J)*Q)+((A*R)*12))]:[(AC)
TOTAL Excluding VAT - Y5
((E*N*Q)+((E*V)*12))]])</f>
        <v>0</v>
      </c>
      <c r="AC268" s="65"/>
    </row>
    <row r="269" spans="1:29" x14ac:dyDescent="0.3">
      <c r="A269" t="s">
        <v>73</v>
      </c>
      <c r="B269" t="s">
        <v>6606</v>
      </c>
      <c r="C269" t="s">
        <v>6607</v>
      </c>
      <c r="D269" t="s">
        <v>6341</v>
      </c>
      <c r="E269">
        <v>0</v>
      </c>
      <c r="F269">
        <v>0</v>
      </c>
      <c r="G269">
        <v>0</v>
      </c>
      <c r="H269">
        <v>0</v>
      </c>
      <c r="I269">
        <v>0</v>
      </c>
      <c r="J269" t="s">
        <v>269</v>
      </c>
      <c r="K269" t="s">
        <v>2524</v>
      </c>
      <c r="L269" s="20"/>
      <c r="M269" s="20"/>
      <c r="N269" s="20"/>
      <c r="O269" s="20"/>
      <c r="P269" s="20"/>
      <c r="Q269" s="28">
        <f t="shared" ref="Q269:Q332" si="4">Exchange_Rate</f>
        <v>17.71</v>
      </c>
      <c r="R269" s="18"/>
      <c r="S269" s="18"/>
      <c r="T269" s="18"/>
      <c r="U269" s="18"/>
      <c r="V269" s="18"/>
      <c r="W2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69" s="17">
        <f>SUM(T_MAIN_ROUTGW29[[#This Row],[(Y)
TOTAL Excluding VAT - Y1
((A*J)*Q)+((A*R)*12))]:[(AC)
TOTAL Excluding VAT - Y5
((E*N*Q)+((E*V)*12))]])</f>
        <v>0</v>
      </c>
      <c r="AC269" s="65"/>
    </row>
    <row r="270" spans="1:29" x14ac:dyDescent="0.3">
      <c r="A270" t="s">
        <v>73</v>
      </c>
      <c r="B270" t="s">
        <v>6608</v>
      </c>
      <c r="C270" t="s">
        <v>6609</v>
      </c>
      <c r="D270" t="s">
        <v>6341</v>
      </c>
      <c r="E270">
        <v>0</v>
      </c>
      <c r="F270">
        <v>0</v>
      </c>
      <c r="G270">
        <v>0</v>
      </c>
      <c r="H270">
        <v>0</v>
      </c>
      <c r="I270">
        <v>0</v>
      </c>
      <c r="J270" t="s">
        <v>269</v>
      </c>
      <c r="K270" t="s">
        <v>2524</v>
      </c>
      <c r="L270" s="20"/>
      <c r="M270" s="20"/>
      <c r="N270" s="20"/>
      <c r="O270" s="20"/>
      <c r="P270" s="20"/>
      <c r="Q270" s="28">
        <f t="shared" si="4"/>
        <v>17.71</v>
      </c>
      <c r="R270" s="18"/>
      <c r="S270" s="18"/>
      <c r="T270" s="18"/>
      <c r="U270" s="18"/>
      <c r="V270" s="18"/>
      <c r="W2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0" s="17">
        <f>SUM(T_MAIN_ROUTGW29[[#This Row],[(Y)
TOTAL Excluding VAT - Y1
((A*J)*Q)+((A*R)*12))]:[(AC)
TOTAL Excluding VAT - Y5
((E*N*Q)+((E*V)*12))]])</f>
        <v>0</v>
      </c>
      <c r="AC270" s="65"/>
    </row>
    <row r="271" spans="1:29" x14ac:dyDescent="0.3">
      <c r="A271" t="s">
        <v>73</v>
      </c>
      <c r="B271" t="s">
        <v>6610</v>
      </c>
      <c r="C271" t="s">
        <v>6611</v>
      </c>
      <c r="D271" t="s">
        <v>6341</v>
      </c>
      <c r="E271">
        <v>0</v>
      </c>
      <c r="F271">
        <v>0</v>
      </c>
      <c r="G271">
        <v>0</v>
      </c>
      <c r="H271">
        <v>0</v>
      </c>
      <c r="I271">
        <v>0</v>
      </c>
      <c r="J271" t="s">
        <v>269</v>
      </c>
      <c r="K271" t="s">
        <v>2524</v>
      </c>
      <c r="L271" s="20"/>
      <c r="M271" s="20"/>
      <c r="N271" s="20"/>
      <c r="O271" s="20"/>
      <c r="P271" s="20"/>
      <c r="Q271" s="28">
        <f t="shared" si="4"/>
        <v>17.71</v>
      </c>
      <c r="R271" s="18"/>
      <c r="S271" s="18"/>
      <c r="T271" s="18"/>
      <c r="U271" s="18"/>
      <c r="V271" s="18"/>
      <c r="W2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1" s="17">
        <f>SUM(T_MAIN_ROUTGW29[[#This Row],[(Y)
TOTAL Excluding VAT - Y1
((A*J)*Q)+((A*R)*12))]:[(AC)
TOTAL Excluding VAT - Y5
((E*N*Q)+((E*V)*12))]])</f>
        <v>0</v>
      </c>
      <c r="AC271" s="65"/>
    </row>
    <row r="272" spans="1:29" x14ac:dyDescent="0.3">
      <c r="A272" t="s">
        <v>73</v>
      </c>
      <c r="B272" t="s">
        <v>6612</v>
      </c>
      <c r="C272" t="s">
        <v>6613</v>
      </c>
      <c r="D272" t="s">
        <v>6341</v>
      </c>
      <c r="E272">
        <v>0</v>
      </c>
      <c r="F272">
        <v>0</v>
      </c>
      <c r="G272">
        <v>0</v>
      </c>
      <c r="H272">
        <v>0</v>
      </c>
      <c r="I272">
        <v>0</v>
      </c>
      <c r="J272" t="s">
        <v>269</v>
      </c>
      <c r="K272" t="s">
        <v>2524</v>
      </c>
      <c r="L272" s="20"/>
      <c r="M272" s="20"/>
      <c r="N272" s="20"/>
      <c r="O272" s="20"/>
      <c r="P272" s="20"/>
      <c r="Q272" s="28">
        <f t="shared" si="4"/>
        <v>17.71</v>
      </c>
      <c r="R272" s="18"/>
      <c r="S272" s="18"/>
      <c r="T272" s="18"/>
      <c r="U272" s="18"/>
      <c r="V272" s="18"/>
      <c r="W2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2" s="17">
        <f>SUM(T_MAIN_ROUTGW29[[#This Row],[(Y)
TOTAL Excluding VAT - Y1
((A*J)*Q)+((A*R)*12))]:[(AC)
TOTAL Excluding VAT - Y5
((E*N*Q)+((E*V)*12))]])</f>
        <v>0</v>
      </c>
      <c r="AC272" s="65"/>
    </row>
    <row r="273" spans="1:29" x14ac:dyDescent="0.3">
      <c r="A273" t="s">
        <v>80</v>
      </c>
      <c r="B273" t="s">
        <v>6614</v>
      </c>
      <c r="C273" t="s">
        <v>6615</v>
      </c>
      <c r="D273" t="s">
        <v>6341</v>
      </c>
      <c r="E273">
        <v>0</v>
      </c>
      <c r="F273">
        <v>0</v>
      </c>
      <c r="G273">
        <v>0</v>
      </c>
      <c r="H273">
        <v>0</v>
      </c>
      <c r="I273">
        <v>0</v>
      </c>
      <c r="J273" t="s">
        <v>269</v>
      </c>
      <c r="K273" t="s">
        <v>2524</v>
      </c>
      <c r="L273" s="20"/>
      <c r="M273" s="20"/>
      <c r="N273" s="20"/>
      <c r="O273" s="20"/>
      <c r="P273" s="20"/>
      <c r="Q273" s="28">
        <f t="shared" si="4"/>
        <v>17.71</v>
      </c>
      <c r="R273" s="18"/>
      <c r="S273" s="18"/>
      <c r="T273" s="18"/>
      <c r="U273" s="18"/>
      <c r="V273" s="18"/>
      <c r="W2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3" s="17">
        <f>SUM(T_MAIN_ROUTGW29[[#This Row],[(Y)
TOTAL Excluding VAT - Y1
((A*J)*Q)+((A*R)*12))]:[(AC)
TOTAL Excluding VAT - Y5
((E*N*Q)+((E*V)*12))]])</f>
        <v>0</v>
      </c>
      <c r="AC273" s="65"/>
    </row>
    <row r="274" spans="1:29" x14ac:dyDescent="0.3">
      <c r="A274" t="s">
        <v>80</v>
      </c>
      <c r="B274" t="s">
        <v>6616</v>
      </c>
      <c r="C274" t="s">
        <v>6617</v>
      </c>
      <c r="D274" t="s">
        <v>6341</v>
      </c>
      <c r="E274">
        <v>0</v>
      </c>
      <c r="F274">
        <v>0</v>
      </c>
      <c r="G274">
        <v>0</v>
      </c>
      <c r="H274">
        <v>0</v>
      </c>
      <c r="I274">
        <v>0</v>
      </c>
      <c r="J274" t="s">
        <v>269</v>
      </c>
      <c r="K274" t="s">
        <v>2524</v>
      </c>
      <c r="L274" s="20"/>
      <c r="M274" s="20"/>
      <c r="N274" s="20"/>
      <c r="O274" s="20"/>
      <c r="P274" s="20"/>
      <c r="Q274" s="28">
        <f t="shared" si="4"/>
        <v>17.71</v>
      </c>
      <c r="R274" s="18"/>
      <c r="S274" s="18"/>
      <c r="T274" s="18"/>
      <c r="U274" s="18"/>
      <c r="V274" s="18"/>
      <c r="W2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4" s="17">
        <f>SUM(T_MAIN_ROUTGW29[[#This Row],[(Y)
TOTAL Excluding VAT - Y1
((A*J)*Q)+((A*R)*12))]:[(AC)
TOTAL Excluding VAT - Y5
((E*N*Q)+((E*V)*12))]])</f>
        <v>0</v>
      </c>
      <c r="AC274" s="65"/>
    </row>
    <row r="275" spans="1:29" x14ac:dyDescent="0.3">
      <c r="A275" t="s">
        <v>80</v>
      </c>
      <c r="B275" t="s">
        <v>6618</v>
      </c>
      <c r="C275" t="s">
        <v>6619</v>
      </c>
      <c r="D275" t="s">
        <v>6341</v>
      </c>
      <c r="E275">
        <v>0</v>
      </c>
      <c r="F275">
        <v>0</v>
      </c>
      <c r="G275">
        <v>0</v>
      </c>
      <c r="H275">
        <v>0</v>
      </c>
      <c r="I275">
        <v>0</v>
      </c>
      <c r="J275" t="s">
        <v>269</v>
      </c>
      <c r="K275" t="s">
        <v>2524</v>
      </c>
      <c r="L275" s="20"/>
      <c r="M275" s="20"/>
      <c r="N275" s="20"/>
      <c r="O275" s="20"/>
      <c r="P275" s="20"/>
      <c r="Q275" s="28">
        <f t="shared" si="4"/>
        <v>17.71</v>
      </c>
      <c r="R275" s="18"/>
      <c r="S275" s="18"/>
      <c r="T275" s="18"/>
      <c r="U275" s="18"/>
      <c r="V275" s="18"/>
      <c r="W2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5" s="17">
        <f>SUM(T_MAIN_ROUTGW29[[#This Row],[(Y)
TOTAL Excluding VAT - Y1
((A*J)*Q)+((A*R)*12))]:[(AC)
TOTAL Excluding VAT - Y5
((E*N*Q)+((E*V)*12))]])</f>
        <v>0</v>
      </c>
      <c r="AC275" s="65"/>
    </row>
    <row r="276" spans="1:29" x14ac:dyDescent="0.3">
      <c r="A276" t="s">
        <v>69</v>
      </c>
      <c r="B276" t="s">
        <v>6620</v>
      </c>
      <c r="C276" t="s">
        <v>6621</v>
      </c>
      <c r="D276" t="s">
        <v>6622</v>
      </c>
      <c r="E276">
        <v>1</v>
      </c>
      <c r="F276">
        <v>1</v>
      </c>
      <c r="G276">
        <v>1</v>
      </c>
      <c r="H276">
        <v>1</v>
      </c>
      <c r="I276">
        <v>1</v>
      </c>
      <c r="J276" t="s">
        <v>269</v>
      </c>
      <c r="K276" t="s">
        <v>2524</v>
      </c>
      <c r="L276" s="20"/>
      <c r="M276" s="20"/>
      <c r="N276" s="20"/>
      <c r="O276" s="20"/>
      <c r="P276" s="20"/>
      <c r="Q276" s="28">
        <f t="shared" si="4"/>
        <v>17.71</v>
      </c>
      <c r="R276" s="18"/>
      <c r="S276" s="18"/>
      <c r="T276" s="18"/>
      <c r="U276" s="18"/>
      <c r="V276" s="18"/>
      <c r="W2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6" s="17">
        <f>SUM(T_MAIN_ROUTGW29[[#This Row],[(Y)
TOTAL Excluding VAT - Y1
((A*J)*Q)+((A*R)*12))]:[(AC)
TOTAL Excluding VAT - Y5
((E*N*Q)+((E*V)*12))]])</f>
        <v>0</v>
      </c>
      <c r="AC276" s="65"/>
    </row>
    <row r="277" spans="1:29" x14ac:dyDescent="0.3">
      <c r="A277" t="s">
        <v>69</v>
      </c>
      <c r="B277" t="s">
        <v>6623</v>
      </c>
      <c r="C277" t="s">
        <v>6624</v>
      </c>
      <c r="D277" t="s">
        <v>6622</v>
      </c>
      <c r="E277">
        <v>1</v>
      </c>
      <c r="F277">
        <v>1</v>
      </c>
      <c r="G277">
        <v>1</v>
      </c>
      <c r="H277">
        <v>1</v>
      </c>
      <c r="I277">
        <v>1</v>
      </c>
      <c r="J277" t="s">
        <v>269</v>
      </c>
      <c r="K277" t="s">
        <v>2524</v>
      </c>
      <c r="L277" s="20"/>
      <c r="M277" s="20"/>
      <c r="N277" s="20"/>
      <c r="O277" s="20"/>
      <c r="P277" s="20"/>
      <c r="Q277" s="28">
        <f t="shared" si="4"/>
        <v>17.71</v>
      </c>
      <c r="R277" s="18"/>
      <c r="S277" s="18"/>
      <c r="T277" s="18"/>
      <c r="U277" s="18"/>
      <c r="V277" s="18"/>
      <c r="W2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7" s="17">
        <f>SUM(T_MAIN_ROUTGW29[[#This Row],[(Y)
TOTAL Excluding VAT - Y1
((A*J)*Q)+((A*R)*12))]:[(AC)
TOTAL Excluding VAT - Y5
((E*N*Q)+((E*V)*12))]])</f>
        <v>0</v>
      </c>
      <c r="AC277" s="65"/>
    </row>
    <row r="278" spans="1:29" x14ac:dyDescent="0.3">
      <c r="A278" t="s">
        <v>69</v>
      </c>
      <c r="B278" t="s">
        <v>6625</v>
      </c>
      <c r="C278" t="s">
        <v>6626</v>
      </c>
      <c r="D278" t="s">
        <v>6622</v>
      </c>
      <c r="E278">
        <v>1</v>
      </c>
      <c r="F278">
        <v>1</v>
      </c>
      <c r="G278">
        <v>1</v>
      </c>
      <c r="H278">
        <v>1</v>
      </c>
      <c r="I278">
        <v>1</v>
      </c>
      <c r="J278" t="s">
        <v>269</v>
      </c>
      <c r="K278" t="s">
        <v>2524</v>
      </c>
      <c r="L278" s="20"/>
      <c r="M278" s="20"/>
      <c r="N278" s="20"/>
      <c r="O278" s="20"/>
      <c r="P278" s="20"/>
      <c r="Q278" s="28">
        <f t="shared" si="4"/>
        <v>17.71</v>
      </c>
      <c r="R278" s="18"/>
      <c r="S278" s="18"/>
      <c r="T278" s="18"/>
      <c r="U278" s="18"/>
      <c r="V278" s="18"/>
      <c r="W2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8" s="17">
        <f>SUM(T_MAIN_ROUTGW29[[#This Row],[(Y)
TOTAL Excluding VAT - Y1
((A*J)*Q)+((A*R)*12))]:[(AC)
TOTAL Excluding VAT - Y5
((E*N*Q)+((E*V)*12))]])</f>
        <v>0</v>
      </c>
      <c r="AC278" s="65"/>
    </row>
    <row r="279" spans="1:29" x14ac:dyDescent="0.3">
      <c r="A279" t="s">
        <v>69</v>
      </c>
      <c r="B279" t="s">
        <v>6627</v>
      </c>
      <c r="C279" t="s">
        <v>6628</v>
      </c>
      <c r="D279" t="s">
        <v>6622</v>
      </c>
      <c r="E279">
        <v>1</v>
      </c>
      <c r="F279">
        <v>1</v>
      </c>
      <c r="G279">
        <v>1</v>
      </c>
      <c r="H279">
        <v>1</v>
      </c>
      <c r="I279">
        <v>1</v>
      </c>
      <c r="J279" t="s">
        <v>269</v>
      </c>
      <c r="K279" t="s">
        <v>2524</v>
      </c>
      <c r="L279" s="20"/>
      <c r="M279" s="20"/>
      <c r="N279" s="20"/>
      <c r="O279" s="20"/>
      <c r="P279" s="20"/>
      <c r="Q279" s="28">
        <f t="shared" si="4"/>
        <v>17.71</v>
      </c>
      <c r="R279" s="18"/>
      <c r="S279" s="18"/>
      <c r="T279" s="18"/>
      <c r="U279" s="18"/>
      <c r="V279" s="18"/>
      <c r="W2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79" s="17">
        <f>SUM(T_MAIN_ROUTGW29[[#This Row],[(Y)
TOTAL Excluding VAT - Y1
((A*J)*Q)+((A*R)*12))]:[(AC)
TOTAL Excluding VAT - Y5
((E*N*Q)+((E*V)*12))]])</f>
        <v>0</v>
      </c>
      <c r="AC279" s="65"/>
    </row>
    <row r="280" spans="1:29" x14ac:dyDescent="0.3">
      <c r="A280" t="s">
        <v>69</v>
      </c>
      <c r="B280" t="s">
        <v>6629</v>
      </c>
      <c r="C280" t="s">
        <v>6630</v>
      </c>
      <c r="D280" t="s">
        <v>6622</v>
      </c>
      <c r="E280">
        <v>1</v>
      </c>
      <c r="F280">
        <v>1</v>
      </c>
      <c r="G280">
        <v>1</v>
      </c>
      <c r="H280">
        <v>1</v>
      </c>
      <c r="I280">
        <v>1</v>
      </c>
      <c r="J280" t="s">
        <v>269</v>
      </c>
      <c r="K280" t="s">
        <v>2524</v>
      </c>
      <c r="L280" s="20"/>
      <c r="M280" s="20"/>
      <c r="N280" s="20"/>
      <c r="O280" s="20"/>
      <c r="P280" s="20"/>
      <c r="Q280" s="28">
        <f t="shared" si="4"/>
        <v>17.71</v>
      </c>
      <c r="R280" s="18"/>
      <c r="S280" s="18"/>
      <c r="T280" s="18"/>
      <c r="U280" s="18"/>
      <c r="V280" s="18"/>
      <c r="W2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0" s="17">
        <f>SUM(T_MAIN_ROUTGW29[[#This Row],[(Y)
TOTAL Excluding VAT - Y1
((A*J)*Q)+((A*R)*12))]:[(AC)
TOTAL Excluding VAT - Y5
((E*N*Q)+((E*V)*12))]])</f>
        <v>0</v>
      </c>
      <c r="AC280" s="65"/>
    </row>
    <row r="281" spans="1:29" x14ac:dyDescent="0.3">
      <c r="A281" t="s">
        <v>69</v>
      </c>
      <c r="B281" t="s">
        <v>6631</v>
      </c>
      <c r="C281" t="s">
        <v>6632</v>
      </c>
      <c r="D281" t="s">
        <v>6622</v>
      </c>
      <c r="E281">
        <v>1</v>
      </c>
      <c r="F281">
        <v>1</v>
      </c>
      <c r="G281">
        <v>1</v>
      </c>
      <c r="H281">
        <v>1</v>
      </c>
      <c r="I281">
        <v>1</v>
      </c>
      <c r="J281" t="s">
        <v>269</v>
      </c>
      <c r="K281" t="s">
        <v>2524</v>
      </c>
      <c r="L281" s="20"/>
      <c r="M281" s="20"/>
      <c r="N281" s="20"/>
      <c r="O281" s="20"/>
      <c r="P281" s="20"/>
      <c r="Q281" s="28">
        <f t="shared" si="4"/>
        <v>17.71</v>
      </c>
      <c r="R281" s="18"/>
      <c r="S281" s="18"/>
      <c r="T281" s="18"/>
      <c r="U281" s="18"/>
      <c r="V281" s="18"/>
      <c r="W2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1" s="17">
        <f>SUM(T_MAIN_ROUTGW29[[#This Row],[(Y)
TOTAL Excluding VAT - Y1
((A*J)*Q)+((A*R)*12))]:[(AC)
TOTAL Excluding VAT - Y5
((E*N*Q)+((E*V)*12))]])</f>
        <v>0</v>
      </c>
      <c r="AC281" s="65"/>
    </row>
    <row r="282" spans="1:29" x14ac:dyDescent="0.3">
      <c r="A282" t="s">
        <v>69</v>
      </c>
      <c r="B282" t="s">
        <v>6633</v>
      </c>
      <c r="C282" t="s">
        <v>6634</v>
      </c>
      <c r="D282" t="s">
        <v>6622</v>
      </c>
      <c r="E282">
        <v>1</v>
      </c>
      <c r="F282">
        <v>1</v>
      </c>
      <c r="G282">
        <v>1</v>
      </c>
      <c r="H282">
        <v>1</v>
      </c>
      <c r="I282">
        <v>1</v>
      </c>
      <c r="J282" t="s">
        <v>269</v>
      </c>
      <c r="K282" t="s">
        <v>2524</v>
      </c>
      <c r="L282" s="20"/>
      <c r="M282" s="20"/>
      <c r="N282" s="20"/>
      <c r="O282" s="20"/>
      <c r="P282" s="20"/>
      <c r="Q282" s="28">
        <f t="shared" si="4"/>
        <v>17.71</v>
      </c>
      <c r="R282" s="18"/>
      <c r="S282" s="18"/>
      <c r="T282" s="18"/>
      <c r="U282" s="18"/>
      <c r="V282" s="18"/>
      <c r="W2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2" s="17">
        <f>SUM(T_MAIN_ROUTGW29[[#This Row],[(Y)
TOTAL Excluding VAT - Y1
((A*J)*Q)+((A*R)*12))]:[(AC)
TOTAL Excluding VAT - Y5
((E*N*Q)+((E*V)*12))]])</f>
        <v>0</v>
      </c>
      <c r="AC282" s="65"/>
    </row>
    <row r="283" spans="1:29" x14ac:dyDescent="0.3">
      <c r="A283" t="s">
        <v>79</v>
      </c>
      <c r="B283" t="s">
        <v>6635</v>
      </c>
      <c r="C283" t="s">
        <v>6636</v>
      </c>
      <c r="D283" t="s">
        <v>6637</v>
      </c>
      <c r="E283">
        <v>1</v>
      </c>
      <c r="F283">
        <v>1</v>
      </c>
      <c r="G283">
        <v>1</v>
      </c>
      <c r="H283">
        <v>1</v>
      </c>
      <c r="I283">
        <v>1</v>
      </c>
      <c r="J283" t="s">
        <v>269</v>
      </c>
      <c r="K283" t="s">
        <v>2524</v>
      </c>
      <c r="L283" s="20"/>
      <c r="M283" s="20"/>
      <c r="N283" s="20"/>
      <c r="O283" s="20"/>
      <c r="P283" s="20"/>
      <c r="Q283" s="28">
        <f t="shared" si="4"/>
        <v>17.71</v>
      </c>
      <c r="R283" s="18"/>
      <c r="S283" s="18"/>
      <c r="T283" s="18"/>
      <c r="U283" s="18"/>
      <c r="V283" s="18"/>
      <c r="W2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3" s="17">
        <f>SUM(T_MAIN_ROUTGW29[[#This Row],[(Y)
TOTAL Excluding VAT - Y1
((A*J)*Q)+((A*R)*12))]:[(AC)
TOTAL Excluding VAT - Y5
((E*N*Q)+((E*V)*12))]])</f>
        <v>0</v>
      </c>
      <c r="AC283" s="65"/>
    </row>
    <row r="284" spans="1:29" x14ac:dyDescent="0.3">
      <c r="A284" t="s">
        <v>79</v>
      </c>
      <c r="B284" t="s">
        <v>6638</v>
      </c>
      <c r="C284" t="s">
        <v>6639</v>
      </c>
      <c r="D284" t="s">
        <v>6637</v>
      </c>
      <c r="E284">
        <v>1</v>
      </c>
      <c r="F284">
        <v>1</v>
      </c>
      <c r="G284">
        <v>1</v>
      </c>
      <c r="H284">
        <v>1</v>
      </c>
      <c r="I284">
        <v>1</v>
      </c>
      <c r="J284" t="s">
        <v>269</v>
      </c>
      <c r="K284" t="s">
        <v>2524</v>
      </c>
      <c r="L284" s="20"/>
      <c r="M284" s="20"/>
      <c r="N284" s="20"/>
      <c r="O284" s="20"/>
      <c r="P284" s="20"/>
      <c r="Q284" s="28">
        <f t="shared" si="4"/>
        <v>17.71</v>
      </c>
      <c r="R284" s="18"/>
      <c r="S284" s="18"/>
      <c r="T284" s="18"/>
      <c r="U284" s="18"/>
      <c r="V284" s="18"/>
      <c r="W2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4" s="17">
        <f>SUM(T_MAIN_ROUTGW29[[#This Row],[(Y)
TOTAL Excluding VAT - Y1
((A*J)*Q)+((A*R)*12))]:[(AC)
TOTAL Excluding VAT - Y5
((E*N*Q)+((E*V)*12))]])</f>
        <v>0</v>
      </c>
      <c r="AC284" s="65"/>
    </row>
    <row r="285" spans="1:29" x14ac:dyDescent="0.3">
      <c r="A285" t="s">
        <v>79</v>
      </c>
      <c r="B285" t="s">
        <v>6640</v>
      </c>
      <c r="C285" t="s">
        <v>6641</v>
      </c>
      <c r="D285" t="s">
        <v>6637</v>
      </c>
      <c r="E285">
        <v>1</v>
      </c>
      <c r="F285">
        <v>1</v>
      </c>
      <c r="G285">
        <v>1</v>
      </c>
      <c r="H285">
        <v>1</v>
      </c>
      <c r="I285">
        <v>1</v>
      </c>
      <c r="J285" t="s">
        <v>269</v>
      </c>
      <c r="K285" t="s">
        <v>2524</v>
      </c>
      <c r="L285" s="20"/>
      <c r="M285" s="20"/>
      <c r="N285" s="20"/>
      <c r="O285" s="20"/>
      <c r="P285" s="20"/>
      <c r="Q285" s="28">
        <f t="shared" si="4"/>
        <v>17.71</v>
      </c>
      <c r="R285" s="18"/>
      <c r="S285" s="18"/>
      <c r="T285" s="18"/>
      <c r="U285" s="18"/>
      <c r="V285" s="18"/>
      <c r="W2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5" s="17">
        <f>SUM(T_MAIN_ROUTGW29[[#This Row],[(Y)
TOTAL Excluding VAT - Y1
((A*J)*Q)+((A*R)*12))]:[(AC)
TOTAL Excluding VAT - Y5
((E*N*Q)+((E*V)*12))]])</f>
        <v>0</v>
      </c>
      <c r="AC285" s="65"/>
    </row>
    <row r="286" spans="1:29" x14ac:dyDescent="0.3">
      <c r="A286" t="s">
        <v>79</v>
      </c>
      <c r="B286" t="s">
        <v>6642</v>
      </c>
      <c r="C286" t="s">
        <v>6643</v>
      </c>
      <c r="D286" t="s">
        <v>6637</v>
      </c>
      <c r="E286">
        <v>1</v>
      </c>
      <c r="F286">
        <v>1</v>
      </c>
      <c r="G286">
        <v>1</v>
      </c>
      <c r="H286">
        <v>1</v>
      </c>
      <c r="I286">
        <v>1</v>
      </c>
      <c r="J286" t="s">
        <v>269</v>
      </c>
      <c r="K286" t="s">
        <v>2524</v>
      </c>
      <c r="L286" s="20"/>
      <c r="M286" s="20"/>
      <c r="N286" s="20"/>
      <c r="O286" s="20"/>
      <c r="P286" s="20"/>
      <c r="Q286" s="28">
        <f t="shared" si="4"/>
        <v>17.71</v>
      </c>
      <c r="R286" s="18"/>
      <c r="S286" s="18"/>
      <c r="T286" s="18"/>
      <c r="U286" s="18"/>
      <c r="V286" s="18"/>
      <c r="W2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6" s="17">
        <f>SUM(T_MAIN_ROUTGW29[[#This Row],[(Y)
TOTAL Excluding VAT - Y1
((A*J)*Q)+((A*R)*12))]:[(AC)
TOTAL Excluding VAT - Y5
((E*N*Q)+((E*V)*12))]])</f>
        <v>0</v>
      </c>
      <c r="AC286" s="65"/>
    </row>
    <row r="287" spans="1:29" x14ac:dyDescent="0.3">
      <c r="A287" t="s">
        <v>79</v>
      </c>
      <c r="B287" t="s">
        <v>6644</v>
      </c>
      <c r="C287" t="s">
        <v>6645</v>
      </c>
      <c r="D287" t="s">
        <v>6637</v>
      </c>
      <c r="E287">
        <v>1</v>
      </c>
      <c r="F287">
        <v>1</v>
      </c>
      <c r="G287">
        <v>1</v>
      </c>
      <c r="H287">
        <v>1</v>
      </c>
      <c r="I287">
        <v>1</v>
      </c>
      <c r="J287" t="s">
        <v>269</v>
      </c>
      <c r="K287" t="s">
        <v>2524</v>
      </c>
      <c r="L287" s="20"/>
      <c r="M287" s="20"/>
      <c r="N287" s="20"/>
      <c r="O287" s="20"/>
      <c r="P287" s="20"/>
      <c r="Q287" s="28">
        <f t="shared" si="4"/>
        <v>17.71</v>
      </c>
      <c r="R287" s="18"/>
      <c r="S287" s="18"/>
      <c r="T287" s="18"/>
      <c r="U287" s="18"/>
      <c r="V287" s="18"/>
      <c r="W2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7" s="17">
        <f>SUM(T_MAIN_ROUTGW29[[#This Row],[(Y)
TOTAL Excluding VAT - Y1
((A*J)*Q)+((A*R)*12))]:[(AC)
TOTAL Excluding VAT - Y5
((E*N*Q)+((E*V)*12))]])</f>
        <v>0</v>
      </c>
      <c r="AC287" s="65"/>
    </row>
    <row r="288" spans="1:29" x14ac:dyDescent="0.3">
      <c r="A288" t="s">
        <v>79</v>
      </c>
      <c r="B288" t="s">
        <v>6646</v>
      </c>
      <c r="C288" t="s">
        <v>6647</v>
      </c>
      <c r="D288" t="s">
        <v>6637</v>
      </c>
      <c r="E288">
        <v>1</v>
      </c>
      <c r="F288">
        <v>1</v>
      </c>
      <c r="G288">
        <v>1</v>
      </c>
      <c r="H288">
        <v>1</v>
      </c>
      <c r="I288">
        <v>1</v>
      </c>
      <c r="J288" t="s">
        <v>269</v>
      </c>
      <c r="K288" t="s">
        <v>2524</v>
      </c>
      <c r="L288" s="20"/>
      <c r="M288" s="20"/>
      <c r="N288" s="20"/>
      <c r="O288" s="20"/>
      <c r="P288" s="20"/>
      <c r="Q288" s="28">
        <f t="shared" si="4"/>
        <v>17.71</v>
      </c>
      <c r="R288" s="18"/>
      <c r="S288" s="18"/>
      <c r="T288" s="18"/>
      <c r="U288" s="18"/>
      <c r="V288" s="18"/>
      <c r="W2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8" s="17">
        <f>SUM(T_MAIN_ROUTGW29[[#This Row],[(Y)
TOTAL Excluding VAT - Y1
((A*J)*Q)+((A*R)*12))]:[(AC)
TOTAL Excluding VAT - Y5
((E*N*Q)+((E*V)*12))]])</f>
        <v>0</v>
      </c>
      <c r="AC288" s="65"/>
    </row>
    <row r="289" spans="1:29" x14ac:dyDescent="0.3">
      <c r="A289" t="s">
        <v>79</v>
      </c>
      <c r="B289" t="s">
        <v>6648</v>
      </c>
      <c r="C289" t="s">
        <v>6649</v>
      </c>
      <c r="D289" t="s">
        <v>6637</v>
      </c>
      <c r="E289">
        <v>1</v>
      </c>
      <c r="F289">
        <v>1</v>
      </c>
      <c r="G289">
        <v>1</v>
      </c>
      <c r="H289">
        <v>1</v>
      </c>
      <c r="I289">
        <v>1</v>
      </c>
      <c r="J289" t="s">
        <v>269</v>
      </c>
      <c r="K289" t="s">
        <v>2524</v>
      </c>
      <c r="L289" s="20"/>
      <c r="M289" s="20"/>
      <c r="N289" s="20"/>
      <c r="O289" s="20"/>
      <c r="P289" s="20"/>
      <c r="Q289" s="28">
        <f t="shared" si="4"/>
        <v>17.71</v>
      </c>
      <c r="R289" s="18"/>
      <c r="S289" s="18"/>
      <c r="T289" s="18"/>
      <c r="U289" s="18"/>
      <c r="V289" s="18"/>
      <c r="W2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89" s="17">
        <f>SUM(T_MAIN_ROUTGW29[[#This Row],[(Y)
TOTAL Excluding VAT - Y1
((A*J)*Q)+((A*R)*12))]:[(AC)
TOTAL Excluding VAT - Y5
((E*N*Q)+((E*V)*12))]])</f>
        <v>0</v>
      </c>
      <c r="AC289" s="65"/>
    </row>
    <row r="290" spans="1:29" x14ac:dyDescent="0.3">
      <c r="A290" t="s">
        <v>79</v>
      </c>
      <c r="B290" t="s">
        <v>6650</v>
      </c>
      <c r="C290" t="s">
        <v>6651</v>
      </c>
      <c r="D290" t="s">
        <v>6637</v>
      </c>
      <c r="E290">
        <v>1</v>
      </c>
      <c r="F290">
        <v>1</v>
      </c>
      <c r="G290">
        <v>1</v>
      </c>
      <c r="H290">
        <v>1</v>
      </c>
      <c r="I290">
        <v>1</v>
      </c>
      <c r="J290" t="s">
        <v>269</v>
      </c>
      <c r="K290" t="s">
        <v>2524</v>
      </c>
      <c r="L290" s="20"/>
      <c r="M290" s="20"/>
      <c r="N290" s="20"/>
      <c r="O290" s="20"/>
      <c r="P290" s="20"/>
      <c r="Q290" s="28">
        <f t="shared" si="4"/>
        <v>17.71</v>
      </c>
      <c r="R290" s="18"/>
      <c r="S290" s="18"/>
      <c r="T290" s="18"/>
      <c r="U290" s="18"/>
      <c r="V290" s="18"/>
      <c r="W2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0" s="17">
        <f>SUM(T_MAIN_ROUTGW29[[#This Row],[(Y)
TOTAL Excluding VAT - Y1
((A*J)*Q)+((A*R)*12))]:[(AC)
TOTAL Excluding VAT - Y5
((E*N*Q)+((E*V)*12))]])</f>
        <v>0</v>
      </c>
      <c r="AC290" s="65"/>
    </row>
    <row r="291" spans="1:29" x14ac:dyDescent="0.3">
      <c r="A291" t="s">
        <v>79</v>
      </c>
      <c r="B291" t="s">
        <v>6652</v>
      </c>
      <c r="C291" t="s">
        <v>6653</v>
      </c>
      <c r="D291" t="s">
        <v>6637</v>
      </c>
      <c r="E291">
        <v>1</v>
      </c>
      <c r="F291">
        <v>1</v>
      </c>
      <c r="G291">
        <v>1</v>
      </c>
      <c r="H291">
        <v>1</v>
      </c>
      <c r="I291">
        <v>1</v>
      </c>
      <c r="J291" t="s">
        <v>269</v>
      </c>
      <c r="K291" t="s">
        <v>2524</v>
      </c>
      <c r="L291" s="20"/>
      <c r="M291" s="20"/>
      <c r="N291" s="20"/>
      <c r="O291" s="20"/>
      <c r="P291" s="20"/>
      <c r="Q291" s="28">
        <f t="shared" si="4"/>
        <v>17.71</v>
      </c>
      <c r="R291" s="18"/>
      <c r="S291" s="18"/>
      <c r="T291" s="18"/>
      <c r="U291" s="18"/>
      <c r="V291" s="18"/>
      <c r="W2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1" s="17">
        <f>SUM(T_MAIN_ROUTGW29[[#This Row],[(Y)
TOTAL Excluding VAT - Y1
((A*J)*Q)+((A*R)*12))]:[(AC)
TOTAL Excluding VAT - Y5
((E*N*Q)+((E*V)*12))]])</f>
        <v>0</v>
      </c>
      <c r="AC291" s="65"/>
    </row>
    <row r="292" spans="1:29" x14ac:dyDescent="0.3">
      <c r="A292" t="s">
        <v>79</v>
      </c>
      <c r="B292" t="s">
        <v>6654</v>
      </c>
      <c r="C292" t="s">
        <v>6655</v>
      </c>
      <c r="D292" t="s">
        <v>6637</v>
      </c>
      <c r="E292">
        <v>1</v>
      </c>
      <c r="F292">
        <v>1</v>
      </c>
      <c r="G292">
        <v>1</v>
      </c>
      <c r="H292">
        <v>1</v>
      </c>
      <c r="I292">
        <v>1</v>
      </c>
      <c r="J292" t="s">
        <v>269</v>
      </c>
      <c r="K292" t="s">
        <v>2524</v>
      </c>
      <c r="L292" s="20"/>
      <c r="M292" s="20"/>
      <c r="N292" s="20"/>
      <c r="O292" s="20"/>
      <c r="P292" s="20"/>
      <c r="Q292" s="28">
        <f t="shared" si="4"/>
        <v>17.71</v>
      </c>
      <c r="R292" s="18"/>
      <c r="S292" s="18"/>
      <c r="T292" s="18"/>
      <c r="U292" s="18"/>
      <c r="V292" s="18"/>
      <c r="W2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2" s="17">
        <f>SUM(T_MAIN_ROUTGW29[[#This Row],[(Y)
TOTAL Excluding VAT - Y1
((A*J)*Q)+((A*R)*12))]:[(AC)
TOTAL Excluding VAT - Y5
((E*N*Q)+((E*V)*12))]])</f>
        <v>0</v>
      </c>
      <c r="AC292" s="65"/>
    </row>
    <row r="293" spans="1:29" x14ac:dyDescent="0.3">
      <c r="A293" t="s">
        <v>69</v>
      </c>
      <c r="B293" t="s">
        <v>6656</v>
      </c>
      <c r="C293" t="s">
        <v>6657</v>
      </c>
      <c r="D293" t="s">
        <v>6637</v>
      </c>
      <c r="E293">
        <v>1</v>
      </c>
      <c r="F293">
        <v>1</v>
      </c>
      <c r="G293">
        <v>1</v>
      </c>
      <c r="H293">
        <v>1</v>
      </c>
      <c r="I293">
        <v>1</v>
      </c>
      <c r="J293" t="s">
        <v>269</v>
      </c>
      <c r="K293" t="s">
        <v>2524</v>
      </c>
      <c r="L293" s="20"/>
      <c r="M293" s="20"/>
      <c r="N293" s="20"/>
      <c r="O293" s="20"/>
      <c r="P293" s="20"/>
      <c r="Q293" s="28">
        <f t="shared" si="4"/>
        <v>17.71</v>
      </c>
      <c r="R293" s="18"/>
      <c r="S293" s="18"/>
      <c r="T293" s="18"/>
      <c r="U293" s="18"/>
      <c r="V293" s="18"/>
      <c r="W2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3" s="17">
        <f>SUM(T_MAIN_ROUTGW29[[#This Row],[(Y)
TOTAL Excluding VAT - Y1
((A*J)*Q)+((A*R)*12))]:[(AC)
TOTAL Excluding VAT - Y5
((E*N*Q)+((E*V)*12))]])</f>
        <v>0</v>
      </c>
      <c r="AC293" s="65"/>
    </row>
    <row r="294" spans="1:29" x14ac:dyDescent="0.3">
      <c r="A294" t="s">
        <v>69</v>
      </c>
      <c r="B294" t="s">
        <v>6658</v>
      </c>
      <c r="C294" t="s">
        <v>6659</v>
      </c>
      <c r="D294" t="s">
        <v>6637</v>
      </c>
      <c r="E294">
        <v>1</v>
      </c>
      <c r="F294">
        <v>1</v>
      </c>
      <c r="G294">
        <v>1</v>
      </c>
      <c r="H294">
        <v>1</v>
      </c>
      <c r="I294">
        <v>1</v>
      </c>
      <c r="J294" t="s">
        <v>269</v>
      </c>
      <c r="K294" t="s">
        <v>2524</v>
      </c>
      <c r="L294" s="20"/>
      <c r="M294" s="20"/>
      <c r="N294" s="20"/>
      <c r="O294" s="20"/>
      <c r="P294" s="20"/>
      <c r="Q294" s="28">
        <f t="shared" si="4"/>
        <v>17.71</v>
      </c>
      <c r="R294" s="18"/>
      <c r="S294" s="18"/>
      <c r="T294" s="18"/>
      <c r="U294" s="18"/>
      <c r="V294" s="18"/>
      <c r="W2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4" s="17">
        <f>SUM(T_MAIN_ROUTGW29[[#This Row],[(Y)
TOTAL Excluding VAT - Y1
((A*J)*Q)+((A*R)*12))]:[(AC)
TOTAL Excluding VAT - Y5
((E*N*Q)+((E*V)*12))]])</f>
        <v>0</v>
      </c>
      <c r="AC294" s="65"/>
    </row>
    <row r="295" spans="1:29" x14ac:dyDescent="0.3">
      <c r="A295" t="s">
        <v>69</v>
      </c>
      <c r="B295" t="s">
        <v>6660</v>
      </c>
      <c r="C295" t="s">
        <v>6661</v>
      </c>
      <c r="D295" t="s">
        <v>6637</v>
      </c>
      <c r="E295">
        <v>1</v>
      </c>
      <c r="F295">
        <v>1</v>
      </c>
      <c r="G295">
        <v>1</v>
      </c>
      <c r="H295">
        <v>1</v>
      </c>
      <c r="I295">
        <v>1</v>
      </c>
      <c r="J295" t="s">
        <v>269</v>
      </c>
      <c r="K295" t="s">
        <v>2524</v>
      </c>
      <c r="L295" s="20"/>
      <c r="M295" s="20"/>
      <c r="N295" s="20"/>
      <c r="O295" s="20"/>
      <c r="P295" s="20"/>
      <c r="Q295" s="28">
        <f t="shared" si="4"/>
        <v>17.71</v>
      </c>
      <c r="R295" s="18"/>
      <c r="S295" s="18"/>
      <c r="T295" s="18"/>
      <c r="U295" s="18"/>
      <c r="V295" s="18"/>
      <c r="W2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5" s="17">
        <f>SUM(T_MAIN_ROUTGW29[[#This Row],[(Y)
TOTAL Excluding VAT - Y1
((A*J)*Q)+((A*R)*12))]:[(AC)
TOTAL Excluding VAT - Y5
((E*N*Q)+((E*V)*12))]])</f>
        <v>0</v>
      </c>
      <c r="AC295" s="65"/>
    </row>
    <row r="296" spans="1:29" x14ac:dyDescent="0.3">
      <c r="A296" t="s">
        <v>69</v>
      </c>
      <c r="B296" t="s">
        <v>6662</v>
      </c>
      <c r="C296" t="s">
        <v>6663</v>
      </c>
      <c r="D296" t="s">
        <v>6637</v>
      </c>
      <c r="E296">
        <v>1</v>
      </c>
      <c r="F296">
        <v>1</v>
      </c>
      <c r="G296">
        <v>1</v>
      </c>
      <c r="H296">
        <v>1</v>
      </c>
      <c r="I296">
        <v>1</v>
      </c>
      <c r="J296" t="s">
        <v>269</v>
      </c>
      <c r="K296" t="s">
        <v>2524</v>
      </c>
      <c r="L296" s="20"/>
      <c r="M296" s="20"/>
      <c r="N296" s="20"/>
      <c r="O296" s="20"/>
      <c r="P296" s="20"/>
      <c r="Q296" s="28">
        <f t="shared" si="4"/>
        <v>17.71</v>
      </c>
      <c r="R296" s="18"/>
      <c r="S296" s="18"/>
      <c r="T296" s="18"/>
      <c r="U296" s="18"/>
      <c r="V296" s="18"/>
      <c r="W2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6" s="17">
        <f>SUM(T_MAIN_ROUTGW29[[#This Row],[(Y)
TOTAL Excluding VAT - Y1
((A*J)*Q)+((A*R)*12))]:[(AC)
TOTAL Excluding VAT - Y5
((E*N*Q)+((E*V)*12))]])</f>
        <v>0</v>
      </c>
      <c r="AC296" s="65"/>
    </row>
    <row r="297" spans="1:29" x14ac:dyDescent="0.3">
      <c r="A297" t="s">
        <v>69</v>
      </c>
      <c r="B297" t="s">
        <v>6664</v>
      </c>
      <c r="C297" t="s">
        <v>6665</v>
      </c>
      <c r="D297" t="s">
        <v>6637</v>
      </c>
      <c r="E297">
        <v>1</v>
      </c>
      <c r="F297">
        <v>1</v>
      </c>
      <c r="G297">
        <v>1</v>
      </c>
      <c r="H297">
        <v>1</v>
      </c>
      <c r="I297">
        <v>1</v>
      </c>
      <c r="J297" t="s">
        <v>269</v>
      </c>
      <c r="K297" t="s">
        <v>2524</v>
      </c>
      <c r="L297" s="20"/>
      <c r="M297" s="20"/>
      <c r="N297" s="20"/>
      <c r="O297" s="20"/>
      <c r="P297" s="20"/>
      <c r="Q297" s="28">
        <f t="shared" si="4"/>
        <v>17.71</v>
      </c>
      <c r="R297" s="18"/>
      <c r="S297" s="18"/>
      <c r="T297" s="18"/>
      <c r="U297" s="18"/>
      <c r="V297" s="18"/>
      <c r="W2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7" s="17">
        <f>SUM(T_MAIN_ROUTGW29[[#This Row],[(Y)
TOTAL Excluding VAT - Y1
((A*J)*Q)+((A*R)*12))]:[(AC)
TOTAL Excluding VAT - Y5
((E*N*Q)+((E*V)*12))]])</f>
        <v>0</v>
      </c>
      <c r="AC297" s="65"/>
    </row>
    <row r="298" spans="1:29" x14ac:dyDescent="0.3">
      <c r="A298" t="s">
        <v>69</v>
      </c>
      <c r="B298" t="s">
        <v>6666</v>
      </c>
      <c r="C298" t="s">
        <v>6667</v>
      </c>
      <c r="D298" t="s">
        <v>6637</v>
      </c>
      <c r="E298">
        <v>1</v>
      </c>
      <c r="F298">
        <v>1</v>
      </c>
      <c r="G298">
        <v>1</v>
      </c>
      <c r="H298">
        <v>1</v>
      </c>
      <c r="I298">
        <v>1</v>
      </c>
      <c r="J298" t="s">
        <v>269</v>
      </c>
      <c r="K298" t="s">
        <v>2524</v>
      </c>
      <c r="L298" s="20"/>
      <c r="M298" s="20"/>
      <c r="N298" s="20"/>
      <c r="O298" s="20"/>
      <c r="P298" s="20"/>
      <c r="Q298" s="28">
        <f t="shared" si="4"/>
        <v>17.71</v>
      </c>
      <c r="R298" s="18"/>
      <c r="S298" s="18"/>
      <c r="T298" s="18"/>
      <c r="U298" s="18"/>
      <c r="V298" s="18"/>
      <c r="W2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8" s="17">
        <f>SUM(T_MAIN_ROUTGW29[[#This Row],[(Y)
TOTAL Excluding VAT - Y1
((A*J)*Q)+((A*R)*12))]:[(AC)
TOTAL Excluding VAT - Y5
((E*N*Q)+((E*V)*12))]])</f>
        <v>0</v>
      </c>
      <c r="AC298" s="65"/>
    </row>
    <row r="299" spans="1:29" x14ac:dyDescent="0.3">
      <c r="A299" t="s">
        <v>69</v>
      </c>
      <c r="B299" t="s">
        <v>6668</v>
      </c>
      <c r="C299" t="s">
        <v>6669</v>
      </c>
      <c r="D299" t="s">
        <v>6637</v>
      </c>
      <c r="E299">
        <v>1</v>
      </c>
      <c r="F299">
        <v>1</v>
      </c>
      <c r="G299">
        <v>1</v>
      </c>
      <c r="H299">
        <v>1</v>
      </c>
      <c r="I299">
        <v>1</v>
      </c>
      <c r="J299" t="s">
        <v>269</v>
      </c>
      <c r="K299" t="s">
        <v>2524</v>
      </c>
      <c r="L299" s="20"/>
      <c r="M299" s="20"/>
      <c r="N299" s="20"/>
      <c r="O299" s="20"/>
      <c r="P299" s="20"/>
      <c r="Q299" s="28">
        <f t="shared" si="4"/>
        <v>17.71</v>
      </c>
      <c r="R299" s="18"/>
      <c r="S299" s="18"/>
      <c r="T299" s="18"/>
      <c r="U299" s="18"/>
      <c r="V299" s="18"/>
      <c r="W2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2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2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2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2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299" s="17">
        <f>SUM(T_MAIN_ROUTGW29[[#This Row],[(Y)
TOTAL Excluding VAT - Y1
((A*J)*Q)+((A*R)*12))]:[(AC)
TOTAL Excluding VAT - Y5
((E*N*Q)+((E*V)*12))]])</f>
        <v>0</v>
      </c>
      <c r="AC299" s="65"/>
    </row>
    <row r="300" spans="1:29" x14ac:dyDescent="0.3">
      <c r="A300" t="s">
        <v>69</v>
      </c>
      <c r="B300" t="s">
        <v>6670</v>
      </c>
      <c r="C300" t="s">
        <v>6671</v>
      </c>
      <c r="D300" t="s">
        <v>6637</v>
      </c>
      <c r="E300">
        <v>1</v>
      </c>
      <c r="F300">
        <v>1</v>
      </c>
      <c r="G300">
        <v>1</v>
      </c>
      <c r="H300">
        <v>1</v>
      </c>
      <c r="I300">
        <v>1</v>
      </c>
      <c r="J300" t="s">
        <v>269</v>
      </c>
      <c r="K300" t="s">
        <v>2524</v>
      </c>
      <c r="L300" s="20"/>
      <c r="M300" s="20"/>
      <c r="N300" s="20"/>
      <c r="O300" s="20"/>
      <c r="P300" s="20"/>
      <c r="Q300" s="28">
        <f t="shared" si="4"/>
        <v>17.71</v>
      </c>
      <c r="R300" s="18"/>
      <c r="S300" s="18"/>
      <c r="T300" s="18"/>
      <c r="U300" s="18"/>
      <c r="V300" s="18"/>
      <c r="W3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0" s="17">
        <f>SUM(T_MAIN_ROUTGW29[[#This Row],[(Y)
TOTAL Excluding VAT - Y1
((A*J)*Q)+((A*R)*12))]:[(AC)
TOTAL Excluding VAT - Y5
((E*N*Q)+((E*V)*12))]])</f>
        <v>0</v>
      </c>
      <c r="AC300" s="65"/>
    </row>
    <row r="301" spans="1:29" x14ac:dyDescent="0.3">
      <c r="A301" t="s">
        <v>69</v>
      </c>
      <c r="B301" t="s">
        <v>6672</v>
      </c>
      <c r="C301" t="s">
        <v>6673</v>
      </c>
      <c r="D301" t="s">
        <v>6637</v>
      </c>
      <c r="E301">
        <v>1</v>
      </c>
      <c r="F301">
        <v>1</v>
      </c>
      <c r="G301">
        <v>1</v>
      </c>
      <c r="H301">
        <v>1</v>
      </c>
      <c r="I301">
        <v>1</v>
      </c>
      <c r="J301" t="s">
        <v>269</v>
      </c>
      <c r="K301" t="s">
        <v>2524</v>
      </c>
      <c r="L301" s="20"/>
      <c r="M301" s="20"/>
      <c r="N301" s="20"/>
      <c r="O301" s="20"/>
      <c r="P301" s="20"/>
      <c r="Q301" s="28">
        <f t="shared" si="4"/>
        <v>17.71</v>
      </c>
      <c r="R301" s="18"/>
      <c r="S301" s="18"/>
      <c r="T301" s="18"/>
      <c r="U301" s="18"/>
      <c r="V301" s="18"/>
      <c r="W3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1" s="17">
        <f>SUM(T_MAIN_ROUTGW29[[#This Row],[(Y)
TOTAL Excluding VAT - Y1
((A*J)*Q)+((A*R)*12))]:[(AC)
TOTAL Excluding VAT - Y5
((E*N*Q)+((E*V)*12))]])</f>
        <v>0</v>
      </c>
      <c r="AC301" s="65"/>
    </row>
    <row r="302" spans="1:29" x14ac:dyDescent="0.3">
      <c r="A302" t="s">
        <v>69</v>
      </c>
      <c r="B302" t="s">
        <v>6674</v>
      </c>
      <c r="C302" t="s">
        <v>6675</v>
      </c>
      <c r="D302" t="s">
        <v>6637</v>
      </c>
      <c r="E302">
        <v>1</v>
      </c>
      <c r="F302">
        <v>1</v>
      </c>
      <c r="G302">
        <v>1</v>
      </c>
      <c r="H302">
        <v>1</v>
      </c>
      <c r="I302">
        <v>1</v>
      </c>
      <c r="J302" t="s">
        <v>269</v>
      </c>
      <c r="K302" t="s">
        <v>2524</v>
      </c>
      <c r="L302" s="20"/>
      <c r="M302" s="20"/>
      <c r="N302" s="20"/>
      <c r="O302" s="20"/>
      <c r="P302" s="20"/>
      <c r="Q302" s="28">
        <f t="shared" si="4"/>
        <v>17.71</v>
      </c>
      <c r="R302" s="18"/>
      <c r="S302" s="18"/>
      <c r="T302" s="18"/>
      <c r="U302" s="18"/>
      <c r="V302" s="18"/>
      <c r="W3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2" s="17">
        <f>SUM(T_MAIN_ROUTGW29[[#This Row],[(Y)
TOTAL Excluding VAT - Y1
((A*J)*Q)+((A*R)*12))]:[(AC)
TOTAL Excluding VAT - Y5
((E*N*Q)+((E*V)*12))]])</f>
        <v>0</v>
      </c>
      <c r="AC302" s="65"/>
    </row>
    <row r="303" spans="1:29" x14ac:dyDescent="0.3">
      <c r="A303" t="s">
        <v>69</v>
      </c>
      <c r="B303" t="s">
        <v>6676</v>
      </c>
      <c r="C303" t="s">
        <v>6677</v>
      </c>
      <c r="D303" t="s">
        <v>6637</v>
      </c>
      <c r="E303">
        <v>1</v>
      </c>
      <c r="F303">
        <v>1</v>
      </c>
      <c r="G303">
        <v>1</v>
      </c>
      <c r="H303">
        <v>1</v>
      </c>
      <c r="I303">
        <v>1</v>
      </c>
      <c r="J303" t="s">
        <v>269</v>
      </c>
      <c r="K303" t="s">
        <v>2524</v>
      </c>
      <c r="L303" s="20"/>
      <c r="M303" s="20"/>
      <c r="N303" s="20"/>
      <c r="O303" s="20"/>
      <c r="P303" s="20"/>
      <c r="Q303" s="28">
        <f t="shared" si="4"/>
        <v>17.71</v>
      </c>
      <c r="R303" s="18"/>
      <c r="S303" s="18"/>
      <c r="T303" s="18"/>
      <c r="U303" s="18"/>
      <c r="V303" s="18"/>
      <c r="W3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3" s="17">
        <f>SUM(T_MAIN_ROUTGW29[[#This Row],[(Y)
TOTAL Excluding VAT - Y1
((A*J)*Q)+((A*R)*12))]:[(AC)
TOTAL Excluding VAT - Y5
((E*N*Q)+((E*V)*12))]])</f>
        <v>0</v>
      </c>
      <c r="AC303" s="65"/>
    </row>
    <row r="304" spans="1:29" x14ac:dyDescent="0.3">
      <c r="A304" t="s">
        <v>69</v>
      </c>
      <c r="B304" t="s">
        <v>6678</v>
      </c>
      <c r="C304" t="s">
        <v>6679</v>
      </c>
      <c r="D304" t="s">
        <v>6637</v>
      </c>
      <c r="E304">
        <v>1</v>
      </c>
      <c r="F304">
        <v>1</v>
      </c>
      <c r="G304">
        <v>1</v>
      </c>
      <c r="H304">
        <v>1</v>
      </c>
      <c r="I304">
        <v>1</v>
      </c>
      <c r="J304" t="s">
        <v>269</v>
      </c>
      <c r="K304" t="s">
        <v>2524</v>
      </c>
      <c r="L304" s="20"/>
      <c r="M304" s="20"/>
      <c r="N304" s="20"/>
      <c r="O304" s="20"/>
      <c r="P304" s="20"/>
      <c r="Q304" s="28">
        <f t="shared" si="4"/>
        <v>17.71</v>
      </c>
      <c r="R304" s="18"/>
      <c r="S304" s="18"/>
      <c r="T304" s="18"/>
      <c r="U304" s="18"/>
      <c r="V304" s="18"/>
      <c r="W3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4" s="17">
        <f>SUM(T_MAIN_ROUTGW29[[#This Row],[(Y)
TOTAL Excluding VAT - Y1
((A*J)*Q)+((A*R)*12))]:[(AC)
TOTAL Excluding VAT - Y5
((E*N*Q)+((E*V)*12))]])</f>
        <v>0</v>
      </c>
      <c r="AC304" s="65"/>
    </row>
    <row r="305" spans="1:29" x14ac:dyDescent="0.3">
      <c r="A305" t="s">
        <v>69</v>
      </c>
      <c r="B305" t="s">
        <v>6680</v>
      </c>
      <c r="C305" t="s">
        <v>6681</v>
      </c>
      <c r="D305" t="s">
        <v>6637</v>
      </c>
      <c r="E305">
        <v>1</v>
      </c>
      <c r="F305">
        <v>1</v>
      </c>
      <c r="G305">
        <v>1</v>
      </c>
      <c r="H305">
        <v>1</v>
      </c>
      <c r="I305">
        <v>1</v>
      </c>
      <c r="J305" t="s">
        <v>269</v>
      </c>
      <c r="K305" t="s">
        <v>2524</v>
      </c>
      <c r="L305" s="20"/>
      <c r="M305" s="20"/>
      <c r="N305" s="20"/>
      <c r="O305" s="20"/>
      <c r="P305" s="20"/>
      <c r="Q305" s="28">
        <f t="shared" si="4"/>
        <v>17.71</v>
      </c>
      <c r="R305" s="18"/>
      <c r="S305" s="18"/>
      <c r="T305" s="18"/>
      <c r="U305" s="18"/>
      <c r="V305" s="18"/>
      <c r="W3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5" s="17">
        <f>SUM(T_MAIN_ROUTGW29[[#This Row],[(Y)
TOTAL Excluding VAT - Y1
((A*J)*Q)+((A*R)*12))]:[(AC)
TOTAL Excluding VAT - Y5
((E*N*Q)+((E*V)*12))]])</f>
        <v>0</v>
      </c>
      <c r="AC305" s="65"/>
    </row>
    <row r="306" spans="1:29" x14ac:dyDescent="0.3">
      <c r="A306" t="s">
        <v>69</v>
      </c>
      <c r="B306" t="s">
        <v>6682</v>
      </c>
      <c r="C306" t="s">
        <v>6683</v>
      </c>
      <c r="D306" t="s">
        <v>6637</v>
      </c>
      <c r="E306">
        <v>1</v>
      </c>
      <c r="F306">
        <v>1</v>
      </c>
      <c r="G306">
        <v>1</v>
      </c>
      <c r="H306">
        <v>1</v>
      </c>
      <c r="I306">
        <v>1</v>
      </c>
      <c r="J306" t="s">
        <v>269</v>
      </c>
      <c r="K306" t="s">
        <v>2524</v>
      </c>
      <c r="L306" s="20"/>
      <c r="M306" s="20"/>
      <c r="N306" s="20"/>
      <c r="O306" s="20"/>
      <c r="P306" s="20"/>
      <c r="Q306" s="28">
        <f t="shared" si="4"/>
        <v>17.71</v>
      </c>
      <c r="R306" s="18"/>
      <c r="S306" s="18"/>
      <c r="T306" s="18"/>
      <c r="U306" s="18"/>
      <c r="V306" s="18"/>
      <c r="W3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6" s="17">
        <f>SUM(T_MAIN_ROUTGW29[[#This Row],[(Y)
TOTAL Excluding VAT - Y1
((A*J)*Q)+((A*R)*12))]:[(AC)
TOTAL Excluding VAT - Y5
((E*N*Q)+((E*V)*12))]])</f>
        <v>0</v>
      </c>
      <c r="AC306" s="65"/>
    </row>
    <row r="307" spans="1:29" x14ac:dyDescent="0.3">
      <c r="A307" t="s">
        <v>69</v>
      </c>
      <c r="B307" t="s">
        <v>6684</v>
      </c>
      <c r="C307" t="s">
        <v>6685</v>
      </c>
      <c r="D307" t="s">
        <v>6637</v>
      </c>
      <c r="E307">
        <v>1</v>
      </c>
      <c r="F307">
        <v>1</v>
      </c>
      <c r="G307">
        <v>1</v>
      </c>
      <c r="H307">
        <v>1</v>
      </c>
      <c r="I307">
        <v>1</v>
      </c>
      <c r="J307" t="s">
        <v>269</v>
      </c>
      <c r="K307" t="s">
        <v>2524</v>
      </c>
      <c r="L307" s="20"/>
      <c r="M307" s="20"/>
      <c r="N307" s="20"/>
      <c r="O307" s="20"/>
      <c r="P307" s="20"/>
      <c r="Q307" s="28">
        <f t="shared" si="4"/>
        <v>17.71</v>
      </c>
      <c r="R307" s="18"/>
      <c r="S307" s="18"/>
      <c r="T307" s="18"/>
      <c r="U307" s="18"/>
      <c r="V307" s="18"/>
      <c r="W3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7" s="17">
        <f>SUM(T_MAIN_ROUTGW29[[#This Row],[(Y)
TOTAL Excluding VAT - Y1
((A*J)*Q)+((A*R)*12))]:[(AC)
TOTAL Excluding VAT - Y5
((E*N*Q)+((E*V)*12))]])</f>
        <v>0</v>
      </c>
      <c r="AC307" s="65"/>
    </row>
    <row r="308" spans="1:29" x14ac:dyDescent="0.3">
      <c r="A308" t="s">
        <v>69</v>
      </c>
      <c r="B308" t="s">
        <v>6686</v>
      </c>
      <c r="C308" t="s">
        <v>6687</v>
      </c>
      <c r="D308" t="s">
        <v>6637</v>
      </c>
      <c r="E308">
        <v>1</v>
      </c>
      <c r="F308">
        <v>1</v>
      </c>
      <c r="G308">
        <v>1</v>
      </c>
      <c r="H308">
        <v>1</v>
      </c>
      <c r="I308">
        <v>1</v>
      </c>
      <c r="J308" t="s">
        <v>269</v>
      </c>
      <c r="K308" t="s">
        <v>2524</v>
      </c>
      <c r="L308" s="20"/>
      <c r="M308" s="20"/>
      <c r="N308" s="20"/>
      <c r="O308" s="20"/>
      <c r="P308" s="20"/>
      <c r="Q308" s="28">
        <f t="shared" si="4"/>
        <v>17.71</v>
      </c>
      <c r="R308" s="18"/>
      <c r="S308" s="18"/>
      <c r="T308" s="18"/>
      <c r="U308" s="18"/>
      <c r="V308" s="18"/>
      <c r="W3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8" s="17">
        <f>SUM(T_MAIN_ROUTGW29[[#This Row],[(Y)
TOTAL Excluding VAT - Y1
((A*J)*Q)+((A*R)*12))]:[(AC)
TOTAL Excluding VAT - Y5
((E*N*Q)+((E*V)*12))]])</f>
        <v>0</v>
      </c>
      <c r="AC308" s="65"/>
    </row>
    <row r="309" spans="1:29" x14ac:dyDescent="0.3">
      <c r="A309" t="s">
        <v>69</v>
      </c>
      <c r="B309" t="s">
        <v>6688</v>
      </c>
      <c r="C309" t="s">
        <v>6689</v>
      </c>
      <c r="D309" t="s">
        <v>6637</v>
      </c>
      <c r="E309">
        <v>1</v>
      </c>
      <c r="F309">
        <v>1</v>
      </c>
      <c r="G309">
        <v>1</v>
      </c>
      <c r="H309">
        <v>1</v>
      </c>
      <c r="I309">
        <v>1</v>
      </c>
      <c r="J309" t="s">
        <v>269</v>
      </c>
      <c r="K309" t="s">
        <v>2524</v>
      </c>
      <c r="L309" s="20"/>
      <c r="M309" s="20"/>
      <c r="N309" s="20"/>
      <c r="O309" s="20"/>
      <c r="P309" s="20"/>
      <c r="Q309" s="28">
        <f t="shared" si="4"/>
        <v>17.71</v>
      </c>
      <c r="R309" s="18"/>
      <c r="S309" s="18"/>
      <c r="T309" s="18"/>
      <c r="U309" s="18"/>
      <c r="V309" s="18"/>
      <c r="W3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09" s="17">
        <f>SUM(T_MAIN_ROUTGW29[[#This Row],[(Y)
TOTAL Excluding VAT - Y1
((A*J)*Q)+((A*R)*12))]:[(AC)
TOTAL Excluding VAT - Y5
((E*N*Q)+((E*V)*12))]])</f>
        <v>0</v>
      </c>
      <c r="AC309" s="65"/>
    </row>
    <row r="310" spans="1:29" x14ac:dyDescent="0.3">
      <c r="A310" t="s">
        <v>69</v>
      </c>
      <c r="B310" t="s">
        <v>6690</v>
      </c>
      <c r="C310" t="s">
        <v>6691</v>
      </c>
      <c r="D310" t="s">
        <v>6637</v>
      </c>
      <c r="E310">
        <v>1</v>
      </c>
      <c r="F310">
        <v>1</v>
      </c>
      <c r="G310">
        <v>1</v>
      </c>
      <c r="H310">
        <v>1</v>
      </c>
      <c r="I310">
        <v>1</v>
      </c>
      <c r="J310" t="s">
        <v>269</v>
      </c>
      <c r="K310" t="s">
        <v>2524</v>
      </c>
      <c r="L310" s="20"/>
      <c r="M310" s="20"/>
      <c r="N310" s="20"/>
      <c r="O310" s="20"/>
      <c r="P310" s="20"/>
      <c r="Q310" s="28">
        <f t="shared" si="4"/>
        <v>17.71</v>
      </c>
      <c r="R310" s="18"/>
      <c r="S310" s="18"/>
      <c r="T310" s="18"/>
      <c r="U310" s="18"/>
      <c r="V310" s="18"/>
      <c r="W3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0" s="17">
        <f>SUM(T_MAIN_ROUTGW29[[#This Row],[(Y)
TOTAL Excluding VAT - Y1
((A*J)*Q)+((A*R)*12))]:[(AC)
TOTAL Excluding VAT - Y5
((E*N*Q)+((E*V)*12))]])</f>
        <v>0</v>
      </c>
      <c r="AC310" s="65"/>
    </row>
    <row r="311" spans="1:29" x14ac:dyDescent="0.3">
      <c r="A311" t="s">
        <v>69</v>
      </c>
      <c r="B311" t="s">
        <v>6692</v>
      </c>
      <c r="C311" t="s">
        <v>6693</v>
      </c>
      <c r="D311" t="s">
        <v>6637</v>
      </c>
      <c r="E311">
        <v>1</v>
      </c>
      <c r="F311">
        <v>1</v>
      </c>
      <c r="G311">
        <v>1</v>
      </c>
      <c r="H311">
        <v>1</v>
      </c>
      <c r="I311">
        <v>1</v>
      </c>
      <c r="J311" t="s">
        <v>269</v>
      </c>
      <c r="K311" t="s">
        <v>2524</v>
      </c>
      <c r="L311" s="20"/>
      <c r="M311" s="20"/>
      <c r="N311" s="20"/>
      <c r="O311" s="20"/>
      <c r="P311" s="20"/>
      <c r="Q311" s="28">
        <f t="shared" si="4"/>
        <v>17.71</v>
      </c>
      <c r="R311" s="18"/>
      <c r="S311" s="18"/>
      <c r="T311" s="18"/>
      <c r="U311" s="18"/>
      <c r="V311" s="18"/>
      <c r="W3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1" s="17">
        <f>SUM(T_MAIN_ROUTGW29[[#This Row],[(Y)
TOTAL Excluding VAT - Y1
((A*J)*Q)+((A*R)*12))]:[(AC)
TOTAL Excluding VAT - Y5
((E*N*Q)+((E*V)*12))]])</f>
        <v>0</v>
      </c>
      <c r="AC311" s="65"/>
    </row>
    <row r="312" spans="1:29" x14ac:dyDescent="0.3">
      <c r="A312" t="s">
        <v>69</v>
      </c>
      <c r="B312" t="s">
        <v>6694</v>
      </c>
      <c r="C312" t="s">
        <v>6695</v>
      </c>
      <c r="D312" t="s">
        <v>6637</v>
      </c>
      <c r="E312">
        <v>1</v>
      </c>
      <c r="F312">
        <v>1</v>
      </c>
      <c r="G312">
        <v>1</v>
      </c>
      <c r="H312">
        <v>1</v>
      </c>
      <c r="I312">
        <v>1</v>
      </c>
      <c r="J312" t="s">
        <v>269</v>
      </c>
      <c r="K312" t="s">
        <v>2524</v>
      </c>
      <c r="L312" s="20"/>
      <c r="M312" s="20"/>
      <c r="N312" s="20"/>
      <c r="O312" s="20"/>
      <c r="P312" s="20"/>
      <c r="Q312" s="28">
        <f t="shared" si="4"/>
        <v>17.71</v>
      </c>
      <c r="R312" s="18"/>
      <c r="S312" s="18"/>
      <c r="T312" s="18"/>
      <c r="U312" s="18"/>
      <c r="V312" s="18"/>
      <c r="W3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2" s="17">
        <f>SUM(T_MAIN_ROUTGW29[[#This Row],[(Y)
TOTAL Excluding VAT - Y1
((A*J)*Q)+((A*R)*12))]:[(AC)
TOTAL Excluding VAT - Y5
((E*N*Q)+((E*V)*12))]])</f>
        <v>0</v>
      </c>
      <c r="AC312" s="65"/>
    </row>
    <row r="313" spans="1:29" x14ac:dyDescent="0.3">
      <c r="A313" t="s">
        <v>69</v>
      </c>
      <c r="B313" t="s">
        <v>6696</v>
      </c>
      <c r="C313" t="s">
        <v>6697</v>
      </c>
      <c r="D313" t="s">
        <v>6637</v>
      </c>
      <c r="E313">
        <v>1</v>
      </c>
      <c r="F313">
        <v>1</v>
      </c>
      <c r="G313">
        <v>1</v>
      </c>
      <c r="H313">
        <v>1</v>
      </c>
      <c r="I313">
        <v>1</v>
      </c>
      <c r="J313" t="s">
        <v>269</v>
      </c>
      <c r="K313" t="s">
        <v>2524</v>
      </c>
      <c r="L313" s="20"/>
      <c r="M313" s="20"/>
      <c r="N313" s="20"/>
      <c r="O313" s="20"/>
      <c r="P313" s="20"/>
      <c r="Q313" s="28">
        <f t="shared" si="4"/>
        <v>17.71</v>
      </c>
      <c r="R313" s="18"/>
      <c r="S313" s="18"/>
      <c r="T313" s="18"/>
      <c r="U313" s="18"/>
      <c r="V313" s="18"/>
      <c r="W3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3" s="17">
        <f>SUM(T_MAIN_ROUTGW29[[#This Row],[(Y)
TOTAL Excluding VAT - Y1
((A*J)*Q)+((A*R)*12))]:[(AC)
TOTAL Excluding VAT - Y5
((E*N*Q)+((E*V)*12))]])</f>
        <v>0</v>
      </c>
      <c r="AC313" s="65"/>
    </row>
    <row r="314" spans="1:29" x14ac:dyDescent="0.3">
      <c r="A314" t="s">
        <v>69</v>
      </c>
      <c r="B314" t="s">
        <v>6698</v>
      </c>
      <c r="C314" t="s">
        <v>6699</v>
      </c>
      <c r="D314" t="s">
        <v>6637</v>
      </c>
      <c r="E314">
        <v>1</v>
      </c>
      <c r="F314">
        <v>1</v>
      </c>
      <c r="G314">
        <v>1</v>
      </c>
      <c r="H314">
        <v>1</v>
      </c>
      <c r="I314">
        <v>1</v>
      </c>
      <c r="J314" t="s">
        <v>269</v>
      </c>
      <c r="K314" t="s">
        <v>2524</v>
      </c>
      <c r="L314" s="20"/>
      <c r="M314" s="20"/>
      <c r="N314" s="20"/>
      <c r="O314" s="20"/>
      <c r="P314" s="20"/>
      <c r="Q314" s="28">
        <f t="shared" si="4"/>
        <v>17.71</v>
      </c>
      <c r="R314" s="18"/>
      <c r="S314" s="18"/>
      <c r="T314" s="18"/>
      <c r="U314" s="18"/>
      <c r="V314" s="18"/>
      <c r="W3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4" s="17">
        <f>SUM(T_MAIN_ROUTGW29[[#This Row],[(Y)
TOTAL Excluding VAT - Y1
((A*J)*Q)+((A*R)*12))]:[(AC)
TOTAL Excluding VAT - Y5
((E*N*Q)+((E*V)*12))]])</f>
        <v>0</v>
      </c>
      <c r="AC314" s="65"/>
    </row>
    <row r="315" spans="1:29" x14ac:dyDescent="0.3">
      <c r="A315" t="s">
        <v>69</v>
      </c>
      <c r="B315" t="s">
        <v>6700</v>
      </c>
      <c r="C315" t="s">
        <v>6701</v>
      </c>
      <c r="D315" t="s">
        <v>6637</v>
      </c>
      <c r="E315">
        <v>1</v>
      </c>
      <c r="F315">
        <v>1</v>
      </c>
      <c r="G315">
        <v>1</v>
      </c>
      <c r="H315">
        <v>1</v>
      </c>
      <c r="I315">
        <v>1</v>
      </c>
      <c r="J315" t="s">
        <v>269</v>
      </c>
      <c r="K315" t="s">
        <v>2524</v>
      </c>
      <c r="L315" s="20"/>
      <c r="M315" s="20"/>
      <c r="N315" s="20"/>
      <c r="O315" s="20"/>
      <c r="P315" s="20"/>
      <c r="Q315" s="28">
        <f t="shared" si="4"/>
        <v>17.71</v>
      </c>
      <c r="R315" s="18"/>
      <c r="S315" s="18"/>
      <c r="T315" s="18"/>
      <c r="U315" s="18"/>
      <c r="V315" s="18"/>
      <c r="W3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5" s="17">
        <f>SUM(T_MAIN_ROUTGW29[[#This Row],[(Y)
TOTAL Excluding VAT - Y1
((A*J)*Q)+((A*R)*12))]:[(AC)
TOTAL Excluding VAT - Y5
((E*N*Q)+((E*V)*12))]])</f>
        <v>0</v>
      </c>
      <c r="AC315" s="65"/>
    </row>
    <row r="316" spans="1:29" x14ac:dyDescent="0.3">
      <c r="A316" t="s">
        <v>69</v>
      </c>
      <c r="B316" t="s">
        <v>6702</v>
      </c>
      <c r="C316" t="s">
        <v>6703</v>
      </c>
      <c r="D316" t="s">
        <v>6637</v>
      </c>
      <c r="E316">
        <v>1</v>
      </c>
      <c r="F316">
        <v>1</v>
      </c>
      <c r="G316">
        <v>1</v>
      </c>
      <c r="H316">
        <v>1</v>
      </c>
      <c r="I316">
        <v>1</v>
      </c>
      <c r="J316" t="s">
        <v>269</v>
      </c>
      <c r="K316" t="s">
        <v>2524</v>
      </c>
      <c r="L316" s="20"/>
      <c r="M316" s="20"/>
      <c r="N316" s="20"/>
      <c r="O316" s="20"/>
      <c r="P316" s="20"/>
      <c r="Q316" s="28">
        <f t="shared" si="4"/>
        <v>17.71</v>
      </c>
      <c r="R316" s="18"/>
      <c r="S316" s="18"/>
      <c r="T316" s="18"/>
      <c r="U316" s="18"/>
      <c r="V316" s="18"/>
      <c r="W3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6" s="17">
        <f>SUM(T_MAIN_ROUTGW29[[#This Row],[(Y)
TOTAL Excluding VAT - Y1
((A*J)*Q)+((A*R)*12))]:[(AC)
TOTAL Excluding VAT - Y5
((E*N*Q)+((E*V)*12))]])</f>
        <v>0</v>
      </c>
      <c r="AC316" s="65"/>
    </row>
    <row r="317" spans="1:29" x14ac:dyDescent="0.3">
      <c r="A317" t="s">
        <v>69</v>
      </c>
      <c r="B317" t="s">
        <v>6704</v>
      </c>
      <c r="C317" t="s">
        <v>6705</v>
      </c>
      <c r="D317" t="s">
        <v>6637</v>
      </c>
      <c r="E317">
        <v>1</v>
      </c>
      <c r="F317">
        <v>1</v>
      </c>
      <c r="G317">
        <v>1</v>
      </c>
      <c r="H317">
        <v>1</v>
      </c>
      <c r="I317">
        <v>1</v>
      </c>
      <c r="J317" t="s">
        <v>269</v>
      </c>
      <c r="K317" t="s">
        <v>2524</v>
      </c>
      <c r="L317" s="20"/>
      <c r="M317" s="20"/>
      <c r="N317" s="20"/>
      <c r="O317" s="20"/>
      <c r="P317" s="20"/>
      <c r="Q317" s="28">
        <f t="shared" si="4"/>
        <v>17.71</v>
      </c>
      <c r="R317" s="18"/>
      <c r="S317" s="18"/>
      <c r="T317" s="18"/>
      <c r="U317" s="18"/>
      <c r="V317" s="18"/>
      <c r="W3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7" s="17">
        <f>SUM(T_MAIN_ROUTGW29[[#This Row],[(Y)
TOTAL Excluding VAT - Y1
((A*J)*Q)+((A*R)*12))]:[(AC)
TOTAL Excluding VAT - Y5
((E*N*Q)+((E*V)*12))]])</f>
        <v>0</v>
      </c>
      <c r="AC317" s="65"/>
    </row>
    <row r="318" spans="1:29" x14ac:dyDescent="0.3">
      <c r="A318" t="s">
        <v>69</v>
      </c>
      <c r="B318" t="s">
        <v>6706</v>
      </c>
      <c r="C318" t="s">
        <v>6707</v>
      </c>
      <c r="D318" t="s">
        <v>6637</v>
      </c>
      <c r="E318">
        <v>1</v>
      </c>
      <c r="F318">
        <v>1</v>
      </c>
      <c r="G318">
        <v>1</v>
      </c>
      <c r="H318">
        <v>1</v>
      </c>
      <c r="I318">
        <v>1</v>
      </c>
      <c r="J318" t="s">
        <v>269</v>
      </c>
      <c r="K318" t="s">
        <v>2524</v>
      </c>
      <c r="L318" s="20"/>
      <c r="M318" s="20"/>
      <c r="N318" s="20"/>
      <c r="O318" s="20"/>
      <c r="P318" s="20"/>
      <c r="Q318" s="28">
        <f t="shared" si="4"/>
        <v>17.71</v>
      </c>
      <c r="R318" s="18"/>
      <c r="S318" s="18"/>
      <c r="T318" s="18"/>
      <c r="U318" s="18"/>
      <c r="V318" s="18"/>
      <c r="W3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8" s="17">
        <f>SUM(T_MAIN_ROUTGW29[[#This Row],[(Y)
TOTAL Excluding VAT - Y1
((A*J)*Q)+((A*R)*12))]:[(AC)
TOTAL Excluding VAT - Y5
((E*N*Q)+((E*V)*12))]])</f>
        <v>0</v>
      </c>
      <c r="AC318" s="65"/>
    </row>
    <row r="319" spans="1:29" x14ac:dyDescent="0.3">
      <c r="A319" t="s">
        <v>69</v>
      </c>
      <c r="B319" t="s">
        <v>6708</v>
      </c>
      <c r="C319" t="s">
        <v>6709</v>
      </c>
      <c r="D319" t="s">
        <v>6637</v>
      </c>
      <c r="E319">
        <v>1</v>
      </c>
      <c r="F319">
        <v>1</v>
      </c>
      <c r="G319">
        <v>1</v>
      </c>
      <c r="H319">
        <v>1</v>
      </c>
      <c r="I319">
        <v>1</v>
      </c>
      <c r="J319" t="s">
        <v>269</v>
      </c>
      <c r="K319" t="s">
        <v>2524</v>
      </c>
      <c r="L319" s="20"/>
      <c r="M319" s="20"/>
      <c r="N319" s="20"/>
      <c r="O319" s="20"/>
      <c r="P319" s="20"/>
      <c r="Q319" s="28">
        <f t="shared" si="4"/>
        <v>17.71</v>
      </c>
      <c r="R319" s="18"/>
      <c r="S319" s="18"/>
      <c r="T319" s="18"/>
      <c r="U319" s="18"/>
      <c r="V319" s="18"/>
      <c r="W3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19" s="17">
        <f>SUM(T_MAIN_ROUTGW29[[#This Row],[(Y)
TOTAL Excluding VAT - Y1
((A*J)*Q)+((A*R)*12))]:[(AC)
TOTAL Excluding VAT - Y5
((E*N*Q)+((E*V)*12))]])</f>
        <v>0</v>
      </c>
      <c r="AC319" s="65"/>
    </row>
    <row r="320" spans="1:29" x14ac:dyDescent="0.3">
      <c r="A320" t="s">
        <v>69</v>
      </c>
      <c r="B320" t="s">
        <v>6710</v>
      </c>
      <c r="C320" t="s">
        <v>6711</v>
      </c>
      <c r="D320" t="s">
        <v>6637</v>
      </c>
      <c r="E320">
        <v>1</v>
      </c>
      <c r="F320">
        <v>1</v>
      </c>
      <c r="G320">
        <v>1</v>
      </c>
      <c r="H320">
        <v>1</v>
      </c>
      <c r="I320">
        <v>1</v>
      </c>
      <c r="J320" t="s">
        <v>269</v>
      </c>
      <c r="K320" t="s">
        <v>2524</v>
      </c>
      <c r="L320" s="20"/>
      <c r="M320" s="20"/>
      <c r="N320" s="20"/>
      <c r="O320" s="20"/>
      <c r="P320" s="20"/>
      <c r="Q320" s="28">
        <f t="shared" si="4"/>
        <v>17.71</v>
      </c>
      <c r="R320" s="18"/>
      <c r="S320" s="18"/>
      <c r="T320" s="18"/>
      <c r="U320" s="18"/>
      <c r="V320" s="18"/>
      <c r="W3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0" s="17">
        <f>SUM(T_MAIN_ROUTGW29[[#This Row],[(Y)
TOTAL Excluding VAT - Y1
((A*J)*Q)+((A*R)*12))]:[(AC)
TOTAL Excluding VAT - Y5
((E*N*Q)+((E*V)*12))]])</f>
        <v>0</v>
      </c>
      <c r="AC320" s="65"/>
    </row>
    <row r="321" spans="1:29" x14ac:dyDescent="0.3">
      <c r="A321" t="s">
        <v>69</v>
      </c>
      <c r="B321" t="s">
        <v>6712</v>
      </c>
      <c r="C321" t="s">
        <v>6713</v>
      </c>
      <c r="D321" t="s">
        <v>6637</v>
      </c>
      <c r="E321">
        <v>1</v>
      </c>
      <c r="F321">
        <v>1</v>
      </c>
      <c r="G321">
        <v>1</v>
      </c>
      <c r="H321">
        <v>1</v>
      </c>
      <c r="I321">
        <v>1</v>
      </c>
      <c r="J321" t="s">
        <v>269</v>
      </c>
      <c r="K321" t="s">
        <v>2524</v>
      </c>
      <c r="L321" s="20"/>
      <c r="M321" s="20"/>
      <c r="N321" s="20"/>
      <c r="O321" s="20"/>
      <c r="P321" s="20"/>
      <c r="Q321" s="28">
        <f t="shared" si="4"/>
        <v>17.71</v>
      </c>
      <c r="R321" s="18"/>
      <c r="S321" s="18"/>
      <c r="T321" s="18"/>
      <c r="U321" s="18"/>
      <c r="V321" s="18"/>
      <c r="W3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1" s="17">
        <f>SUM(T_MAIN_ROUTGW29[[#This Row],[(Y)
TOTAL Excluding VAT - Y1
((A*J)*Q)+((A*R)*12))]:[(AC)
TOTAL Excluding VAT - Y5
((E*N*Q)+((E*V)*12))]])</f>
        <v>0</v>
      </c>
      <c r="AC321" s="65"/>
    </row>
    <row r="322" spans="1:29" x14ac:dyDescent="0.3">
      <c r="A322" t="s">
        <v>69</v>
      </c>
      <c r="B322" t="s">
        <v>6714</v>
      </c>
      <c r="C322" t="s">
        <v>6715</v>
      </c>
      <c r="D322" t="s">
        <v>6637</v>
      </c>
      <c r="E322">
        <v>1</v>
      </c>
      <c r="F322">
        <v>1</v>
      </c>
      <c r="G322">
        <v>1</v>
      </c>
      <c r="H322">
        <v>1</v>
      </c>
      <c r="I322">
        <v>1</v>
      </c>
      <c r="J322" t="s">
        <v>269</v>
      </c>
      <c r="K322" t="s">
        <v>2524</v>
      </c>
      <c r="L322" s="20"/>
      <c r="M322" s="20"/>
      <c r="N322" s="20"/>
      <c r="O322" s="20"/>
      <c r="P322" s="20"/>
      <c r="Q322" s="28">
        <f t="shared" si="4"/>
        <v>17.71</v>
      </c>
      <c r="R322" s="18"/>
      <c r="S322" s="18"/>
      <c r="T322" s="18"/>
      <c r="U322" s="18"/>
      <c r="V322" s="18"/>
      <c r="W3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2" s="17">
        <f>SUM(T_MAIN_ROUTGW29[[#This Row],[(Y)
TOTAL Excluding VAT - Y1
((A*J)*Q)+((A*R)*12))]:[(AC)
TOTAL Excluding VAT - Y5
((E*N*Q)+((E*V)*12))]])</f>
        <v>0</v>
      </c>
      <c r="AC322" s="65"/>
    </row>
    <row r="323" spans="1:29" x14ac:dyDescent="0.3">
      <c r="A323" t="s">
        <v>69</v>
      </c>
      <c r="B323" t="s">
        <v>6716</v>
      </c>
      <c r="C323" t="s">
        <v>6717</v>
      </c>
      <c r="D323" t="s">
        <v>6637</v>
      </c>
      <c r="E323">
        <v>1</v>
      </c>
      <c r="F323">
        <v>1</v>
      </c>
      <c r="G323">
        <v>1</v>
      </c>
      <c r="H323">
        <v>1</v>
      </c>
      <c r="I323">
        <v>1</v>
      </c>
      <c r="J323" t="s">
        <v>269</v>
      </c>
      <c r="K323" t="s">
        <v>2524</v>
      </c>
      <c r="L323" s="20"/>
      <c r="M323" s="20"/>
      <c r="N323" s="20"/>
      <c r="O323" s="20"/>
      <c r="P323" s="20"/>
      <c r="Q323" s="28">
        <f t="shared" si="4"/>
        <v>17.71</v>
      </c>
      <c r="R323" s="18"/>
      <c r="S323" s="18"/>
      <c r="T323" s="18"/>
      <c r="U323" s="18"/>
      <c r="V323" s="18"/>
      <c r="W3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3" s="17">
        <f>SUM(T_MAIN_ROUTGW29[[#This Row],[(Y)
TOTAL Excluding VAT - Y1
((A*J)*Q)+((A*R)*12))]:[(AC)
TOTAL Excluding VAT - Y5
((E*N*Q)+((E*V)*12))]])</f>
        <v>0</v>
      </c>
      <c r="AC323" s="65"/>
    </row>
    <row r="324" spans="1:29" x14ac:dyDescent="0.3">
      <c r="A324" t="s">
        <v>69</v>
      </c>
      <c r="B324" t="s">
        <v>6718</v>
      </c>
      <c r="C324" t="s">
        <v>6719</v>
      </c>
      <c r="D324" t="s">
        <v>6637</v>
      </c>
      <c r="E324">
        <v>1</v>
      </c>
      <c r="F324">
        <v>1</v>
      </c>
      <c r="G324">
        <v>1</v>
      </c>
      <c r="H324">
        <v>1</v>
      </c>
      <c r="I324">
        <v>1</v>
      </c>
      <c r="J324" t="s">
        <v>269</v>
      </c>
      <c r="K324" t="s">
        <v>2524</v>
      </c>
      <c r="L324" s="20"/>
      <c r="M324" s="20"/>
      <c r="N324" s="20"/>
      <c r="O324" s="20"/>
      <c r="P324" s="20"/>
      <c r="Q324" s="28">
        <f t="shared" si="4"/>
        <v>17.71</v>
      </c>
      <c r="R324" s="18"/>
      <c r="S324" s="18"/>
      <c r="T324" s="18"/>
      <c r="U324" s="18"/>
      <c r="V324" s="18"/>
      <c r="W3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4" s="17">
        <f>SUM(T_MAIN_ROUTGW29[[#This Row],[(Y)
TOTAL Excluding VAT - Y1
((A*J)*Q)+((A*R)*12))]:[(AC)
TOTAL Excluding VAT - Y5
((E*N*Q)+((E*V)*12))]])</f>
        <v>0</v>
      </c>
      <c r="AC324" s="65"/>
    </row>
    <row r="325" spans="1:29" x14ac:dyDescent="0.3">
      <c r="A325" t="s">
        <v>69</v>
      </c>
      <c r="B325" t="s">
        <v>6720</v>
      </c>
      <c r="C325" t="s">
        <v>6721</v>
      </c>
      <c r="D325" t="s">
        <v>6637</v>
      </c>
      <c r="E325">
        <v>1</v>
      </c>
      <c r="F325">
        <v>1</v>
      </c>
      <c r="G325">
        <v>1</v>
      </c>
      <c r="H325">
        <v>1</v>
      </c>
      <c r="I325">
        <v>1</v>
      </c>
      <c r="J325" t="s">
        <v>269</v>
      </c>
      <c r="K325" t="s">
        <v>2524</v>
      </c>
      <c r="L325" s="20"/>
      <c r="M325" s="20"/>
      <c r="N325" s="20"/>
      <c r="O325" s="20"/>
      <c r="P325" s="20"/>
      <c r="Q325" s="28">
        <f t="shared" si="4"/>
        <v>17.71</v>
      </c>
      <c r="R325" s="18"/>
      <c r="S325" s="18"/>
      <c r="T325" s="18"/>
      <c r="U325" s="18"/>
      <c r="V325" s="18"/>
      <c r="W3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5" s="17">
        <f>SUM(T_MAIN_ROUTGW29[[#This Row],[(Y)
TOTAL Excluding VAT - Y1
((A*J)*Q)+((A*R)*12))]:[(AC)
TOTAL Excluding VAT - Y5
((E*N*Q)+((E*V)*12))]])</f>
        <v>0</v>
      </c>
      <c r="AC325" s="65"/>
    </row>
    <row r="326" spans="1:29" x14ac:dyDescent="0.3">
      <c r="A326" t="s">
        <v>69</v>
      </c>
      <c r="B326" t="s">
        <v>6722</v>
      </c>
      <c r="C326" t="s">
        <v>6723</v>
      </c>
      <c r="D326" t="s">
        <v>6637</v>
      </c>
      <c r="E326">
        <v>1</v>
      </c>
      <c r="F326">
        <v>1</v>
      </c>
      <c r="G326">
        <v>1</v>
      </c>
      <c r="H326">
        <v>1</v>
      </c>
      <c r="I326">
        <v>1</v>
      </c>
      <c r="J326" t="s">
        <v>269</v>
      </c>
      <c r="K326" t="s">
        <v>2524</v>
      </c>
      <c r="L326" s="20"/>
      <c r="M326" s="20"/>
      <c r="N326" s="20"/>
      <c r="O326" s="20"/>
      <c r="P326" s="20"/>
      <c r="Q326" s="28">
        <f t="shared" si="4"/>
        <v>17.71</v>
      </c>
      <c r="R326" s="18"/>
      <c r="S326" s="18"/>
      <c r="T326" s="18"/>
      <c r="U326" s="18"/>
      <c r="V326" s="18"/>
      <c r="W3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6" s="17">
        <f>SUM(T_MAIN_ROUTGW29[[#This Row],[(Y)
TOTAL Excluding VAT - Y1
((A*J)*Q)+((A*R)*12))]:[(AC)
TOTAL Excluding VAT - Y5
((E*N*Q)+((E*V)*12))]])</f>
        <v>0</v>
      </c>
      <c r="AC326" s="65"/>
    </row>
    <row r="327" spans="1:29" x14ac:dyDescent="0.3">
      <c r="A327" t="s">
        <v>69</v>
      </c>
      <c r="B327" t="s">
        <v>6724</v>
      </c>
      <c r="C327" t="s">
        <v>6725</v>
      </c>
      <c r="D327" t="s">
        <v>6637</v>
      </c>
      <c r="E327">
        <v>1</v>
      </c>
      <c r="F327">
        <v>1</v>
      </c>
      <c r="G327">
        <v>1</v>
      </c>
      <c r="H327">
        <v>1</v>
      </c>
      <c r="I327">
        <v>1</v>
      </c>
      <c r="J327" t="s">
        <v>269</v>
      </c>
      <c r="K327" t="s">
        <v>2524</v>
      </c>
      <c r="L327" s="20"/>
      <c r="M327" s="20"/>
      <c r="N327" s="20"/>
      <c r="O327" s="20"/>
      <c r="P327" s="20"/>
      <c r="Q327" s="28">
        <f t="shared" si="4"/>
        <v>17.71</v>
      </c>
      <c r="R327" s="18"/>
      <c r="S327" s="18"/>
      <c r="T327" s="18"/>
      <c r="U327" s="18"/>
      <c r="V327" s="18"/>
      <c r="W3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7" s="17">
        <f>SUM(T_MAIN_ROUTGW29[[#This Row],[(Y)
TOTAL Excluding VAT - Y1
((A*J)*Q)+((A*R)*12))]:[(AC)
TOTAL Excluding VAT - Y5
((E*N*Q)+((E*V)*12))]])</f>
        <v>0</v>
      </c>
      <c r="AC327" s="65"/>
    </row>
    <row r="328" spans="1:29" x14ac:dyDescent="0.3">
      <c r="A328" t="s">
        <v>69</v>
      </c>
      <c r="B328" t="s">
        <v>6726</v>
      </c>
      <c r="C328" t="s">
        <v>6727</v>
      </c>
      <c r="D328" t="s">
        <v>6637</v>
      </c>
      <c r="E328">
        <v>1</v>
      </c>
      <c r="F328">
        <v>1</v>
      </c>
      <c r="G328">
        <v>1</v>
      </c>
      <c r="H328">
        <v>1</v>
      </c>
      <c r="I328">
        <v>1</v>
      </c>
      <c r="J328" t="s">
        <v>269</v>
      </c>
      <c r="K328" t="s">
        <v>2524</v>
      </c>
      <c r="L328" s="20"/>
      <c r="M328" s="20"/>
      <c r="N328" s="20"/>
      <c r="O328" s="20"/>
      <c r="P328" s="20"/>
      <c r="Q328" s="28">
        <f t="shared" si="4"/>
        <v>17.71</v>
      </c>
      <c r="R328" s="18"/>
      <c r="S328" s="18"/>
      <c r="T328" s="18"/>
      <c r="U328" s="18"/>
      <c r="V328" s="18"/>
      <c r="W3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8" s="17">
        <f>SUM(T_MAIN_ROUTGW29[[#This Row],[(Y)
TOTAL Excluding VAT - Y1
((A*J)*Q)+((A*R)*12))]:[(AC)
TOTAL Excluding VAT - Y5
((E*N*Q)+((E*V)*12))]])</f>
        <v>0</v>
      </c>
      <c r="AC328" s="65"/>
    </row>
    <row r="329" spans="1:29" x14ac:dyDescent="0.3">
      <c r="A329" t="s">
        <v>69</v>
      </c>
      <c r="B329" t="s">
        <v>6728</v>
      </c>
      <c r="C329" t="s">
        <v>6729</v>
      </c>
      <c r="D329" t="s">
        <v>6637</v>
      </c>
      <c r="E329">
        <v>1</v>
      </c>
      <c r="F329">
        <v>1</v>
      </c>
      <c r="G329">
        <v>1</v>
      </c>
      <c r="H329">
        <v>1</v>
      </c>
      <c r="I329">
        <v>1</v>
      </c>
      <c r="J329" t="s">
        <v>269</v>
      </c>
      <c r="K329" t="s">
        <v>2524</v>
      </c>
      <c r="L329" s="20"/>
      <c r="M329" s="20"/>
      <c r="N329" s="20"/>
      <c r="O329" s="20"/>
      <c r="P329" s="20"/>
      <c r="Q329" s="28">
        <f t="shared" si="4"/>
        <v>17.71</v>
      </c>
      <c r="R329" s="18"/>
      <c r="S329" s="18"/>
      <c r="T329" s="18"/>
      <c r="U329" s="18"/>
      <c r="V329" s="18"/>
      <c r="W3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29" s="17">
        <f>SUM(T_MAIN_ROUTGW29[[#This Row],[(Y)
TOTAL Excluding VAT - Y1
((A*J)*Q)+((A*R)*12))]:[(AC)
TOTAL Excluding VAT - Y5
((E*N*Q)+((E*V)*12))]])</f>
        <v>0</v>
      </c>
      <c r="AC329" s="65"/>
    </row>
    <row r="330" spans="1:29" x14ac:dyDescent="0.3">
      <c r="A330" t="s">
        <v>69</v>
      </c>
      <c r="B330" t="s">
        <v>6730</v>
      </c>
      <c r="C330" t="s">
        <v>6731</v>
      </c>
      <c r="D330" t="s">
        <v>6637</v>
      </c>
      <c r="E330">
        <v>1</v>
      </c>
      <c r="F330">
        <v>1</v>
      </c>
      <c r="G330">
        <v>1</v>
      </c>
      <c r="H330">
        <v>1</v>
      </c>
      <c r="I330">
        <v>1</v>
      </c>
      <c r="J330" t="s">
        <v>269</v>
      </c>
      <c r="K330" t="s">
        <v>2524</v>
      </c>
      <c r="L330" s="20"/>
      <c r="M330" s="20"/>
      <c r="N330" s="20"/>
      <c r="O330" s="20"/>
      <c r="P330" s="20"/>
      <c r="Q330" s="28">
        <f t="shared" si="4"/>
        <v>17.71</v>
      </c>
      <c r="R330" s="18"/>
      <c r="S330" s="18"/>
      <c r="T330" s="18"/>
      <c r="U330" s="18"/>
      <c r="V330" s="18"/>
      <c r="W3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0" s="17">
        <f>SUM(T_MAIN_ROUTGW29[[#This Row],[(Y)
TOTAL Excluding VAT - Y1
((A*J)*Q)+((A*R)*12))]:[(AC)
TOTAL Excluding VAT - Y5
((E*N*Q)+((E*V)*12))]])</f>
        <v>0</v>
      </c>
      <c r="AC330" s="65"/>
    </row>
    <row r="331" spans="1:29" x14ac:dyDescent="0.3">
      <c r="A331" t="s">
        <v>69</v>
      </c>
      <c r="B331" t="s">
        <v>6732</v>
      </c>
      <c r="C331" t="s">
        <v>6733</v>
      </c>
      <c r="D331" t="s">
        <v>6637</v>
      </c>
      <c r="E331">
        <v>1</v>
      </c>
      <c r="F331">
        <v>1</v>
      </c>
      <c r="G331">
        <v>1</v>
      </c>
      <c r="H331">
        <v>1</v>
      </c>
      <c r="I331">
        <v>1</v>
      </c>
      <c r="J331" t="s">
        <v>269</v>
      </c>
      <c r="K331" t="s">
        <v>2524</v>
      </c>
      <c r="L331" s="20"/>
      <c r="M331" s="20"/>
      <c r="N331" s="20"/>
      <c r="O331" s="20"/>
      <c r="P331" s="20"/>
      <c r="Q331" s="28">
        <f t="shared" si="4"/>
        <v>17.71</v>
      </c>
      <c r="R331" s="18"/>
      <c r="S331" s="18"/>
      <c r="T331" s="18"/>
      <c r="U331" s="18"/>
      <c r="V331" s="18"/>
      <c r="W3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1" s="17">
        <f>SUM(T_MAIN_ROUTGW29[[#This Row],[(Y)
TOTAL Excluding VAT - Y1
((A*J)*Q)+((A*R)*12))]:[(AC)
TOTAL Excluding VAT - Y5
((E*N*Q)+((E*V)*12))]])</f>
        <v>0</v>
      </c>
      <c r="AC331" s="65"/>
    </row>
    <row r="332" spans="1:29" x14ac:dyDescent="0.3">
      <c r="A332" t="s">
        <v>69</v>
      </c>
      <c r="B332" t="s">
        <v>6734</v>
      </c>
      <c r="C332" t="s">
        <v>6735</v>
      </c>
      <c r="D332" t="s">
        <v>6637</v>
      </c>
      <c r="E332">
        <v>1</v>
      </c>
      <c r="F332">
        <v>1</v>
      </c>
      <c r="G332">
        <v>1</v>
      </c>
      <c r="H332">
        <v>1</v>
      </c>
      <c r="I332">
        <v>1</v>
      </c>
      <c r="J332" t="s">
        <v>269</v>
      </c>
      <c r="K332" t="s">
        <v>2524</v>
      </c>
      <c r="L332" s="20"/>
      <c r="M332" s="20"/>
      <c r="N332" s="20"/>
      <c r="O332" s="20"/>
      <c r="P332" s="20"/>
      <c r="Q332" s="28">
        <f t="shared" si="4"/>
        <v>17.71</v>
      </c>
      <c r="R332" s="18"/>
      <c r="S332" s="18"/>
      <c r="T332" s="18"/>
      <c r="U332" s="18"/>
      <c r="V332" s="18"/>
      <c r="W3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2" s="17">
        <f>SUM(T_MAIN_ROUTGW29[[#This Row],[(Y)
TOTAL Excluding VAT - Y1
((A*J)*Q)+((A*R)*12))]:[(AC)
TOTAL Excluding VAT - Y5
((E*N*Q)+((E*V)*12))]])</f>
        <v>0</v>
      </c>
      <c r="AC332" s="65"/>
    </row>
    <row r="333" spans="1:29" x14ac:dyDescent="0.3">
      <c r="A333" t="s">
        <v>69</v>
      </c>
      <c r="B333" t="s">
        <v>6736</v>
      </c>
      <c r="C333" t="s">
        <v>6737</v>
      </c>
      <c r="D333" t="s">
        <v>6637</v>
      </c>
      <c r="E333">
        <v>1</v>
      </c>
      <c r="F333">
        <v>1</v>
      </c>
      <c r="G333">
        <v>1</v>
      </c>
      <c r="H333">
        <v>1</v>
      </c>
      <c r="I333">
        <v>1</v>
      </c>
      <c r="J333" t="s">
        <v>269</v>
      </c>
      <c r="K333" t="s">
        <v>2524</v>
      </c>
      <c r="L333" s="20"/>
      <c r="M333" s="20"/>
      <c r="N333" s="20"/>
      <c r="O333" s="20"/>
      <c r="P333" s="20"/>
      <c r="Q333" s="28">
        <f t="shared" ref="Q333:Q396" si="5">Exchange_Rate</f>
        <v>17.71</v>
      </c>
      <c r="R333" s="18"/>
      <c r="S333" s="18"/>
      <c r="T333" s="18"/>
      <c r="U333" s="18"/>
      <c r="V333" s="18"/>
      <c r="W3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3" s="17">
        <f>SUM(T_MAIN_ROUTGW29[[#This Row],[(Y)
TOTAL Excluding VAT - Y1
((A*J)*Q)+((A*R)*12))]:[(AC)
TOTAL Excluding VAT - Y5
((E*N*Q)+((E*V)*12))]])</f>
        <v>0</v>
      </c>
      <c r="AC333" s="65"/>
    </row>
    <row r="334" spans="1:29" x14ac:dyDescent="0.3">
      <c r="A334" t="s">
        <v>69</v>
      </c>
      <c r="B334" t="s">
        <v>6738</v>
      </c>
      <c r="C334" t="s">
        <v>6739</v>
      </c>
      <c r="D334" t="s">
        <v>6637</v>
      </c>
      <c r="E334">
        <v>1</v>
      </c>
      <c r="F334">
        <v>1</v>
      </c>
      <c r="G334">
        <v>1</v>
      </c>
      <c r="H334">
        <v>1</v>
      </c>
      <c r="I334">
        <v>1</v>
      </c>
      <c r="J334" t="s">
        <v>269</v>
      </c>
      <c r="K334" t="s">
        <v>2524</v>
      </c>
      <c r="L334" s="20"/>
      <c r="M334" s="20"/>
      <c r="N334" s="20"/>
      <c r="O334" s="20"/>
      <c r="P334" s="20"/>
      <c r="Q334" s="28">
        <f t="shared" si="5"/>
        <v>17.71</v>
      </c>
      <c r="R334" s="18"/>
      <c r="S334" s="18"/>
      <c r="T334" s="18"/>
      <c r="U334" s="18"/>
      <c r="V334" s="18"/>
      <c r="W3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4" s="17">
        <f>SUM(T_MAIN_ROUTGW29[[#This Row],[(Y)
TOTAL Excluding VAT - Y1
((A*J)*Q)+((A*R)*12))]:[(AC)
TOTAL Excluding VAT - Y5
((E*N*Q)+((E*V)*12))]])</f>
        <v>0</v>
      </c>
      <c r="AC334" s="65"/>
    </row>
    <row r="335" spans="1:29" x14ac:dyDescent="0.3">
      <c r="A335" t="s">
        <v>69</v>
      </c>
      <c r="B335" t="s">
        <v>6740</v>
      </c>
      <c r="C335" t="s">
        <v>6741</v>
      </c>
      <c r="D335" t="s">
        <v>6637</v>
      </c>
      <c r="E335">
        <v>1</v>
      </c>
      <c r="F335">
        <v>1</v>
      </c>
      <c r="G335">
        <v>1</v>
      </c>
      <c r="H335">
        <v>1</v>
      </c>
      <c r="I335">
        <v>1</v>
      </c>
      <c r="J335" t="s">
        <v>269</v>
      </c>
      <c r="K335" t="s">
        <v>2524</v>
      </c>
      <c r="L335" s="20"/>
      <c r="M335" s="20"/>
      <c r="N335" s="20"/>
      <c r="O335" s="20"/>
      <c r="P335" s="20"/>
      <c r="Q335" s="28">
        <f t="shared" si="5"/>
        <v>17.71</v>
      </c>
      <c r="R335" s="18"/>
      <c r="S335" s="18"/>
      <c r="T335" s="18"/>
      <c r="U335" s="18"/>
      <c r="V335" s="18"/>
      <c r="W3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5" s="17">
        <f>SUM(T_MAIN_ROUTGW29[[#This Row],[(Y)
TOTAL Excluding VAT - Y1
((A*J)*Q)+((A*R)*12))]:[(AC)
TOTAL Excluding VAT - Y5
((E*N*Q)+((E*V)*12))]])</f>
        <v>0</v>
      </c>
      <c r="AC335" s="65"/>
    </row>
    <row r="336" spans="1:29" x14ac:dyDescent="0.3">
      <c r="A336" t="s">
        <v>69</v>
      </c>
      <c r="B336" t="s">
        <v>6742</v>
      </c>
      <c r="C336" t="s">
        <v>6743</v>
      </c>
      <c r="D336" t="s">
        <v>6637</v>
      </c>
      <c r="E336">
        <v>1</v>
      </c>
      <c r="F336">
        <v>1</v>
      </c>
      <c r="G336">
        <v>1</v>
      </c>
      <c r="H336">
        <v>1</v>
      </c>
      <c r="I336">
        <v>1</v>
      </c>
      <c r="J336" t="s">
        <v>269</v>
      </c>
      <c r="K336" t="s">
        <v>2524</v>
      </c>
      <c r="L336" s="20"/>
      <c r="M336" s="20"/>
      <c r="N336" s="20"/>
      <c r="O336" s="20"/>
      <c r="P336" s="20"/>
      <c r="Q336" s="28">
        <f t="shared" si="5"/>
        <v>17.71</v>
      </c>
      <c r="R336" s="18"/>
      <c r="S336" s="18"/>
      <c r="T336" s="18"/>
      <c r="U336" s="18"/>
      <c r="V336" s="18"/>
      <c r="W3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6" s="17">
        <f>SUM(T_MAIN_ROUTGW29[[#This Row],[(Y)
TOTAL Excluding VAT - Y1
((A*J)*Q)+((A*R)*12))]:[(AC)
TOTAL Excluding VAT - Y5
((E*N*Q)+((E*V)*12))]])</f>
        <v>0</v>
      </c>
      <c r="AC336" s="65"/>
    </row>
    <row r="337" spans="1:29" x14ac:dyDescent="0.3">
      <c r="A337" t="s">
        <v>69</v>
      </c>
      <c r="B337" t="s">
        <v>6744</v>
      </c>
      <c r="C337" t="s">
        <v>6745</v>
      </c>
      <c r="D337" t="s">
        <v>6637</v>
      </c>
      <c r="E337">
        <v>1</v>
      </c>
      <c r="F337">
        <v>1</v>
      </c>
      <c r="G337">
        <v>1</v>
      </c>
      <c r="H337">
        <v>1</v>
      </c>
      <c r="I337">
        <v>1</v>
      </c>
      <c r="J337" t="s">
        <v>269</v>
      </c>
      <c r="K337" t="s">
        <v>2524</v>
      </c>
      <c r="L337" s="20"/>
      <c r="M337" s="20"/>
      <c r="N337" s="20"/>
      <c r="O337" s="20"/>
      <c r="P337" s="20"/>
      <c r="Q337" s="28">
        <f t="shared" si="5"/>
        <v>17.71</v>
      </c>
      <c r="R337" s="18"/>
      <c r="S337" s="18"/>
      <c r="T337" s="18"/>
      <c r="U337" s="18"/>
      <c r="V337" s="18"/>
      <c r="W3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7" s="17">
        <f>SUM(T_MAIN_ROUTGW29[[#This Row],[(Y)
TOTAL Excluding VAT - Y1
((A*J)*Q)+((A*R)*12))]:[(AC)
TOTAL Excluding VAT - Y5
((E*N*Q)+((E*V)*12))]])</f>
        <v>0</v>
      </c>
      <c r="AC337" s="65"/>
    </row>
    <row r="338" spans="1:29" x14ac:dyDescent="0.3">
      <c r="A338" t="s">
        <v>69</v>
      </c>
      <c r="B338" t="s">
        <v>6746</v>
      </c>
      <c r="C338" t="s">
        <v>6747</v>
      </c>
      <c r="D338" t="s">
        <v>6637</v>
      </c>
      <c r="E338">
        <v>1</v>
      </c>
      <c r="F338">
        <v>1</v>
      </c>
      <c r="G338">
        <v>1</v>
      </c>
      <c r="H338">
        <v>1</v>
      </c>
      <c r="I338">
        <v>1</v>
      </c>
      <c r="J338" t="s">
        <v>269</v>
      </c>
      <c r="K338" t="s">
        <v>2524</v>
      </c>
      <c r="L338" s="20"/>
      <c r="M338" s="20"/>
      <c r="N338" s="20"/>
      <c r="O338" s="20"/>
      <c r="P338" s="20"/>
      <c r="Q338" s="28">
        <f t="shared" si="5"/>
        <v>17.71</v>
      </c>
      <c r="R338" s="18"/>
      <c r="S338" s="18"/>
      <c r="T338" s="18"/>
      <c r="U338" s="18"/>
      <c r="V338" s="18"/>
      <c r="W3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8" s="17">
        <f>SUM(T_MAIN_ROUTGW29[[#This Row],[(Y)
TOTAL Excluding VAT - Y1
((A*J)*Q)+((A*R)*12))]:[(AC)
TOTAL Excluding VAT - Y5
((E*N*Q)+((E*V)*12))]])</f>
        <v>0</v>
      </c>
      <c r="AC338" s="65"/>
    </row>
    <row r="339" spans="1:29" x14ac:dyDescent="0.3">
      <c r="A339" t="s">
        <v>69</v>
      </c>
      <c r="B339" t="s">
        <v>6748</v>
      </c>
      <c r="C339" t="s">
        <v>6749</v>
      </c>
      <c r="D339" t="s">
        <v>6637</v>
      </c>
      <c r="E339">
        <v>1</v>
      </c>
      <c r="F339">
        <v>1</v>
      </c>
      <c r="G339">
        <v>1</v>
      </c>
      <c r="H339">
        <v>1</v>
      </c>
      <c r="I339">
        <v>1</v>
      </c>
      <c r="J339" t="s">
        <v>269</v>
      </c>
      <c r="K339" t="s">
        <v>2524</v>
      </c>
      <c r="L339" s="20"/>
      <c r="M339" s="20"/>
      <c r="N339" s="20"/>
      <c r="O339" s="20"/>
      <c r="P339" s="20"/>
      <c r="Q339" s="28">
        <f t="shared" si="5"/>
        <v>17.71</v>
      </c>
      <c r="R339" s="18"/>
      <c r="S339" s="18"/>
      <c r="T339" s="18"/>
      <c r="U339" s="18"/>
      <c r="V339" s="18"/>
      <c r="W3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39" s="17">
        <f>SUM(T_MAIN_ROUTGW29[[#This Row],[(Y)
TOTAL Excluding VAT - Y1
((A*J)*Q)+((A*R)*12))]:[(AC)
TOTAL Excluding VAT - Y5
((E*N*Q)+((E*V)*12))]])</f>
        <v>0</v>
      </c>
      <c r="AC339" s="65"/>
    </row>
    <row r="340" spans="1:29" x14ac:dyDescent="0.3">
      <c r="A340" t="s">
        <v>69</v>
      </c>
      <c r="B340" t="s">
        <v>6750</v>
      </c>
      <c r="C340" t="s">
        <v>6751</v>
      </c>
      <c r="D340" t="s">
        <v>6637</v>
      </c>
      <c r="E340">
        <v>1</v>
      </c>
      <c r="F340">
        <v>1</v>
      </c>
      <c r="G340">
        <v>1</v>
      </c>
      <c r="H340">
        <v>1</v>
      </c>
      <c r="I340">
        <v>1</v>
      </c>
      <c r="J340" t="s">
        <v>269</v>
      </c>
      <c r="K340" t="s">
        <v>2524</v>
      </c>
      <c r="L340" s="20"/>
      <c r="M340" s="20"/>
      <c r="N340" s="20"/>
      <c r="O340" s="20"/>
      <c r="P340" s="20"/>
      <c r="Q340" s="28">
        <f t="shared" si="5"/>
        <v>17.71</v>
      </c>
      <c r="R340" s="18"/>
      <c r="S340" s="18"/>
      <c r="T340" s="18"/>
      <c r="U340" s="18"/>
      <c r="V340" s="18"/>
      <c r="W3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0" s="17">
        <f>SUM(T_MAIN_ROUTGW29[[#This Row],[(Y)
TOTAL Excluding VAT - Y1
((A*J)*Q)+((A*R)*12))]:[(AC)
TOTAL Excluding VAT - Y5
((E*N*Q)+((E*V)*12))]])</f>
        <v>0</v>
      </c>
      <c r="AC340" s="65"/>
    </row>
    <row r="341" spans="1:29" x14ac:dyDescent="0.3">
      <c r="A341" t="s">
        <v>69</v>
      </c>
      <c r="B341" t="s">
        <v>6752</v>
      </c>
      <c r="C341" t="s">
        <v>6753</v>
      </c>
      <c r="D341" t="s">
        <v>6637</v>
      </c>
      <c r="E341">
        <v>1</v>
      </c>
      <c r="F341">
        <v>1</v>
      </c>
      <c r="G341">
        <v>1</v>
      </c>
      <c r="H341">
        <v>1</v>
      </c>
      <c r="I341">
        <v>1</v>
      </c>
      <c r="J341" t="s">
        <v>269</v>
      </c>
      <c r="K341" t="s">
        <v>2524</v>
      </c>
      <c r="L341" s="20"/>
      <c r="M341" s="20"/>
      <c r="N341" s="20"/>
      <c r="O341" s="20"/>
      <c r="P341" s="20"/>
      <c r="Q341" s="28">
        <f t="shared" si="5"/>
        <v>17.71</v>
      </c>
      <c r="R341" s="18"/>
      <c r="S341" s="18"/>
      <c r="T341" s="18"/>
      <c r="U341" s="18"/>
      <c r="V341" s="18"/>
      <c r="W3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1" s="17">
        <f>SUM(T_MAIN_ROUTGW29[[#This Row],[(Y)
TOTAL Excluding VAT - Y1
((A*J)*Q)+((A*R)*12))]:[(AC)
TOTAL Excluding VAT - Y5
((E*N*Q)+((E*V)*12))]])</f>
        <v>0</v>
      </c>
      <c r="AC341" s="65"/>
    </row>
    <row r="342" spans="1:29" x14ac:dyDescent="0.3">
      <c r="A342" t="s">
        <v>69</v>
      </c>
      <c r="B342" t="s">
        <v>6754</v>
      </c>
      <c r="C342" t="s">
        <v>6755</v>
      </c>
      <c r="D342" t="s">
        <v>6637</v>
      </c>
      <c r="E342">
        <v>1</v>
      </c>
      <c r="F342">
        <v>1</v>
      </c>
      <c r="G342">
        <v>1</v>
      </c>
      <c r="H342">
        <v>1</v>
      </c>
      <c r="I342">
        <v>1</v>
      </c>
      <c r="J342" t="s">
        <v>269</v>
      </c>
      <c r="K342" t="s">
        <v>2524</v>
      </c>
      <c r="L342" s="20"/>
      <c r="M342" s="20"/>
      <c r="N342" s="20"/>
      <c r="O342" s="20"/>
      <c r="P342" s="20"/>
      <c r="Q342" s="28">
        <f t="shared" si="5"/>
        <v>17.71</v>
      </c>
      <c r="R342" s="18"/>
      <c r="S342" s="18"/>
      <c r="T342" s="18"/>
      <c r="U342" s="18"/>
      <c r="V342" s="18"/>
      <c r="W3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2" s="17">
        <f>SUM(T_MAIN_ROUTGW29[[#This Row],[(Y)
TOTAL Excluding VAT - Y1
((A*J)*Q)+((A*R)*12))]:[(AC)
TOTAL Excluding VAT - Y5
((E*N*Q)+((E*V)*12))]])</f>
        <v>0</v>
      </c>
      <c r="AC342" s="65"/>
    </row>
    <row r="343" spans="1:29" x14ac:dyDescent="0.3">
      <c r="A343" t="s">
        <v>69</v>
      </c>
      <c r="B343" t="s">
        <v>6756</v>
      </c>
      <c r="C343" t="s">
        <v>6757</v>
      </c>
      <c r="D343" t="s">
        <v>6637</v>
      </c>
      <c r="E343">
        <v>1</v>
      </c>
      <c r="F343">
        <v>1</v>
      </c>
      <c r="G343">
        <v>1</v>
      </c>
      <c r="H343">
        <v>1</v>
      </c>
      <c r="I343">
        <v>1</v>
      </c>
      <c r="J343" t="s">
        <v>269</v>
      </c>
      <c r="K343" t="s">
        <v>2524</v>
      </c>
      <c r="L343" s="20"/>
      <c r="M343" s="20"/>
      <c r="N343" s="20"/>
      <c r="O343" s="20"/>
      <c r="P343" s="20"/>
      <c r="Q343" s="28">
        <f t="shared" si="5"/>
        <v>17.71</v>
      </c>
      <c r="R343" s="18"/>
      <c r="S343" s="18"/>
      <c r="T343" s="18"/>
      <c r="U343" s="18"/>
      <c r="V343" s="18"/>
      <c r="W3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3" s="17">
        <f>SUM(T_MAIN_ROUTGW29[[#This Row],[(Y)
TOTAL Excluding VAT - Y1
((A*J)*Q)+((A*R)*12))]:[(AC)
TOTAL Excluding VAT - Y5
((E*N*Q)+((E*V)*12))]])</f>
        <v>0</v>
      </c>
      <c r="AC343" s="65"/>
    </row>
    <row r="344" spans="1:29" x14ac:dyDescent="0.3">
      <c r="A344" t="s">
        <v>69</v>
      </c>
      <c r="B344" t="s">
        <v>6758</v>
      </c>
      <c r="C344" t="s">
        <v>6759</v>
      </c>
      <c r="D344" t="s">
        <v>6637</v>
      </c>
      <c r="E344">
        <v>1</v>
      </c>
      <c r="F344">
        <v>1</v>
      </c>
      <c r="G344">
        <v>1</v>
      </c>
      <c r="H344">
        <v>1</v>
      </c>
      <c r="I344">
        <v>1</v>
      </c>
      <c r="J344" t="s">
        <v>269</v>
      </c>
      <c r="K344" t="s">
        <v>2524</v>
      </c>
      <c r="L344" s="20"/>
      <c r="M344" s="20"/>
      <c r="N344" s="20"/>
      <c r="O344" s="20"/>
      <c r="P344" s="20"/>
      <c r="Q344" s="28">
        <f t="shared" si="5"/>
        <v>17.71</v>
      </c>
      <c r="R344" s="18"/>
      <c r="S344" s="18"/>
      <c r="T344" s="18"/>
      <c r="U344" s="18"/>
      <c r="V344" s="18"/>
      <c r="W3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4" s="17">
        <f>SUM(T_MAIN_ROUTGW29[[#This Row],[(Y)
TOTAL Excluding VAT - Y1
((A*J)*Q)+((A*R)*12))]:[(AC)
TOTAL Excluding VAT - Y5
((E*N*Q)+((E*V)*12))]])</f>
        <v>0</v>
      </c>
      <c r="AC344" s="65"/>
    </row>
    <row r="345" spans="1:29" x14ac:dyDescent="0.3">
      <c r="A345" t="s">
        <v>69</v>
      </c>
      <c r="B345" t="s">
        <v>6760</v>
      </c>
      <c r="C345" t="s">
        <v>6761</v>
      </c>
      <c r="D345" t="s">
        <v>6637</v>
      </c>
      <c r="E345">
        <v>1</v>
      </c>
      <c r="F345">
        <v>1</v>
      </c>
      <c r="G345">
        <v>1</v>
      </c>
      <c r="H345">
        <v>1</v>
      </c>
      <c r="I345">
        <v>1</v>
      </c>
      <c r="J345" t="s">
        <v>269</v>
      </c>
      <c r="K345" t="s">
        <v>2524</v>
      </c>
      <c r="L345" s="20"/>
      <c r="M345" s="20"/>
      <c r="N345" s="20"/>
      <c r="O345" s="20"/>
      <c r="P345" s="20"/>
      <c r="Q345" s="28">
        <f t="shared" si="5"/>
        <v>17.71</v>
      </c>
      <c r="R345" s="18"/>
      <c r="S345" s="18"/>
      <c r="T345" s="18"/>
      <c r="U345" s="18"/>
      <c r="V345" s="18"/>
      <c r="W3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5" s="17">
        <f>SUM(T_MAIN_ROUTGW29[[#This Row],[(Y)
TOTAL Excluding VAT - Y1
((A*J)*Q)+((A*R)*12))]:[(AC)
TOTAL Excluding VAT - Y5
((E*N*Q)+((E*V)*12))]])</f>
        <v>0</v>
      </c>
      <c r="AC345" s="65"/>
    </row>
    <row r="346" spans="1:29" x14ac:dyDescent="0.3">
      <c r="A346" t="s">
        <v>69</v>
      </c>
      <c r="B346" t="s">
        <v>6762</v>
      </c>
      <c r="C346" t="s">
        <v>6763</v>
      </c>
      <c r="D346" t="s">
        <v>6637</v>
      </c>
      <c r="E346">
        <v>1</v>
      </c>
      <c r="F346">
        <v>1</v>
      </c>
      <c r="G346">
        <v>1</v>
      </c>
      <c r="H346">
        <v>1</v>
      </c>
      <c r="I346">
        <v>1</v>
      </c>
      <c r="J346" t="s">
        <v>269</v>
      </c>
      <c r="K346" t="s">
        <v>2524</v>
      </c>
      <c r="L346" s="20"/>
      <c r="M346" s="20"/>
      <c r="N346" s="20"/>
      <c r="O346" s="20"/>
      <c r="P346" s="20"/>
      <c r="Q346" s="28">
        <f t="shared" si="5"/>
        <v>17.71</v>
      </c>
      <c r="R346" s="18"/>
      <c r="S346" s="18"/>
      <c r="T346" s="18"/>
      <c r="U346" s="18"/>
      <c r="V346" s="18"/>
      <c r="W3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6" s="17">
        <f>SUM(T_MAIN_ROUTGW29[[#This Row],[(Y)
TOTAL Excluding VAT - Y1
((A*J)*Q)+((A*R)*12))]:[(AC)
TOTAL Excluding VAT - Y5
((E*N*Q)+((E*V)*12))]])</f>
        <v>0</v>
      </c>
      <c r="AC346" s="65"/>
    </row>
    <row r="347" spans="1:29" x14ac:dyDescent="0.3">
      <c r="A347" t="s">
        <v>69</v>
      </c>
      <c r="B347" t="s">
        <v>6764</v>
      </c>
      <c r="C347" t="s">
        <v>6765</v>
      </c>
      <c r="D347" t="s">
        <v>6637</v>
      </c>
      <c r="E347">
        <v>1</v>
      </c>
      <c r="F347">
        <v>1</v>
      </c>
      <c r="G347">
        <v>1</v>
      </c>
      <c r="H347">
        <v>1</v>
      </c>
      <c r="I347">
        <v>1</v>
      </c>
      <c r="J347" t="s">
        <v>269</v>
      </c>
      <c r="K347" t="s">
        <v>2524</v>
      </c>
      <c r="L347" s="20"/>
      <c r="M347" s="20"/>
      <c r="N347" s="20"/>
      <c r="O347" s="20"/>
      <c r="P347" s="20"/>
      <c r="Q347" s="28">
        <f t="shared" si="5"/>
        <v>17.71</v>
      </c>
      <c r="R347" s="18"/>
      <c r="S347" s="18"/>
      <c r="T347" s="18"/>
      <c r="U347" s="18"/>
      <c r="V347" s="18"/>
      <c r="W3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7" s="17">
        <f>SUM(T_MAIN_ROUTGW29[[#This Row],[(Y)
TOTAL Excluding VAT - Y1
((A*J)*Q)+((A*R)*12))]:[(AC)
TOTAL Excluding VAT - Y5
((E*N*Q)+((E*V)*12))]])</f>
        <v>0</v>
      </c>
      <c r="AC347" s="65"/>
    </row>
    <row r="348" spans="1:29" x14ac:dyDescent="0.3">
      <c r="A348" t="s">
        <v>69</v>
      </c>
      <c r="B348" t="s">
        <v>6766</v>
      </c>
      <c r="C348" t="s">
        <v>6767</v>
      </c>
      <c r="D348" t="s">
        <v>6637</v>
      </c>
      <c r="E348">
        <v>1</v>
      </c>
      <c r="F348">
        <v>1</v>
      </c>
      <c r="G348">
        <v>1</v>
      </c>
      <c r="H348">
        <v>1</v>
      </c>
      <c r="I348">
        <v>1</v>
      </c>
      <c r="J348" t="s">
        <v>269</v>
      </c>
      <c r="K348" t="s">
        <v>2524</v>
      </c>
      <c r="L348" s="20"/>
      <c r="M348" s="20"/>
      <c r="N348" s="20"/>
      <c r="O348" s="20"/>
      <c r="P348" s="20"/>
      <c r="Q348" s="28">
        <f t="shared" si="5"/>
        <v>17.71</v>
      </c>
      <c r="R348" s="18"/>
      <c r="S348" s="18"/>
      <c r="T348" s="18"/>
      <c r="U348" s="18"/>
      <c r="V348" s="18"/>
      <c r="W3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8" s="17">
        <f>SUM(T_MAIN_ROUTGW29[[#This Row],[(Y)
TOTAL Excluding VAT - Y1
((A*J)*Q)+((A*R)*12))]:[(AC)
TOTAL Excluding VAT - Y5
((E*N*Q)+((E*V)*12))]])</f>
        <v>0</v>
      </c>
      <c r="AC348" s="65"/>
    </row>
    <row r="349" spans="1:29" x14ac:dyDescent="0.3">
      <c r="A349" t="s">
        <v>69</v>
      </c>
      <c r="B349" t="s">
        <v>6768</v>
      </c>
      <c r="C349" t="s">
        <v>6769</v>
      </c>
      <c r="D349" t="s">
        <v>6637</v>
      </c>
      <c r="E349">
        <v>1</v>
      </c>
      <c r="F349">
        <v>1</v>
      </c>
      <c r="G349">
        <v>1</v>
      </c>
      <c r="H349">
        <v>1</v>
      </c>
      <c r="I349">
        <v>1</v>
      </c>
      <c r="J349" t="s">
        <v>269</v>
      </c>
      <c r="K349" t="s">
        <v>2524</v>
      </c>
      <c r="L349" s="20"/>
      <c r="M349" s="20"/>
      <c r="N349" s="20"/>
      <c r="O349" s="20"/>
      <c r="P349" s="20"/>
      <c r="Q349" s="28">
        <f t="shared" si="5"/>
        <v>17.71</v>
      </c>
      <c r="R349" s="18"/>
      <c r="S349" s="18"/>
      <c r="T349" s="18"/>
      <c r="U349" s="18"/>
      <c r="V349" s="18"/>
      <c r="W3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49" s="17">
        <f>SUM(T_MAIN_ROUTGW29[[#This Row],[(Y)
TOTAL Excluding VAT - Y1
((A*J)*Q)+((A*R)*12))]:[(AC)
TOTAL Excluding VAT - Y5
((E*N*Q)+((E*V)*12))]])</f>
        <v>0</v>
      </c>
      <c r="AC349" s="65"/>
    </row>
    <row r="350" spans="1:29" x14ac:dyDescent="0.3">
      <c r="A350" t="s">
        <v>69</v>
      </c>
      <c r="B350" t="s">
        <v>6770</v>
      </c>
      <c r="C350" t="s">
        <v>6771</v>
      </c>
      <c r="D350" t="s">
        <v>6637</v>
      </c>
      <c r="E350">
        <v>1</v>
      </c>
      <c r="F350">
        <v>1</v>
      </c>
      <c r="G350">
        <v>1</v>
      </c>
      <c r="H350">
        <v>1</v>
      </c>
      <c r="I350">
        <v>1</v>
      </c>
      <c r="J350" t="s">
        <v>269</v>
      </c>
      <c r="K350" t="s">
        <v>2524</v>
      </c>
      <c r="L350" s="20"/>
      <c r="M350" s="20"/>
      <c r="N350" s="20"/>
      <c r="O350" s="20"/>
      <c r="P350" s="20"/>
      <c r="Q350" s="28">
        <f t="shared" si="5"/>
        <v>17.71</v>
      </c>
      <c r="R350" s="18"/>
      <c r="S350" s="18"/>
      <c r="T350" s="18"/>
      <c r="U350" s="18"/>
      <c r="V350" s="18"/>
      <c r="W3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0" s="17">
        <f>SUM(T_MAIN_ROUTGW29[[#This Row],[(Y)
TOTAL Excluding VAT - Y1
((A*J)*Q)+((A*R)*12))]:[(AC)
TOTAL Excluding VAT - Y5
((E*N*Q)+((E*V)*12))]])</f>
        <v>0</v>
      </c>
      <c r="AC350" s="65"/>
    </row>
    <row r="351" spans="1:29" x14ac:dyDescent="0.3">
      <c r="A351" t="s">
        <v>69</v>
      </c>
      <c r="B351" t="s">
        <v>6772</v>
      </c>
      <c r="C351" t="s">
        <v>6773</v>
      </c>
      <c r="D351" t="s">
        <v>6637</v>
      </c>
      <c r="E351">
        <v>1</v>
      </c>
      <c r="F351">
        <v>1</v>
      </c>
      <c r="G351">
        <v>1</v>
      </c>
      <c r="H351">
        <v>1</v>
      </c>
      <c r="I351">
        <v>1</v>
      </c>
      <c r="J351" t="s">
        <v>269</v>
      </c>
      <c r="K351" t="s">
        <v>2524</v>
      </c>
      <c r="L351" s="20"/>
      <c r="M351" s="20"/>
      <c r="N351" s="20"/>
      <c r="O351" s="20"/>
      <c r="P351" s="20"/>
      <c r="Q351" s="28">
        <f t="shared" si="5"/>
        <v>17.71</v>
      </c>
      <c r="R351" s="18"/>
      <c r="S351" s="18"/>
      <c r="T351" s="18"/>
      <c r="U351" s="18"/>
      <c r="V351" s="18"/>
      <c r="W3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1" s="17">
        <f>SUM(T_MAIN_ROUTGW29[[#This Row],[(Y)
TOTAL Excluding VAT - Y1
((A*J)*Q)+((A*R)*12))]:[(AC)
TOTAL Excluding VAT - Y5
((E*N*Q)+((E*V)*12))]])</f>
        <v>0</v>
      </c>
      <c r="AC351" s="65"/>
    </row>
    <row r="352" spans="1:29" x14ac:dyDescent="0.3">
      <c r="A352" t="s">
        <v>69</v>
      </c>
      <c r="B352" t="s">
        <v>6774</v>
      </c>
      <c r="C352" t="s">
        <v>6775</v>
      </c>
      <c r="D352" t="s">
        <v>6637</v>
      </c>
      <c r="E352">
        <v>1</v>
      </c>
      <c r="F352">
        <v>1</v>
      </c>
      <c r="G352">
        <v>1</v>
      </c>
      <c r="H352">
        <v>1</v>
      </c>
      <c r="I352">
        <v>1</v>
      </c>
      <c r="J352" t="s">
        <v>269</v>
      </c>
      <c r="K352" t="s">
        <v>2524</v>
      </c>
      <c r="L352" s="20"/>
      <c r="M352" s="20"/>
      <c r="N352" s="20"/>
      <c r="O352" s="20"/>
      <c r="P352" s="20"/>
      <c r="Q352" s="28">
        <f t="shared" si="5"/>
        <v>17.71</v>
      </c>
      <c r="R352" s="18"/>
      <c r="S352" s="18"/>
      <c r="T352" s="18"/>
      <c r="U352" s="18"/>
      <c r="V352" s="18"/>
      <c r="W3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2" s="17">
        <f>SUM(T_MAIN_ROUTGW29[[#This Row],[(Y)
TOTAL Excluding VAT - Y1
((A*J)*Q)+((A*R)*12))]:[(AC)
TOTAL Excluding VAT - Y5
((E*N*Q)+((E*V)*12))]])</f>
        <v>0</v>
      </c>
      <c r="AC352" s="65"/>
    </row>
    <row r="353" spans="1:29" x14ac:dyDescent="0.3">
      <c r="A353" t="s">
        <v>69</v>
      </c>
      <c r="B353" t="s">
        <v>6776</v>
      </c>
      <c r="C353" t="s">
        <v>6777</v>
      </c>
      <c r="D353" t="s">
        <v>6637</v>
      </c>
      <c r="E353">
        <v>1</v>
      </c>
      <c r="F353">
        <v>1</v>
      </c>
      <c r="G353">
        <v>1</v>
      </c>
      <c r="H353">
        <v>1</v>
      </c>
      <c r="I353">
        <v>1</v>
      </c>
      <c r="J353" t="s">
        <v>269</v>
      </c>
      <c r="K353" t="s">
        <v>2524</v>
      </c>
      <c r="L353" s="20"/>
      <c r="M353" s="20"/>
      <c r="N353" s="20"/>
      <c r="O353" s="20"/>
      <c r="P353" s="20"/>
      <c r="Q353" s="28">
        <f t="shared" si="5"/>
        <v>17.71</v>
      </c>
      <c r="R353" s="18"/>
      <c r="S353" s="18"/>
      <c r="T353" s="18"/>
      <c r="U353" s="18"/>
      <c r="V353" s="18"/>
      <c r="W3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3" s="17">
        <f>SUM(T_MAIN_ROUTGW29[[#This Row],[(Y)
TOTAL Excluding VAT - Y1
((A*J)*Q)+((A*R)*12))]:[(AC)
TOTAL Excluding VAT - Y5
((E*N*Q)+((E*V)*12))]])</f>
        <v>0</v>
      </c>
      <c r="AC353" s="65"/>
    </row>
    <row r="354" spans="1:29" x14ac:dyDescent="0.3">
      <c r="A354" t="s">
        <v>69</v>
      </c>
      <c r="B354" t="s">
        <v>6778</v>
      </c>
      <c r="C354" t="s">
        <v>6779</v>
      </c>
      <c r="D354" t="s">
        <v>6637</v>
      </c>
      <c r="E354">
        <v>1</v>
      </c>
      <c r="F354">
        <v>1</v>
      </c>
      <c r="G354">
        <v>1</v>
      </c>
      <c r="H354">
        <v>1</v>
      </c>
      <c r="I354">
        <v>1</v>
      </c>
      <c r="J354" t="s">
        <v>269</v>
      </c>
      <c r="K354" t="s">
        <v>2524</v>
      </c>
      <c r="L354" s="20"/>
      <c r="M354" s="20"/>
      <c r="N354" s="20"/>
      <c r="O354" s="20"/>
      <c r="P354" s="20"/>
      <c r="Q354" s="28">
        <f t="shared" si="5"/>
        <v>17.71</v>
      </c>
      <c r="R354" s="18"/>
      <c r="S354" s="18"/>
      <c r="T354" s="18"/>
      <c r="U354" s="18"/>
      <c r="V354" s="18"/>
      <c r="W3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4" s="17">
        <f>SUM(T_MAIN_ROUTGW29[[#This Row],[(Y)
TOTAL Excluding VAT - Y1
((A*J)*Q)+((A*R)*12))]:[(AC)
TOTAL Excluding VAT - Y5
((E*N*Q)+((E*V)*12))]])</f>
        <v>0</v>
      </c>
      <c r="AC354" s="65"/>
    </row>
    <row r="355" spans="1:29" x14ac:dyDescent="0.3">
      <c r="A355" t="s">
        <v>69</v>
      </c>
      <c r="B355" t="s">
        <v>6780</v>
      </c>
      <c r="C355" t="s">
        <v>6781</v>
      </c>
      <c r="D355" t="s">
        <v>6637</v>
      </c>
      <c r="E355">
        <v>1</v>
      </c>
      <c r="F355">
        <v>1</v>
      </c>
      <c r="G355">
        <v>1</v>
      </c>
      <c r="H355">
        <v>1</v>
      </c>
      <c r="I355">
        <v>1</v>
      </c>
      <c r="J355" t="s">
        <v>269</v>
      </c>
      <c r="K355" t="s">
        <v>2524</v>
      </c>
      <c r="L355" s="20"/>
      <c r="M355" s="20"/>
      <c r="N355" s="20"/>
      <c r="O355" s="20"/>
      <c r="P355" s="20"/>
      <c r="Q355" s="28">
        <f t="shared" si="5"/>
        <v>17.71</v>
      </c>
      <c r="R355" s="18"/>
      <c r="S355" s="18"/>
      <c r="T355" s="18"/>
      <c r="U355" s="18"/>
      <c r="V355" s="18"/>
      <c r="W3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5" s="17">
        <f>SUM(T_MAIN_ROUTGW29[[#This Row],[(Y)
TOTAL Excluding VAT - Y1
((A*J)*Q)+((A*R)*12))]:[(AC)
TOTAL Excluding VAT - Y5
((E*N*Q)+((E*V)*12))]])</f>
        <v>0</v>
      </c>
      <c r="AC355" s="65"/>
    </row>
    <row r="356" spans="1:29" x14ac:dyDescent="0.3">
      <c r="A356" t="s">
        <v>69</v>
      </c>
      <c r="B356" t="s">
        <v>6782</v>
      </c>
      <c r="C356" t="s">
        <v>6783</v>
      </c>
      <c r="D356" t="s">
        <v>6637</v>
      </c>
      <c r="E356">
        <v>1</v>
      </c>
      <c r="F356">
        <v>1</v>
      </c>
      <c r="G356">
        <v>1</v>
      </c>
      <c r="H356">
        <v>1</v>
      </c>
      <c r="I356">
        <v>1</v>
      </c>
      <c r="J356" t="s">
        <v>269</v>
      </c>
      <c r="K356" t="s">
        <v>2524</v>
      </c>
      <c r="L356" s="20"/>
      <c r="M356" s="20"/>
      <c r="N356" s="20"/>
      <c r="O356" s="20"/>
      <c r="P356" s="20"/>
      <c r="Q356" s="28">
        <f t="shared" si="5"/>
        <v>17.71</v>
      </c>
      <c r="R356" s="18"/>
      <c r="S356" s="18"/>
      <c r="T356" s="18"/>
      <c r="U356" s="18"/>
      <c r="V356" s="18"/>
      <c r="W3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6" s="17">
        <f>SUM(T_MAIN_ROUTGW29[[#This Row],[(Y)
TOTAL Excluding VAT - Y1
((A*J)*Q)+((A*R)*12))]:[(AC)
TOTAL Excluding VAT - Y5
((E*N*Q)+((E*V)*12))]])</f>
        <v>0</v>
      </c>
      <c r="AC356" s="65"/>
    </row>
    <row r="357" spans="1:29" x14ac:dyDescent="0.3">
      <c r="A357" t="s">
        <v>69</v>
      </c>
      <c r="B357" t="s">
        <v>6784</v>
      </c>
      <c r="C357" t="s">
        <v>6785</v>
      </c>
      <c r="D357" t="s">
        <v>6637</v>
      </c>
      <c r="E357">
        <v>1</v>
      </c>
      <c r="F357">
        <v>1</v>
      </c>
      <c r="G357">
        <v>1</v>
      </c>
      <c r="H357">
        <v>1</v>
      </c>
      <c r="I357">
        <v>1</v>
      </c>
      <c r="J357" t="s">
        <v>269</v>
      </c>
      <c r="K357" t="s">
        <v>2524</v>
      </c>
      <c r="L357" s="20"/>
      <c r="M357" s="20"/>
      <c r="N357" s="20"/>
      <c r="O357" s="20"/>
      <c r="P357" s="20"/>
      <c r="Q357" s="28">
        <f t="shared" si="5"/>
        <v>17.71</v>
      </c>
      <c r="R357" s="18"/>
      <c r="S357" s="18"/>
      <c r="T357" s="18"/>
      <c r="U357" s="18"/>
      <c r="V357" s="18"/>
      <c r="W3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7" s="17">
        <f>SUM(T_MAIN_ROUTGW29[[#This Row],[(Y)
TOTAL Excluding VAT - Y1
((A*J)*Q)+((A*R)*12))]:[(AC)
TOTAL Excluding VAT - Y5
((E*N*Q)+((E*V)*12))]])</f>
        <v>0</v>
      </c>
      <c r="AC357" s="65"/>
    </row>
    <row r="358" spans="1:29" x14ac:dyDescent="0.3">
      <c r="A358" t="s">
        <v>69</v>
      </c>
      <c r="B358" t="s">
        <v>6786</v>
      </c>
      <c r="C358" t="s">
        <v>6787</v>
      </c>
      <c r="D358" t="s">
        <v>6637</v>
      </c>
      <c r="E358">
        <v>1</v>
      </c>
      <c r="F358">
        <v>1</v>
      </c>
      <c r="G358">
        <v>1</v>
      </c>
      <c r="H358">
        <v>1</v>
      </c>
      <c r="I358">
        <v>1</v>
      </c>
      <c r="J358" t="s">
        <v>269</v>
      </c>
      <c r="K358" t="s">
        <v>2524</v>
      </c>
      <c r="L358" s="20"/>
      <c r="M358" s="20"/>
      <c r="N358" s="20"/>
      <c r="O358" s="20"/>
      <c r="P358" s="20"/>
      <c r="Q358" s="28">
        <f t="shared" si="5"/>
        <v>17.71</v>
      </c>
      <c r="R358" s="18"/>
      <c r="S358" s="18"/>
      <c r="T358" s="18"/>
      <c r="U358" s="18"/>
      <c r="V358" s="18"/>
      <c r="W3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8" s="17">
        <f>SUM(T_MAIN_ROUTGW29[[#This Row],[(Y)
TOTAL Excluding VAT - Y1
((A*J)*Q)+((A*R)*12))]:[(AC)
TOTAL Excluding VAT - Y5
((E*N*Q)+((E*V)*12))]])</f>
        <v>0</v>
      </c>
      <c r="AC358" s="65"/>
    </row>
    <row r="359" spans="1:29" x14ac:dyDescent="0.3">
      <c r="A359" t="s">
        <v>69</v>
      </c>
      <c r="B359" t="s">
        <v>6788</v>
      </c>
      <c r="C359" t="s">
        <v>6789</v>
      </c>
      <c r="D359" t="s">
        <v>6637</v>
      </c>
      <c r="E359">
        <v>1</v>
      </c>
      <c r="F359">
        <v>1</v>
      </c>
      <c r="G359">
        <v>1</v>
      </c>
      <c r="H359">
        <v>1</v>
      </c>
      <c r="I359">
        <v>1</v>
      </c>
      <c r="J359" t="s">
        <v>269</v>
      </c>
      <c r="K359" t="s">
        <v>2524</v>
      </c>
      <c r="L359" s="20"/>
      <c r="M359" s="20"/>
      <c r="N359" s="20"/>
      <c r="O359" s="20"/>
      <c r="P359" s="20"/>
      <c r="Q359" s="28">
        <f t="shared" si="5"/>
        <v>17.71</v>
      </c>
      <c r="R359" s="18"/>
      <c r="S359" s="18"/>
      <c r="T359" s="18"/>
      <c r="U359" s="18"/>
      <c r="V359" s="18"/>
      <c r="W3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59" s="17">
        <f>SUM(T_MAIN_ROUTGW29[[#This Row],[(Y)
TOTAL Excluding VAT - Y1
((A*J)*Q)+((A*R)*12))]:[(AC)
TOTAL Excluding VAT - Y5
((E*N*Q)+((E*V)*12))]])</f>
        <v>0</v>
      </c>
      <c r="AC359" s="65"/>
    </row>
    <row r="360" spans="1:29" x14ac:dyDescent="0.3">
      <c r="A360" t="s">
        <v>69</v>
      </c>
      <c r="B360" t="s">
        <v>6790</v>
      </c>
      <c r="C360" t="s">
        <v>6791</v>
      </c>
      <c r="D360" t="s">
        <v>6637</v>
      </c>
      <c r="E360">
        <v>1</v>
      </c>
      <c r="F360">
        <v>1</v>
      </c>
      <c r="G360">
        <v>1</v>
      </c>
      <c r="H360">
        <v>1</v>
      </c>
      <c r="I360">
        <v>1</v>
      </c>
      <c r="J360" t="s">
        <v>269</v>
      </c>
      <c r="K360" t="s">
        <v>2524</v>
      </c>
      <c r="L360" s="20"/>
      <c r="M360" s="20"/>
      <c r="N360" s="20"/>
      <c r="O360" s="20"/>
      <c r="P360" s="20"/>
      <c r="Q360" s="28">
        <f t="shared" si="5"/>
        <v>17.71</v>
      </c>
      <c r="R360" s="18"/>
      <c r="S360" s="18"/>
      <c r="T360" s="18"/>
      <c r="U360" s="18"/>
      <c r="V360" s="18"/>
      <c r="W3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0" s="17">
        <f>SUM(T_MAIN_ROUTGW29[[#This Row],[(Y)
TOTAL Excluding VAT - Y1
((A*J)*Q)+((A*R)*12))]:[(AC)
TOTAL Excluding VAT - Y5
((E*N*Q)+((E*V)*12))]])</f>
        <v>0</v>
      </c>
      <c r="AC360" s="65"/>
    </row>
    <row r="361" spans="1:29" x14ac:dyDescent="0.3">
      <c r="A361" t="s">
        <v>69</v>
      </c>
      <c r="B361" t="s">
        <v>6792</v>
      </c>
      <c r="C361" t="s">
        <v>6793</v>
      </c>
      <c r="D361" t="s">
        <v>6637</v>
      </c>
      <c r="E361">
        <v>1</v>
      </c>
      <c r="F361">
        <v>1</v>
      </c>
      <c r="G361">
        <v>1</v>
      </c>
      <c r="H361">
        <v>1</v>
      </c>
      <c r="I361">
        <v>1</v>
      </c>
      <c r="J361" t="s">
        <v>269</v>
      </c>
      <c r="K361" t="s">
        <v>2524</v>
      </c>
      <c r="L361" s="20"/>
      <c r="M361" s="20"/>
      <c r="N361" s="20"/>
      <c r="O361" s="20"/>
      <c r="P361" s="20"/>
      <c r="Q361" s="28">
        <f t="shared" si="5"/>
        <v>17.71</v>
      </c>
      <c r="R361" s="18"/>
      <c r="S361" s="18"/>
      <c r="T361" s="18"/>
      <c r="U361" s="18"/>
      <c r="V361" s="18"/>
      <c r="W3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1" s="17">
        <f>SUM(T_MAIN_ROUTGW29[[#This Row],[(Y)
TOTAL Excluding VAT - Y1
((A*J)*Q)+((A*R)*12))]:[(AC)
TOTAL Excluding VAT - Y5
((E*N*Q)+((E*V)*12))]])</f>
        <v>0</v>
      </c>
      <c r="AC361" s="65"/>
    </row>
    <row r="362" spans="1:29" x14ac:dyDescent="0.3">
      <c r="A362" t="s">
        <v>69</v>
      </c>
      <c r="B362" t="s">
        <v>6794</v>
      </c>
      <c r="C362" t="s">
        <v>6795</v>
      </c>
      <c r="D362" t="s">
        <v>6637</v>
      </c>
      <c r="E362">
        <v>1</v>
      </c>
      <c r="F362">
        <v>1</v>
      </c>
      <c r="G362">
        <v>1</v>
      </c>
      <c r="H362">
        <v>1</v>
      </c>
      <c r="I362">
        <v>1</v>
      </c>
      <c r="J362" t="s">
        <v>269</v>
      </c>
      <c r="K362" t="s">
        <v>2524</v>
      </c>
      <c r="L362" s="20"/>
      <c r="M362" s="20"/>
      <c r="N362" s="20"/>
      <c r="O362" s="20"/>
      <c r="P362" s="20"/>
      <c r="Q362" s="28">
        <f t="shared" si="5"/>
        <v>17.71</v>
      </c>
      <c r="R362" s="18"/>
      <c r="S362" s="18"/>
      <c r="T362" s="18"/>
      <c r="U362" s="18"/>
      <c r="V362" s="18"/>
      <c r="W3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2" s="17">
        <f>SUM(T_MAIN_ROUTGW29[[#This Row],[(Y)
TOTAL Excluding VAT - Y1
((A*J)*Q)+((A*R)*12))]:[(AC)
TOTAL Excluding VAT - Y5
((E*N*Q)+((E*V)*12))]])</f>
        <v>0</v>
      </c>
      <c r="AC362" s="65"/>
    </row>
    <row r="363" spans="1:29" x14ac:dyDescent="0.3">
      <c r="A363" t="s">
        <v>69</v>
      </c>
      <c r="B363" t="s">
        <v>6796</v>
      </c>
      <c r="C363" t="s">
        <v>6797</v>
      </c>
      <c r="D363" t="s">
        <v>6637</v>
      </c>
      <c r="E363">
        <v>1</v>
      </c>
      <c r="F363">
        <v>1</v>
      </c>
      <c r="G363">
        <v>1</v>
      </c>
      <c r="H363">
        <v>1</v>
      </c>
      <c r="I363">
        <v>1</v>
      </c>
      <c r="J363" t="s">
        <v>269</v>
      </c>
      <c r="K363" t="s">
        <v>2524</v>
      </c>
      <c r="L363" s="20"/>
      <c r="M363" s="20"/>
      <c r="N363" s="20"/>
      <c r="O363" s="20"/>
      <c r="P363" s="20"/>
      <c r="Q363" s="28">
        <f t="shared" si="5"/>
        <v>17.71</v>
      </c>
      <c r="R363" s="18"/>
      <c r="S363" s="18"/>
      <c r="T363" s="18"/>
      <c r="U363" s="18"/>
      <c r="V363" s="18"/>
      <c r="W3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3" s="17">
        <f>SUM(T_MAIN_ROUTGW29[[#This Row],[(Y)
TOTAL Excluding VAT - Y1
((A*J)*Q)+((A*R)*12))]:[(AC)
TOTAL Excluding VAT - Y5
((E*N*Q)+((E*V)*12))]])</f>
        <v>0</v>
      </c>
      <c r="AC363" s="65"/>
    </row>
    <row r="364" spans="1:29" x14ac:dyDescent="0.3">
      <c r="A364" t="s">
        <v>69</v>
      </c>
      <c r="B364" t="s">
        <v>6798</v>
      </c>
      <c r="C364" t="s">
        <v>6799</v>
      </c>
      <c r="D364" t="s">
        <v>6637</v>
      </c>
      <c r="E364">
        <v>1</v>
      </c>
      <c r="F364">
        <v>1</v>
      </c>
      <c r="G364">
        <v>1</v>
      </c>
      <c r="H364">
        <v>1</v>
      </c>
      <c r="I364">
        <v>1</v>
      </c>
      <c r="J364" t="s">
        <v>269</v>
      </c>
      <c r="K364" t="s">
        <v>2524</v>
      </c>
      <c r="L364" s="20"/>
      <c r="M364" s="20"/>
      <c r="N364" s="20"/>
      <c r="O364" s="20"/>
      <c r="P364" s="20"/>
      <c r="Q364" s="28">
        <f t="shared" si="5"/>
        <v>17.71</v>
      </c>
      <c r="R364" s="18"/>
      <c r="S364" s="18"/>
      <c r="T364" s="18"/>
      <c r="U364" s="18"/>
      <c r="V364" s="18"/>
      <c r="W3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4" s="17">
        <f>SUM(T_MAIN_ROUTGW29[[#This Row],[(Y)
TOTAL Excluding VAT - Y1
((A*J)*Q)+((A*R)*12))]:[(AC)
TOTAL Excluding VAT - Y5
((E*N*Q)+((E*V)*12))]])</f>
        <v>0</v>
      </c>
      <c r="AC364" s="65"/>
    </row>
    <row r="365" spans="1:29" x14ac:dyDescent="0.3">
      <c r="A365" t="s">
        <v>69</v>
      </c>
      <c r="B365" t="s">
        <v>6800</v>
      </c>
      <c r="C365" t="s">
        <v>6801</v>
      </c>
      <c r="D365" t="s">
        <v>6637</v>
      </c>
      <c r="E365">
        <v>1</v>
      </c>
      <c r="F365">
        <v>1</v>
      </c>
      <c r="G365">
        <v>1</v>
      </c>
      <c r="H365">
        <v>1</v>
      </c>
      <c r="I365">
        <v>1</v>
      </c>
      <c r="J365" t="s">
        <v>269</v>
      </c>
      <c r="K365" t="s">
        <v>2524</v>
      </c>
      <c r="L365" s="20"/>
      <c r="M365" s="20"/>
      <c r="N365" s="20"/>
      <c r="O365" s="20"/>
      <c r="P365" s="20"/>
      <c r="Q365" s="28">
        <f t="shared" si="5"/>
        <v>17.71</v>
      </c>
      <c r="R365" s="18"/>
      <c r="S365" s="18"/>
      <c r="T365" s="18"/>
      <c r="U365" s="18"/>
      <c r="V365" s="18"/>
      <c r="W3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5" s="17">
        <f>SUM(T_MAIN_ROUTGW29[[#This Row],[(Y)
TOTAL Excluding VAT - Y1
((A*J)*Q)+((A*R)*12))]:[(AC)
TOTAL Excluding VAT - Y5
((E*N*Q)+((E*V)*12))]])</f>
        <v>0</v>
      </c>
      <c r="AC365" s="65"/>
    </row>
    <row r="366" spans="1:29" x14ac:dyDescent="0.3">
      <c r="A366" t="s">
        <v>69</v>
      </c>
      <c r="B366" t="s">
        <v>6802</v>
      </c>
      <c r="C366" t="s">
        <v>6803</v>
      </c>
      <c r="D366" t="s">
        <v>6637</v>
      </c>
      <c r="E366">
        <v>1</v>
      </c>
      <c r="F366">
        <v>1</v>
      </c>
      <c r="G366">
        <v>1</v>
      </c>
      <c r="H366">
        <v>1</v>
      </c>
      <c r="I366">
        <v>1</v>
      </c>
      <c r="J366" t="s">
        <v>269</v>
      </c>
      <c r="K366" t="s">
        <v>2524</v>
      </c>
      <c r="L366" s="20"/>
      <c r="M366" s="20"/>
      <c r="N366" s="20"/>
      <c r="O366" s="20"/>
      <c r="P366" s="20"/>
      <c r="Q366" s="28">
        <f t="shared" si="5"/>
        <v>17.71</v>
      </c>
      <c r="R366" s="18"/>
      <c r="S366" s="18"/>
      <c r="T366" s="18"/>
      <c r="U366" s="18"/>
      <c r="V366" s="18"/>
      <c r="W3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6" s="17">
        <f>SUM(T_MAIN_ROUTGW29[[#This Row],[(Y)
TOTAL Excluding VAT - Y1
((A*J)*Q)+((A*R)*12))]:[(AC)
TOTAL Excluding VAT - Y5
((E*N*Q)+((E*V)*12))]])</f>
        <v>0</v>
      </c>
      <c r="AC366" s="65"/>
    </row>
    <row r="367" spans="1:29" x14ac:dyDescent="0.3">
      <c r="A367" t="s">
        <v>69</v>
      </c>
      <c r="B367" t="s">
        <v>6804</v>
      </c>
      <c r="C367" t="s">
        <v>6805</v>
      </c>
      <c r="D367" t="s">
        <v>6637</v>
      </c>
      <c r="E367">
        <v>1</v>
      </c>
      <c r="F367">
        <v>1</v>
      </c>
      <c r="G367">
        <v>1</v>
      </c>
      <c r="H367">
        <v>1</v>
      </c>
      <c r="I367">
        <v>1</v>
      </c>
      <c r="J367" t="s">
        <v>269</v>
      </c>
      <c r="K367" t="s">
        <v>2524</v>
      </c>
      <c r="L367" s="20"/>
      <c r="M367" s="20"/>
      <c r="N367" s="20"/>
      <c r="O367" s="20"/>
      <c r="P367" s="20"/>
      <c r="Q367" s="28">
        <f t="shared" si="5"/>
        <v>17.71</v>
      </c>
      <c r="R367" s="18"/>
      <c r="S367" s="18"/>
      <c r="T367" s="18"/>
      <c r="U367" s="18"/>
      <c r="V367" s="18"/>
      <c r="W3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7" s="17">
        <f>SUM(T_MAIN_ROUTGW29[[#This Row],[(Y)
TOTAL Excluding VAT - Y1
((A*J)*Q)+((A*R)*12))]:[(AC)
TOTAL Excluding VAT - Y5
((E*N*Q)+((E*V)*12))]])</f>
        <v>0</v>
      </c>
      <c r="AC367" s="65"/>
    </row>
    <row r="368" spans="1:29" x14ac:dyDescent="0.3">
      <c r="A368" t="s">
        <v>69</v>
      </c>
      <c r="B368" t="s">
        <v>6806</v>
      </c>
      <c r="C368" t="s">
        <v>6807</v>
      </c>
      <c r="D368" t="s">
        <v>6637</v>
      </c>
      <c r="E368">
        <v>1</v>
      </c>
      <c r="F368">
        <v>1</v>
      </c>
      <c r="G368">
        <v>1</v>
      </c>
      <c r="H368">
        <v>1</v>
      </c>
      <c r="I368">
        <v>1</v>
      </c>
      <c r="J368" t="s">
        <v>269</v>
      </c>
      <c r="K368" t="s">
        <v>2524</v>
      </c>
      <c r="L368" s="20"/>
      <c r="M368" s="20"/>
      <c r="N368" s="20"/>
      <c r="O368" s="20"/>
      <c r="P368" s="20"/>
      <c r="Q368" s="28">
        <f t="shared" si="5"/>
        <v>17.71</v>
      </c>
      <c r="R368" s="18"/>
      <c r="S368" s="18"/>
      <c r="T368" s="18"/>
      <c r="U368" s="18"/>
      <c r="V368" s="18"/>
      <c r="W3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8" s="17">
        <f>SUM(T_MAIN_ROUTGW29[[#This Row],[(Y)
TOTAL Excluding VAT - Y1
((A*J)*Q)+((A*R)*12))]:[(AC)
TOTAL Excluding VAT - Y5
((E*N*Q)+((E*V)*12))]])</f>
        <v>0</v>
      </c>
      <c r="AC368" s="65"/>
    </row>
    <row r="369" spans="1:29" x14ac:dyDescent="0.3">
      <c r="A369" t="s">
        <v>69</v>
      </c>
      <c r="B369" t="s">
        <v>6808</v>
      </c>
      <c r="C369" t="s">
        <v>6809</v>
      </c>
      <c r="D369" t="s">
        <v>6637</v>
      </c>
      <c r="E369">
        <v>1</v>
      </c>
      <c r="F369">
        <v>1</v>
      </c>
      <c r="G369">
        <v>1</v>
      </c>
      <c r="H369">
        <v>1</v>
      </c>
      <c r="I369">
        <v>1</v>
      </c>
      <c r="J369" t="s">
        <v>269</v>
      </c>
      <c r="K369" t="s">
        <v>2524</v>
      </c>
      <c r="L369" s="20"/>
      <c r="M369" s="20"/>
      <c r="N369" s="20"/>
      <c r="O369" s="20"/>
      <c r="P369" s="20"/>
      <c r="Q369" s="28">
        <f t="shared" si="5"/>
        <v>17.71</v>
      </c>
      <c r="R369" s="18"/>
      <c r="S369" s="18"/>
      <c r="T369" s="18"/>
      <c r="U369" s="18"/>
      <c r="V369" s="18"/>
      <c r="W3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69" s="17">
        <f>SUM(T_MAIN_ROUTGW29[[#This Row],[(Y)
TOTAL Excluding VAT - Y1
((A*J)*Q)+((A*R)*12))]:[(AC)
TOTAL Excluding VAT - Y5
((E*N*Q)+((E*V)*12))]])</f>
        <v>0</v>
      </c>
      <c r="AC369" s="65"/>
    </row>
    <row r="370" spans="1:29" x14ac:dyDescent="0.3">
      <c r="A370" t="s">
        <v>69</v>
      </c>
      <c r="B370" t="s">
        <v>6810</v>
      </c>
      <c r="C370" t="s">
        <v>6811</v>
      </c>
      <c r="D370" t="s">
        <v>6637</v>
      </c>
      <c r="E370">
        <v>1</v>
      </c>
      <c r="F370">
        <v>1</v>
      </c>
      <c r="G370">
        <v>1</v>
      </c>
      <c r="H370">
        <v>1</v>
      </c>
      <c r="I370">
        <v>1</v>
      </c>
      <c r="J370" t="s">
        <v>269</v>
      </c>
      <c r="K370" t="s">
        <v>2524</v>
      </c>
      <c r="L370" s="20"/>
      <c r="M370" s="20"/>
      <c r="N370" s="20"/>
      <c r="O370" s="20"/>
      <c r="P370" s="20"/>
      <c r="Q370" s="28">
        <f t="shared" si="5"/>
        <v>17.71</v>
      </c>
      <c r="R370" s="18"/>
      <c r="S370" s="18"/>
      <c r="T370" s="18"/>
      <c r="U370" s="18"/>
      <c r="V370" s="18"/>
      <c r="W3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0" s="17">
        <f>SUM(T_MAIN_ROUTGW29[[#This Row],[(Y)
TOTAL Excluding VAT - Y1
((A*J)*Q)+((A*R)*12))]:[(AC)
TOTAL Excluding VAT - Y5
((E*N*Q)+((E*V)*12))]])</f>
        <v>0</v>
      </c>
      <c r="AC370" s="65"/>
    </row>
    <row r="371" spans="1:29" x14ac:dyDescent="0.3">
      <c r="A371" t="s">
        <v>69</v>
      </c>
      <c r="B371" t="s">
        <v>6812</v>
      </c>
      <c r="C371" t="s">
        <v>6813</v>
      </c>
      <c r="D371" t="s">
        <v>6637</v>
      </c>
      <c r="E371">
        <v>1</v>
      </c>
      <c r="F371">
        <v>1</v>
      </c>
      <c r="G371">
        <v>1</v>
      </c>
      <c r="H371">
        <v>1</v>
      </c>
      <c r="I371">
        <v>1</v>
      </c>
      <c r="J371" t="s">
        <v>269</v>
      </c>
      <c r="K371" t="s">
        <v>2524</v>
      </c>
      <c r="L371" s="20"/>
      <c r="M371" s="20"/>
      <c r="N371" s="20"/>
      <c r="O371" s="20"/>
      <c r="P371" s="20"/>
      <c r="Q371" s="28">
        <f t="shared" si="5"/>
        <v>17.71</v>
      </c>
      <c r="R371" s="18"/>
      <c r="S371" s="18"/>
      <c r="T371" s="18"/>
      <c r="U371" s="18"/>
      <c r="V371" s="18"/>
      <c r="W3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1" s="17">
        <f>SUM(T_MAIN_ROUTGW29[[#This Row],[(Y)
TOTAL Excluding VAT - Y1
((A*J)*Q)+((A*R)*12))]:[(AC)
TOTAL Excluding VAT - Y5
((E*N*Q)+((E*V)*12))]])</f>
        <v>0</v>
      </c>
      <c r="AC371" s="65"/>
    </row>
    <row r="372" spans="1:29" x14ac:dyDescent="0.3">
      <c r="A372" t="s">
        <v>69</v>
      </c>
      <c r="B372" t="s">
        <v>6814</v>
      </c>
      <c r="C372" t="s">
        <v>6815</v>
      </c>
      <c r="D372" t="s">
        <v>6637</v>
      </c>
      <c r="E372">
        <v>1</v>
      </c>
      <c r="F372">
        <v>1</v>
      </c>
      <c r="G372">
        <v>1</v>
      </c>
      <c r="H372">
        <v>1</v>
      </c>
      <c r="I372">
        <v>1</v>
      </c>
      <c r="J372" t="s">
        <v>269</v>
      </c>
      <c r="K372" t="s">
        <v>2524</v>
      </c>
      <c r="L372" s="20"/>
      <c r="M372" s="20"/>
      <c r="N372" s="20"/>
      <c r="O372" s="20"/>
      <c r="P372" s="20"/>
      <c r="Q372" s="28">
        <f t="shared" si="5"/>
        <v>17.71</v>
      </c>
      <c r="R372" s="18"/>
      <c r="S372" s="18"/>
      <c r="T372" s="18"/>
      <c r="U372" s="18"/>
      <c r="V372" s="18"/>
      <c r="W3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2" s="17">
        <f>SUM(T_MAIN_ROUTGW29[[#This Row],[(Y)
TOTAL Excluding VAT - Y1
((A*J)*Q)+((A*R)*12))]:[(AC)
TOTAL Excluding VAT - Y5
((E*N*Q)+((E*V)*12))]])</f>
        <v>0</v>
      </c>
      <c r="AC372" s="65"/>
    </row>
    <row r="373" spans="1:29" x14ac:dyDescent="0.3">
      <c r="A373" t="s">
        <v>71</v>
      </c>
      <c r="B373" t="s">
        <v>6816</v>
      </c>
      <c r="C373" t="s">
        <v>6817</v>
      </c>
      <c r="D373" t="s">
        <v>6637</v>
      </c>
      <c r="E373">
        <v>1</v>
      </c>
      <c r="F373">
        <v>1</v>
      </c>
      <c r="G373">
        <v>1</v>
      </c>
      <c r="H373">
        <v>1</v>
      </c>
      <c r="I373">
        <v>1</v>
      </c>
      <c r="J373" t="s">
        <v>269</v>
      </c>
      <c r="K373" t="s">
        <v>2524</v>
      </c>
      <c r="L373" s="20"/>
      <c r="M373" s="20"/>
      <c r="N373" s="20"/>
      <c r="O373" s="20"/>
      <c r="P373" s="20"/>
      <c r="Q373" s="28">
        <f t="shared" si="5"/>
        <v>17.71</v>
      </c>
      <c r="R373" s="18"/>
      <c r="S373" s="18"/>
      <c r="T373" s="18"/>
      <c r="U373" s="18"/>
      <c r="V373" s="18"/>
      <c r="W3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3" s="17">
        <f>SUM(T_MAIN_ROUTGW29[[#This Row],[(Y)
TOTAL Excluding VAT - Y1
((A*J)*Q)+((A*R)*12))]:[(AC)
TOTAL Excluding VAT - Y5
((E*N*Q)+((E*V)*12))]])</f>
        <v>0</v>
      </c>
      <c r="AC373" s="65"/>
    </row>
    <row r="374" spans="1:29" x14ac:dyDescent="0.3">
      <c r="A374" t="s">
        <v>71</v>
      </c>
      <c r="B374" t="s">
        <v>6818</v>
      </c>
      <c r="C374" t="s">
        <v>6819</v>
      </c>
      <c r="D374" t="s">
        <v>6637</v>
      </c>
      <c r="E374">
        <v>1</v>
      </c>
      <c r="F374">
        <v>1</v>
      </c>
      <c r="G374">
        <v>1</v>
      </c>
      <c r="H374">
        <v>1</v>
      </c>
      <c r="I374">
        <v>1</v>
      </c>
      <c r="J374" t="s">
        <v>269</v>
      </c>
      <c r="K374" t="s">
        <v>2524</v>
      </c>
      <c r="L374" s="20"/>
      <c r="M374" s="20"/>
      <c r="N374" s="20"/>
      <c r="O374" s="20"/>
      <c r="P374" s="20"/>
      <c r="Q374" s="28">
        <f t="shared" si="5"/>
        <v>17.71</v>
      </c>
      <c r="R374" s="18"/>
      <c r="S374" s="18"/>
      <c r="T374" s="18"/>
      <c r="U374" s="18"/>
      <c r="V374" s="18"/>
      <c r="W3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4" s="17">
        <f>SUM(T_MAIN_ROUTGW29[[#This Row],[(Y)
TOTAL Excluding VAT - Y1
((A*J)*Q)+((A*R)*12))]:[(AC)
TOTAL Excluding VAT - Y5
((E*N*Q)+((E*V)*12))]])</f>
        <v>0</v>
      </c>
      <c r="AC374" s="65"/>
    </row>
    <row r="375" spans="1:29" x14ac:dyDescent="0.3">
      <c r="A375" t="s">
        <v>71</v>
      </c>
      <c r="B375" t="s">
        <v>6820</v>
      </c>
      <c r="C375" t="s">
        <v>6821</v>
      </c>
      <c r="D375" t="s">
        <v>6637</v>
      </c>
      <c r="E375">
        <v>1</v>
      </c>
      <c r="F375">
        <v>1</v>
      </c>
      <c r="G375">
        <v>1</v>
      </c>
      <c r="H375">
        <v>1</v>
      </c>
      <c r="I375">
        <v>1</v>
      </c>
      <c r="J375" t="s">
        <v>269</v>
      </c>
      <c r="K375" t="s">
        <v>2524</v>
      </c>
      <c r="L375" s="20"/>
      <c r="M375" s="20"/>
      <c r="N375" s="20"/>
      <c r="O375" s="20"/>
      <c r="P375" s="20"/>
      <c r="Q375" s="28">
        <f t="shared" si="5"/>
        <v>17.71</v>
      </c>
      <c r="R375" s="18"/>
      <c r="S375" s="18"/>
      <c r="T375" s="18"/>
      <c r="U375" s="18"/>
      <c r="V375" s="18"/>
      <c r="W3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5" s="17">
        <f>SUM(T_MAIN_ROUTGW29[[#This Row],[(Y)
TOTAL Excluding VAT - Y1
((A*J)*Q)+((A*R)*12))]:[(AC)
TOTAL Excluding VAT - Y5
((E*N*Q)+((E*V)*12))]])</f>
        <v>0</v>
      </c>
      <c r="AC375" s="65"/>
    </row>
    <row r="376" spans="1:29" x14ac:dyDescent="0.3">
      <c r="A376" t="s">
        <v>71</v>
      </c>
      <c r="B376" t="s">
        <v>6822</v>
      </c>
      <c r="C376" t="s">
        <v>6823</v>
      </c>
      <c r="D376" t="s">
        <v>6637</v>
      </c>
      <c r="E376">
        <v>1</v>
      </c>
      <c r="F376">
        <v>1</v>
      </c>
      <c r="G376">
        <v>1</v>
      </c>
      <c r="H376">
        <v>1</v>
      </c>
      <c r="I376">
        <v>1</v>
      </c>
      <c r="J376" t="s">
        <v>269</v>
      </c>
      <c r="K376" t="s">
        <v>2524</v>
      </c>
      <c r="L376" s="20"/>
      <c r="M376" s="20"/>
      <c r="N376" s="20"/>
      <c r="O376" s="20"/>
      <c r="P376" s="20"/>
      <c r="Q376" s="28">
        <f t="shared" si="5"/>
        <v>17.71</v>
      </c>
      <c r="R376" s="18"/>
      <c r="S376" s="18"/>
      <c r="T376" s="18"/>
      <c r="U376" s="18"/>
      <c r="V376" s="18"/>
      <c r="W3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6" s="17">
        <f>SUM(T_MAIN_ROUTGW29[[#This Row],[(Y)
TOTAL Excluding VAT - Y1
((A*J)*Q)+((A*R)*12))]:[(AC)
TOTAL Excluding VAT - Y5
((E*N*Q)+((E*V)*12))]])</f>
        <v>0</v>
      </c>
      <c r="AC376" s="65"/>
    </row>
    <row r="377" spans="1:29" x14ac:dyDescent="0.3">
      <c r="A377" t="s">
        <v>71</v>
      </c>
      <c r="B377" t="s">
        <v>6824</v>
      </c>
      <c r="C377" t="s">
        <v>6825</v>
      </c>
      <c r="D377" t="s">
        <v>6637</v>
      </c>
      <c r="E377">
        <v>1</v>
      </c>
      <c r="F377">
        <v>1</v>
      </c>
      <c r="G377">
        <v>1</v>
      </c>
      <c r="H377">
        <v>1</v>
      </c>
      <c r="I377">
        <v>1</v>
      </c>
      <c r="J377" t="s">
        <v>269</v>
      </c>
      <c r="K377" t="s">
        <v>2524</v>
      </c>
      <c r="L377" s="20"/>
      <c r="M377" s="20"/>
      <c r="N377" s="20"/>
      <c r="O377" s="20"/>
      <c r="P377" s="20"/>
      <c r="Q377" s="28">
        <f t="shared" si="5"/>
        <v>17.71</v>
      </c>
      <c r="R377" s="18"/>
      <c r="S377" s="18"/>
      <c r="T377" s="18"/>
      <c r="U377" s="18"/>
      <c r="V377" s="18"/>
      <c r="W3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7" s="17">
        <f>SUM(T_MAIN_ROUTGW29[[#This Row],[(Y)
TOTAL Excluding VAT - Y1
((A*J)*Q)+((A*R)*12))]:[(AC)
TOTAL Excluding VAT - Y5
((E*N*Q)+((E*V)*12))]])</f>
        <v>0</v>
      </c>
      <c r="AC377" s="65"/>
    </row>
    <row r="378" spans="1:29" x14ac:dyDescent="0.3">
      <c r="A378" t="s">
        <v>71</v>
      </c>
      <c r="B378" t="s">
        <v>6826</v>
      </c>
      <c r="C378" t="s">
        <v>6827</v>
      </c>
      <c r="D378" t="s">
        <v>6637</v>
      </c>
      <c r="E378">
        <v>1</v>
      </c>
      <c r="F378">
        <v>1</v>
      </c>
      <c r="G378">
        <v>1</v>
      </c>
      <c r="H378">
        <v>1</v>
      </c>
      <c r="I378">
        <v>1</v>
      </c>
      <c r="J378" t="s">
        <v>269</v>
      </c>
      <c r="K378" t="s">
        <v>2524</v>
      </c>
      <c r="L378" s="20"/>
      <c r="M378" s="20"/>
      <c r="N378" s="20"/>
      <c r="O378" s="20"/>
      <c r="P378" s="20"/>
      <c r="Q378" s="28">
        <f t="shared" si="5"/>
        <v>17.71</v>
      </c>
      <c r="R378" s="18"/>
      <c r="S378" s="18"/>
      <c r="T378" s="18"/>
      <c r="U378" s="18"/>
      <c r="V378" s="18"/>
      <c r="W3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8" s="17">
        <f>SUM(T_MAIN_ROUTGW29[[#This Row],[(Y)
TOTAL Excluding VAT - Y1
((A*J)*Q)+((A*R)*12))]:[(AC)
TOTAL Excluding VAT - Y5
((E*N*Q)+((E*V)*12))]])</f>
        <v>0</v>
      </c>
      <c r="AC378" s="65"/>
    </row>
    <row r="379" spans="1:29" x14ac:dyDescent="0.3">
      <c r="A379" t="s">
        <v>71</v>
      </c>
      <c r="B379" t="s">
        <v>6828</v>
      </c>
      <c r="C379" t="s">
        <v>6829</v>
      </c>
      <c r="D379" t="s">
        <v>6637</v>
      </c>
      <c r="E379">
        <v>1</v>
      </c>
      <c r="F379">
        <v>1</v>
      </c>
      <c r="G379">
        <v>1</v>
      </c>
      <c r="H379">
        <v>1</v>
      </c>
      <c r="I379">
        <v>1</v>
      </c>
      <c r="J379" t="s">
        <v>269</v>
      </c>
      <c r="K379" t="s">
        <v>2524</v>
      </c>
      <c r="L379" s="20"/>
      <c r="M379" s="20"/>
      <c r="N379" s="20"/>
      <c r="O379" s="20"/>
      <c r="P379" s="20"/>
      <c r="Q379" s="28">
        <f t="shared" si="5"/>
        <v>17.71</v>
      </c>
      <c r="R379" s="18"/>
      <c r="S379" s="18"/>
      <c r="T379" s="18"/>
      <c r="U379" s="18"/>
      <c r="V379" s="18"/>
      <c r="W3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79" s="17">
        <f>SUM(T_MAIN_ROUTGW29[[#This Row],[(Y)
TOTAL Excluding VAT - Y1
((A*J)*Q)+((A*R)*12))]:[(AC)
TOTAL Excluding VAT - Y5
((E*N*Q)+((E*V)*12))]])</f>
        <v>0</v>
      </c>
      <c r="AC379" s="65"/>
    </row>
    <row r="380" spans="1:29" x14ac:dyDescent="0.3">
      <c r="A380" t="s">
        <v>71</v>
      </c>
      <c r="B380" t="s">
        <v>6830</v>
      </c>
      <c r="C380" t="s">
        <v>6831</v>
      </c>
      <c r="D380" t="s">
        <v>6637</v>
      </c>
      <c r="E380">
        <v>1</v>
      </c>
      <c r="F380">
        <v>1</v>
      </c>
      <c r="G380">
        <v>1</v>
      </c>
      <c r="H380">
        <v>1</v>
      </c>
      <c r="I380">
        <v>1</v>
      </c>
      <c r="J380" t="s">
        <v>269</v>
      </c>
      <c r="K380" t="s">
        <v>2524</v>
      </c>
      <c r="L380" s="20"/>
      <c r="M380" s="20"/>
      <c r="N380" s="20"/>
      <c r="O380" s="20"/>
      <c r="P380" s="20"/>
      <c r="Q380" s="28">
        <f t="shared" si="5"/>
        <v>17.71</v>
      </c>
      <c r="R380" s="18"/>
      <c r="S380" s="18"/>
      <c r="T380" s="18"/>
      <c r="U380" s="18"/>
      <c r="V380" s="18"/>
      <c r="W3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0" s="17">
        <f>SUM(T_MAIN_ROUTGW29[[#This Row],[(Y)
TOTAL Excluding VAT - Y1
((A*J)*Q)+((A*R)*12))]:[(AC)
TOTAL Excluding VAT - Y5
((E*N*Q)+((E*V)*12))]])</f>
        <v>0</v>
      </c>
      <c r="AC380" s="65"/>
    </row>
    <row r="381" spans="1:29" x14ac:dyDescent="0.3">
      <c r="A381" t="s">
        <v>71</v>
      </c>
      <c r="B381" t="s">
        <v>6832</v>
      </c>
      <c r="C381" t="s">
        <v>6833</v>
      </c>
      <c r="D381" t="s">
        <v>6637</v>
      </c>
      <c r="E381">
        <v>1</v>
      </c>
      <c r="F381">
        <v>1</v>
      </c>
      <c r="G381">
        <v>1</v>
      </c>
      <c r="H381">
        <v>1</v>
      </c>
      <c r="I381">
        <v>1</v>
      </c>
      <c r="J381" t="s">
        <v>269</v>
      </c>
      <c r="K381" t="s">
        <v>2524</v>
      </c>
      <c r="L381" s="20"/>
      <c r="M381" s="20"/>
      <c r="N381" s="20"/>
      <c r="O381" s="20"/>
      <c r="P381" s="20"/>
      <c r="Q381" s="28">
        <f t="shared" si="5"/>
        <v>17.71</v>
      </c>
      <c r="R381" s="18"/>
      <c r="S381" s="18"/>
      <c r="T381" s="18"/>
      <c r="U381" s="18"/>
      <c r="V381" s="18"/>
      <c r="W3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1" s="17">
        <f>SUM(T_MAIN_ROUTGW29[[#This Row],[(Y)
TOTAL Excluding VAT - Y1
((A*J)*Q)+((A*R)*12))]:[(AC)
TOTAL Excluding VAT - Y5
((E*N*Q)+((E*V)*12))]])</f>
        <v>0</v>
      </c>
      <c r="AC381" s="65"/>
    </row>
    <row r="382" spans="1:29" x14ac:dyDescent="0.3">
      <c r="A382" t="s">
        <v>71</v>
      </c>
      <c r="B382" t="s">
        <v>6834</v>
      </c>
      <c r="C382" t="s">
        <v>6835</v>
      </c>
      <c r="D382" t="s">
        <v>6637</v>
      </c>
      <c r="E382">
        <v>1</v>
      </c>
      <c r="F382">
        <v>1</v>
      </c>
      <c r="G382">
        <v>1</v>
      </c>
      <c r="H382">
        <v>1</v>
      </c>
      <c r="I382">
        <v>1</v>
      </c>
      <c r="J382" t="s">
        <v>269</v>
      </c>
      <c r="K382" t="s">
        <v>2524</v>
      </c>
      <c r="L382" s="20"/>
      <c r="M382" s="20"/>
      <c r="N382" s="20"/>
      <c r="O382" s="20"/>
      <c r="P382" s="20"/>
      <c r="Q382" s="28">
        <f t="shared" si="5"/>
        <v>17.71</v>
      </c>
      <c r="R382" s="18"/>
      <c r="S382" s="18"/>
      <c r="T382" s="18"/>
      <c r="U382" s="18"/>
      <c r="V382" s="18"/>
      <c r="W3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2" s="17">
        <f>SUM(T_MAIN_ROUTGW29[[#This Row],[(Y)
TOTAL Excluding VAT - Y1
((A*J)*Q)+((A*R)*12))]:[(AC)
TOTAL Excluding VAT - Y5
((E*N*Q)+((E*V)*12))]])</f>
        <v>0</v>
      </c>
      <c r="AC382" s="65"/>
    </row>
    <row r="383" spans="1:29" x14ac:dyDescent="0.3">
      <c r="A383" t="s">
        <v>71</v>
      </c>
      <c r="B383" t="s">
        <v>6836</v>
      </c>
      <c r="C383" t="s">
        <v>6837</v>
      </c>
      <c r="D383" t="s">
        <v>6637</v>
      </c>
      <c r="E383">
        <v>1</v>
      </c>
      <c r="F383">
        <v>1</v>
      </c>
      <c r="G383">
        <v>1</v>
      </c>
      <c r="H383">
        <v>1</v>
      </c>
      <c r="I383">
        <v>1</v>
      </c>
      <c r="J383" t="s">
        <v>269</v>
      </c>
      <c r="K383" t="s">
        <v>2524</v>
      </c>
      <c r="L383" s="20"/>
      <c r="M383" s="20"/>
      <c r="N383" s="20"/>
      <c r="O383" s="20"/>
      <c r="P383" s="20"/>
      <c r="Q383" s="28">
        <f t="shared" si="5"/>
        <v>17.71</v>
      </c>
      <c r="R383" s="18"/>
      <c r="S383" s="18"/>
      <c r="T383" s="18"/>
      <c r="U383" s="18"/>
      <c r="V383" s="18"/>
      <c r="W3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3" s="17">
        <f>SUM(T_MAIN_ROUTGW29[[#This Row],[(Y)
TOTAL Excluding VAT - Y1
((A*J)*Q)+((A*R)*12))]:[(AC)
TOTAL Excluding VAT - Y5
((E*N*Q)+((E*V)*12))]])</f>
        <v>0</v>
      </c>
      <c r="AC383" s="65"/>
    </row>
    <row r="384" spans="1:29" x14ac:dyDescent="0.3">
      <c r="A384" t="s">
        <v>71</v>
      </c>
      <c r="B384" t="s">
        <v>6838</v>
      </c>
      <c r="C384" t="s">
        <v>6839</v>
      </c>
      <c r="D384" t="s">
        <v>6637</v>
      </c>
      <c r="E384">
        <v>1</v>
      </c>
      <c r="F384">
        <v>1</v>
      </c>
      <c r="G384">
        <v>1</v>
      </c>
      <c r="H384">
        <v>1</v>
      </c>
      <c r="I384">
        <v>1</v>
      </c>
      <c r="J384" t="s">
        <v>269</v>
      </c>
      <c r="K384" t="s">
        <v>2524</v>
      </c>
      <c r="L384" s="20"/>
      <c r="M384" s="20"/>
      <c r="N384" s="20"/>
      <c r="O384" s="20"/>
      <c r="P384" s="20"/>
      <c r="Q384" s="28">
        <f t="shared" si="5"/>
        <v>17.71</v>
      </c>
      <c r="R384" s="18"/>
      <c r="S384" s="18"/>
      <c r="T384" s="18"/>
      <c r="U384" s="18"/>
      <c r="V384" s="18"/>
      <c r="W3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4" s="17">
        <f>SUM(T_MAIN_ROUTGW29[[#This Row],[(Y)
TOTAL Excluding VAT - Y1
((A*J)*Q)+((A*R)*12))]:[(AC)
TOTAL Excluding VAT - Y5
((E*N*Q)+((E*V)*12))]])</f>
        <v>0</v>
      </c>
      <c r="AC384" s="65"/>
    </row>
    <row r="385" spans="1:29" x14ac:dyDescent="0.3">
      <c r="A385" t="s">
        <v>71</v>
      </c>
      <c r="B385" t="s">
        <v>6840</v>
      </c>
      <c r="C385" t="s">
        <v>6841</v>
      </c>
      <c r="D385" t="s">
        <v>6637</v>
      </c>
      <c r="E385">
        <v>1</v>
      </c>
      <c r="F385">
        <v>1</v>
      </c>
      <c r="G385">
        <v>1</v>
      </c>
      <c r="H385">
        <v>1</v>
      </c>
      <c r="I385">
        <v>1</v>
      </c>
      <c r="J385" t="s">
        <v>269</v>
      </c>
      <c r="K385" t="s">
        <v>2524</v>
      </c>
      <c r="L385" s="20"/>
      <c r="M385" s="20"/>
      <c r="N385" s="20"/>
      <c r="O385" s="20"/>
      <c r="P385" s="20"/>
      <c r="Q385" s="28">
        <f t="shared" si="5"/>
        <v>17.71</v>
      </c>
      <c r="R385" s="18"/>
      <c r="S385" s="18"/>
      <c r="T385" s="18"/>
      <c r="U385" s="18"/>
      <c r="V385" s="18"/>
      <c r="W3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5" s="17">
        <f>SUM(T_MAIN_ROUTGW29[[#This Row],[(Y)
TOTAL Excluding VAT - Y1
((A*J)*Q)+((A*R)*12))]:[(AC)
TOTAL Excluding VAT - Y5
((E*N*Q)+((E*V)*12))]])</f>
        <v>0</v>
      </c>
      <c r="AC385" s="65"/>
    </row>
    <row r="386" spans="1:29" x14ac:dyDescent="0.3">
      <c r="A386" t="s">
        <v>71</v>
      </c>
      <c r="B386" t="s">
        <v>6842</v>
      </c>
      <c r="C386" t="s">
        <v>6843</v>
      </c>
      <c r="D386" t="s">
        <v>6637</v>
      </c>
      <c r="E386">
        <v>1</v>
      </c>
      <c r="F386">
        <v>1</v>
      </c>
      <c r="G386">
        <v>1</v>
      </c>
      <c r="H386">
        <v>1</v>
      </c>
      <c r="I386">
        <v>1</v>
      </c>
      <c r="J386" t="s">
        <v>269</v>
      </c>
      <c r="K386" t="s">
        <v>2524</v>
      </c>
      <c r="L386" s="20"/>
      <c r="M386" s="20"/>
      <c r="N386" s="20"/>
      <c r="O386" s="20"/>
      <c r="P386" s="20"/>
      <c r="Q386" s="28">
        <f t="shared" si="5"/>
        <v>17.71</v>
      </c>
      <c r="R386" s="18"/>
      <c r="S386" s="18"/>
      <c r="T386" s="18"/>
      <c r="U386" s="18"/>
      <c r="V386" s="18"/>
      <c r="W3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6" s="17">
        <f>SUM(T_MAIN_ROUTGW29[[#This Row],[(Y)
TOTAL Excluding VAT - Y1
((A*J)*Q)+((A*R)*12))]:[(AC)
TOTAL Excluding VAT - Y5
((E*N*Q)+((E*V)*12))]])</f>
        <v>0</v>
      </c>
      <c r="AC386" s="65"/>
    </row>
    <row r="387" spans="1:29" x14ac:dyDescent="0.3">
      <c r="A387" t="s">
        <v>71</v>
      </c>
      <c r="B387" t="s">
        <v>6844</v>
      </c>
      <c r="C387" t="s">
        <v>6845</v>
      </c>
      <c r="D387" t="s">
        <v>6637</v>
      </c>
      <c r="E387">
        <v>1</v>
      </c>
      <c r="F387">
        <v>1</v>
      </c>
      <c r="G387">
        <v>1</v>
      </c>
      <c r="H387">
        <v>1</v>
      </c>
      <c r="I387">
        <v>1</v>
      </c>
      <c r="J387" t="s">
        <v>269</v>
      </c>
      <c r="K387" t="s">
        <v>2524</v>
      </c>
      <c r="L387" s="20"/>
      <c r="M387" s="20"/>
      <c r="N387" s="20"/>
      <c r="O387" s="20"/>
      <c r="P387" s="20"/>
      <c r="Q387" s="28">
        <f t="shared" si="5"/>
        <v>17.71</v>
      </c>
      <c r="R387" s="18"/>
      <c r="S387" s="18"/>
      <c r="T387" s="18"/>
      <c r="U387" s="18"/>
      <c r="V387" s="18"/>
      <c r="W3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7" s="17">
        <f>SUM(T_MAIN_ROUTGW29[[#This Row],[(Y)
TOTAL Excluding VAT - Y1
((A*J)*Q)+((A*R)*12))]:[(AC)
TOTAL Excluding VAT - Y5
((E*N*Q)+((E*V)*12))]])</f>
        <v>0</v>
      </c>
      <c r="AC387" s="65"/>
    </row>
    <row r="388" spans="1:29" x14ac:dyDescent="0.3">
      <c r="A388" t="s">
        <v>71</v>
      </c>
      <c r="B388" t="s">
        <v>6846</v>
      </c>
      <c r="C388" t="s">
        <v>6847</v>
      </c>
      <c r="D388" t="s">
        <v>6637</v>
      </c>
      <c r="E388">
        <v>1</v>
      </c>
      <c r="F388">
        <v>1</v>
      </c>
      <c r="G388">
        <v>1</v>
      </c>
      <c r="H388">
        <v>1</v>
      </c>
      <c r="I388">
        <v>1</v>
      </c>
      <c r="J388" t="s">
        <v>269</v>
      </c>
      <c r="K388" t="s">
        <v>2524</v>
      </c>
      <c r="L388" s="20"/>
      <c r="M388" s="20"/>
      <c r="N388" s="20"/>
      <c r="O388" s="20"/>
      <c r="P388" s="20"/>
      <c r="Q388" s="28">
        <f t="shared" si="5"/>
        <v>17.71</v>
      </c>
      <c r="R388" s="18"/>
      <c r="S388" s="18"/>
      <c r="T388" s="18"/>
      <c r="U388" s="18"/>
      <c r="V388" s="18"/>
      <c r="W3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8" s="17">
        <f>SUM(T_MAIN_ROUTGW29[[#This Row],[(Y)
TOTAL Excluding VAT - Y1
((A*J)*Q)+((A*R)*12))]:[(AC)
TOTAL Excluding VAT - Y5
((E*N*Q)+((E*V)*12))]])</f>
        <v>0</v>
      </c>
      <c r="AC388" s="65"/>
    </row>
    <row r="389" spans="1:29" x14ac:dyDescent="0.3">
      <c r="A389" t="s">
        <v>71</v>
      </c>
      <c r="B389" t="s">
        <v>6848</v>
      </c>
      <c r="C389" t="s">
        <v>6849</v>
      </c>
      <c r="D389" t="s">
        <v>6637</v>
      </c>
      <c r="E389">
        <v>1</v>
      </c>
      <c r="F389">
        <v>1</v>
      </c>
      <c r="G389">
        <v>1</v>
      </c>
      <c r="H389">
        <v>1</v>
      </c>
      <c r="I389">
        <v>1</v>
      </c>
      <c r="J389" t="s">
        <v>269</v>
      </c>
      <c r="K389" t="s">
        <v>2524</v>
      </c>
      <c r="L389" s="20"/>
      <c r="M389" s="20"/>
      <c r="N389" s="20"/>
      <c r="O389" s="20"/>
      <c r="P389" s="20"/>
      <c r="Q389" s="28">
        <f t="shared" si="5"/>
        <v>17.71</v>
      </c>
      <c r="R389" s="18"/>
      <c r="S389" s="18"/>
      <c r="T389" s="18"/>
      <c r="U389" s="18"/>
      <c r="V389" s="18"/>
      <c r="W3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89" s="17">
        <f>SUM(T_MAIN_ROUTGW29[[#This Row],[(Y)
TOTAL Excluding VAT - Y1
((A*J)*Q)+((A*R)*12))]:[(AC)
TOTAL Excluding VAT - Y5
((E*N*Q)+((E*V)*12))]])</f>
        <v>0</v>
      </c>
      <c r="AC389" s="65"/>
    </row>
    <row r="390" spans="1:29" x14ac:dyDescent="0.3">
      <c r="A390" t="s">
        <v>71</v>
      </c>
      <c r="B390" t="s">
        <v>6850</v>
      </c>
      <c r="C390" t="s">
        <v>6851</v>
      </c>
      <c r="D390" t="s">
        <v>6637</v>
      </c>
      <c r="E390">
        <v>1</v>
      </c>
      <c r="F390">
        <v>1</v>
      </c>
      <c r="G390">
        <v>1</v>
      </c>
      <c r="H390">
        <v>1</v>
      </c>
      <c r="I390">
        <v>1</v>
      </c>
      <c r="J390" t="s">
        <v>269</v>
      </c>
      <c r="K390" t="s">
        <v>2524</v>
      </c>
      <c r="L390" s="20"/>
      <c r="M390" s="20"/>
      <c r="N390" s="20"/>
      <c r="O390" s="20"/>
      <c r="P390" s="20"/>
      <c r="Q390" s="28">
        <f t="shared" si="5"/>
        <v>17.71</v>
      </c>
      <c r="R390" s="18"/>
      <c r="S390" s="18"/>
      <c r="T390" s="18"/>
      <c r="U390" s="18"/>
      <c r="V390" s="18"/>
      <c r="W3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0" s="17">
        <f>SUM(T_MAIN_ROUTGW29[[#This Row],[(Y)
TOTAL Excluding VAT - Y1
((A*J)*Q)+((A*R)*12))]:[(AC)
TOTAL Excluding VAT - Y5
((E*N*Q)+((E*V)*12))]])</f>
        <v>0</v>
      </c>
      <c r="AC390" s="65"/>
    </row>
    <row r="391" spans="1:29" x14ac:dyDescent="0.3">
      <c r="A391" t="s">
        <v>71</v>
      </c>
      <c r="B391" t="s">
        <v>6852</v>
      </c>
      <c r="C391" t="s">
        <v>6853</v>
      </c>
      <c r="D391" t="s">
        <v>6637</v>
      </c>
      <c r="E391">
        <v>1</v>
      </c>
      <c r="F391">
        <v>1</v>
      </c>
      <c r="G391">
        <v>1</v>
      </c>
      <c r="H391">
        <v>1</v>
      </c>
      <c r="I391">
        <v>1</v>
      </c>
      <c r="J391" t="s">
        <v>269</v>
      </c>
      <c r="K391" t="s">
        <v>2524</v>
      </c>
      <c r="L391" s="20"/>
      <c r="M391" s="20"/>
      <c r="N391" s="20"/>
      <c r="O391" s="20"/>
      <c r="P391" s="20"/>
      <c r="Q391" s="28">
        <f t="shared" si="5"/>
        <v>17.71</v>
      </c>
      <c r="R391" s="18"/>
      <c r="S391" s="18"/>
      <c r="T391" s="18"/>
      <c r="U391" s="18"/>
      <c r="V391" s="18"/>
      <c r="W3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1" s="17">
        <f>SUM(T_MAIN_ROUTGW29[[#This Row],[(Y)
TOTAL Excluding VAT - Y1
((A*J)*Q)+((A*R)*12))]:[(AC)
TOTAL Excluding VAT - Y5
((E*N*Q)+((E*V)*12))]])</f>
        <v>0</v>
      </c>
      <c r="AC391" s="65"/>
    </row>
    <row r="392" spans="1:29" x14ac:dyDescent="0.3">
      <c r="A392" t="s">
        <v>71</v>
      </c>
      <c r="B392" t="s">
        <v>6854</v>
      </c>
      <c r="C392" t="s">
        <v>6855</v>
      </c>
      <c r="D392" t="s">
        <v>6637</v>
      </c>
      <c r="E392">
        <v>1</v>
      </c>
      <c r="F392">
        <v>1</v>
      </c>
      <c r="G392">
        <v>1</v>
      </c>
      <c r="H392">
        <v>1</v>
      </c>
      <c r="I392">
        <v>1</v>
      </c>
      <c r="J392" t="s">
        <v>269</v>
      </c>
      <c r="K392" t="s">
        <v>2524</v>
      </c>
      <c r="L392" s="20"/>
      <c r="M392" s="20"/>
      <c r="N392" s="20"/>
      <c r="O392" s="20"/>
      <c r="P392" s="20"/>
      <c r="Q392" s="28">
        <f t="shared" si="5"/>
        <v>17.71</v>
      </c>
      <c r="R392" s="18"/>
      <c r="S392" s="18"/>
      <c r="T392" s="18"/>
      <c r="U392" s="18"/>
      <c r="V392" s="18"/>
      <c r="W3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2" s="17">
        <f>SUM(T_MAIN_ROUTGW29[[#This Row],[(Y)
TOTAL Excluding VAT - Y1
((A*J)*Q)+((A*R)*12))]:[(AC)
TOTAL Excluding VAT - Y5
((E*N*Q)+((E*V)*12))]])</f>
        <v>0</v>
      </c>
      <c r="AC392" s="65"/>
    </row>
    <row r="393" spans="1:29" x14ac:dyDescent="0.3">
      <c r="A393" t="s">
        <v>71</v>
      </c>
      <c r="B393" t="s">
        <v>6856</v>
      </c>
      <c r="C393" t="s">
        <v>6857</v>
      </c>
      <c r="D393" t="s">
        <v>6637</v>
      </c>
      <c r="E393">
        <v>1</v>
      </c>
      <c r="F393">
        <v>1</v>
      </c>
      <c r="G393">
        <v>1</v>
      </c>
      <c r="H393">
        <v>1</v>
      </c>
      <c r="I393">
        <v>1</v>
      </c>
      <c r="J393" t="s">
        <v>269</v>
      </c>
      <c r="K393" t="s">
        <v>2524</v>
      </c>
      <c r="L393" s="20"/>
      <c r="M393" s="20"/>
      <c r="N393" s="20"/>
      <c r="O393" s="20"/>
      <c r="P393" s="20"/>
      <c r="Q393" s="28">
        <f t="shared" si="5"/>
        <v>17.71</v>
      </c>
      <c r="R393" s="18"/>
      <c r="S393" s="18"/>
      <c r="T393" s="18"/>
      <c r="U393" s="18"/>
      <c r="V393" s="18"/>
      <c r="W3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3" s="17">
        <f>SUM(T_MAIN_ROUTGW29[[#This Row],[(Y)
TOTAL Excluding VAT - Y1
((A*J)*Q)+((A*R)*12))]:[(AC)
TOTAL Excluding VAT - Y5
((E*N*Q)+((E*V)*12))]])</f>
        <v>0</v>
      </c>
      <c r="AC393" s="65"/>
    </row>
    <row r="394" spans="1:29" x14ac:dyDescent="0.3">
      <c r="A394" t="s">
        <v>71</v>
      </c>
      <c r="B394" t="s">
        <v>6858</v>
      </c>
      <c r="C394" t="s">
        <v>6859</v>
      </c>
      <c r="D394" t="s">
        <v>6637</v>
      </c>
      <c r="E394">
        <v>1</v>
      </c>
      <c r="F394">
        <v>1</v>
      </c>
      <c r="G394">
        <v>1</v>
      </c>
      <c r="H394">
        <v>1</v>
      </c>
      <c r="I394">
        <v>1</v>
      </c>
      <c r="J394" t="s">
        <v>269</v>
      </c>
      <c r="K394" t="s">
        <v>2524</v>
      </c>
      <c r="L394" s="20"/>
      <c r="M394" s="20"/>
      <c r="N394" s="20"/>
      <c r="O394" s="20"/>
      <c r="P394" s="20"/>
      <c r="Q394" s="28">
        <f t="shared" si="5"/>
        <v>17.71</v>
      </c>
      <c r="R394" s="18"/>
      <c r="S394" s="18"/>
      <c r="T394" s="18"/>
      <c r="U394" s="18"/>
      <c r="V394" s="18"/>
      <c r="W3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4" s="17">
        <f>SUM(T_MAIN_ROUTGW29[[#This Row],[(Y)
TOTAL Excluding VAT - Y1
((A*J)*Q)+((A*R)*12))]:[(AC)
TOTAL Excluding VAT - Y5
((E*N*Q)+((E*V)*12))]])</f>
        <v>0</v>
      </c>
      <c r="AC394" s="65"/>
    </row>
    <row r="395" spans="1:29" x14ac:dyDescent="0.3">
      <c r="A395" t="s">
        <v>71</v>
      </c>
      <c r="B395" t="s">
        <v>6860</v>
      </c>
      <c r="C395" t="s">
        <v>6861</v>
      </c>
      <c r="D395" t="s">
        <v>6637</v>
      </c>
      <c r="E395">
        <v>1</v>
      </c>
      <c r="F395">
        <v>1</v>
      </c>
      <c r="G395">
        <v>1</v>
      </c>
      <c r="H395">
        <v>1</v>
      </c>
      <c r="I395">
        <v>1</v>
      </c>
      <c r="J395" t="s">
        <v>269</v>
      </c>
      <c r="K395" t="s">
        <v>2524</v>
      </c>
      <c r="L395" s="20"/>
      <c r="M395" s="20"/>
      <c r="N395" s="20"/>
      <c r="O395" s="20"/>
      <c r="P395" s="20"/>
      <c r="Q395" s="28">
        <f t="shared" si="5"/>
        <v>17.71</v>
      </c>
      <c r="R395" s="18"/>
      <c r="S395" s="18"/>
      <c r="T395" s="18"/>
      <c r="U395" s="18"/>
      <c r="V395" s="18"/>
      <c r="W3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5" s="17">
        <f>SUM(T_MAIN_ROUTGW29[[#This Row],[(Y)
TOTAL Excluding VAT - Y1
((A*J)*Q)+((A*R)*12))]:[(AC)
TOTAL Excluding VAT - Y5
((E*N*Q)+((E*V)*12))]])</f>
        <v>0</v>
      </c>
      <c r="AC395" s="65"/>
    </row>
    <row r="396" spans="1:29" x14ac:dyDescent="0.3">
      <c r="A396" t="s">
        <v>71</v>
      </c>
      <c r="B396" t="s">
        <v>6862</v>
      </c>
      <c r="C396" t="s">
        <v>6863</v>
      </c>
      <c r="D396" t="s">
        <v>6637</v>
      </c>
      <c r="E396">
        <v>1</v>
      </c>
      <c r="F396">
        <v>1</v>
      </c>
      <c r="G396">
        <v>1</v>
      </c>
      <c r="H396">
        <v>1</v>
      </c>
      <c r="I396">
        <v>1</v>
      </c>
      <c r="J396" t="s">
        <v>269</v>
      </c>
      <c r="K396" t="s">
        <v>2524</v>
      </c>
      <c r="L396" s="20"/>
      <c r="M396" s="20"/>
      <c r="N396" s="20"/>
      <c r="O396" s="20"/>
      <c r="P396" s="20"/>
      <c r="Q396" s="28">
        <f t="shared" si="5"/>
        <v>17.71</v>
      </c>
      <c r="R396" s="18"/>
      <c r="S396" s="18"/>
      <c r="T396" s="18"/>
      <c r="U396" s="18"/>
      <c r="V396" s="18"/>
      <c r="W3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6" s="17">
        <f>SUM(T_MAIN_ROUTGW29[[#This Row],[(Y)
TOTAL Excluding VAT - Y1
((A*J)*Q)+((A*R)*12))]:[(AC)
TOTAL Excluding VAT - Y5
((E*N*Q)+((E*V)*12))]])</f>
        <v>0</v>
      </c>
      <c r="AC396" s="65"/>
    </row>
    <row r="397" spans="1:29" x14ac:dyDescent="0.3">
      <c r="A397" t="s">
        <v>71</v>
      </c>
      <c r="B397" t="s">
        <v>6864</v>
      </c>
      <c r="C397" t="s">
        <v>6865</v>
      </c>
      <c r="D397" t="s">
        <v>6637</v>
      </c>
      <c r="E397">
        <v>1</v>
      </c>
      <c r="F397">
        <v>1</v>
      </c>
      <c r="G397">
        <v>1</v>
      </c>
      <c r="H397">
        <v>1</v>
      </c>
      <c r="I397">
        <v>1</v>
      </c>
      <c r="J397" t="s">
        <v>269</v>
      </c>
      <c r="K397" t="s">
        <v>2524</v>
      </c>
      <c r="L397" s="20"/>
      <c r="M397" s="20"/>
      <c r="N397" s="20"/>
      <c r="O397" s="20"/>
      <c r="P397" s="20"/>
      <c r="Q397" s="28">
        <f t="shared" ref="Q397:Q460" si="6">Exchange_Rate</f>
        <v>17.71</v>
      </c>
      <c r="R397" s="18"/>
      <c r="S397" s="18"/>
      <c r="T397" s="18"/>
      <c r="U397" s="18"/>
      <c r="V397" s="18"/>
      <c r="W3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7" s="17">
        <f>SUM(T_MAIN_ROUTGW29[[#This Row],[(Y)
TOTAL Excluding VAT - Y1
((A*J)*Q)+((A*R)*12))]:[(AC)
TOTAL Excluding VAT - Y5
((E*N*Q)+((E*V)*12))]])</f>
        <v>0</v>
      </c>
      <c r="AC397" s="65"/>
    </row>
    <row r="398" spans="1:29" x14ac:dyDescent="0.3">
      <c r="A398" t="s">
        <v>71</v>
      </c>
      <c r="B398" t="s">
        <v>6866</v>
      </c>
      <c r="C398" t="s">
        <v>6867</v>
      </c>
      <c r="D398" t="s">
        <v>6637</v>
      </c>
      <c r="E398">
        <v>1</v>
      </c>
      <c r="F398">
        <v>1</v>
      </c>
      <c r="G398">
        <v>1</v>
      </c>
      <c r="H398">
        <v>1</v>
      </c>
      <c r="I398">
        <v>1</v>
      </c>
      <c r="J398" t="s">
        <v>269</v>
      </c>
      <c r="K398" t="s">
        <v>2524</v>
      </c>
      <c r="L398" s="20"/>
      <c r="M398" s="20"/>
      <c r="N398" s="20"/>
      <c r="O398" s="20"/>
      <c r="P398" s="20"/>
      <c r="Q398" s="28">
        <f t="shared" si="6"/>
        <v>17.71</v>
      </c>
      <c r="R398" s="18"/>
      <c r="S398" s="18"/>
      <c r="T398" s="18"/>
      <c r="U398" s="18"/>
      <c r="V398" s="18"/>
      <c r="W3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8" s="17">
        <f>SUM(T_MAIN_ROUTGW29[[#This Row],[(Y)
TOTAL Excluding VAT - Y1
((A*J)*Q)+((A*R)*12))]:[(AC)
TOTAL Excluding VAT - Y5
((E*N*Q)+((E*V)*12))]])</f>
        <v>0</v>
      </c>
      <c r="AC398" s="65"/>
    </row>
    <row r="399" spans="1:29" x14ac:dyDescent="0.3">
      <c r="A399" t="s">
        <v>71</v>
      </c>
      <c r="B399" t="s">
        <v>6868</v>
      </c>
      <c r="C399" t="s">
        <v>6869</v>
      </c>
      <c r="D399" t="s">
        <v>6637</v>
      </c>
      <c r="E399">
        <v>1</v>
      </c>
      <c r="F399">
        <v>1</v>
      </c>
      <c r="G399">
        <v>1</v>
      </c>
      <c r="H399">
        <v>1</v>
      </c>
      <c r="I399">
        <v>1</v>
      </c>
      <c r="J399" t="s">
        <v>269</v>
      </c>
      <c r="K399" t="s">
        <v>2524</v>
      </c>
      <c r="L399" s="20"/>
      <c r="M399" s="20"/>
      <c r="N399" s="20"/>
      <c r="O399" s="20"/>
      <c r="P399" s="20"/>
      <c r="Q399" s="28">
        <f t="shared" si="6"/>
        <v>17.71</v>
      </c>
      <c r="R399" s="18"/>
      <c r="S399" s="18"/>
      <c r="T399" s="18"/>
      <c r="U399" s="18"/>
      <c r="V399" s="18"/>
      <c r="W3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3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3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3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3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399" s="17">
        <f>SUM(T_MAIN_ROUTGW29[[#This Row],[(Y)
TOTAL Excluding VAT - Y1
((A*J)*Q)+((A*R)*12))]:[(AC)
TOTAL Excluding VAT - Y5
((E*N*Q)+((E*V)*12))]])</f>
        <v>0</v>
      </c>
      <c r="AC399" s="65"/>
    </row>
    <row r="400" spans="1:29" x14ac:dyDescent="0.3">
      <c r="A400" t="s">
        <v>71</v>
      </c>
      <c r="B400" t="s">
        <v>6870</v>
      </c>
      <c r="C400" t="s">
        <v>6871</v>
      </c>
      <c r="D400" t="s">
        <v>6637</v>
      </c>
      <c r="E400">
        <v>1</v>
      </c>
      <c r="F400">
        <v>1</v>
      </c>
      <c r="G400">
        <v>1</v>
      </c>
      <c r="H400">
        <v>1</v>
      </c>
      <c r="I400">
        <v>1</v>
      </c>
      <c r="J400" t="s">
        <v>269</v>
      </c>
      <c r="K400" t="s">
        <v>2524</v>
      </c>
      <c r="L400" s="20"/>
      <c r="M400" s="20"/>
      <c r="N400" s="20"/>
      <c r="O400" s="20"/>
      <c r="P400" s="20"/>
      <c r="Q400" s="28">
        <f t="shared" si="6"/>
        <v>17.71</v>
      </c>
      <c r="R400" s="18"/>
      <c r="S400" s="18"/>
      <c r="T400" s="18"/>
      <c r="U400" s="18"/>
      <c r="V400" s="18"/>
      <c r="W4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0" s="17">
        <f>SUM(T_MAIN_ROUTGW29[[#This Row],[(Y)
TOTAL Excluding VAT - Y1
((A*J)*Q)+((A*R)*12))]:[(AC)
TOTAL Excluding VAT - Y5
((E*N*Q)+((E*V)*12))]])</f>
        <v>0</v>
      </c>
      <c r="AC400" s="65"/>
    </row>
    <row r="401" spans="1:29" x14ac:dyDescent="0.3">
      <c r="A401" t="s">
        <v>71</v>
      </c>
      <c r="B401" t="s">
        <v>6872</v>
      </c>
      <c r="C401" t="s">
        <v>6873</v>
      </c>
      <c r="D401" t="s">
        <v>6637</v>
      </c>
      <c r="E401">
        <v>1</v>
      </c>
      <c r="F401">
        <v>1</v>
      </c>
      <c r="G401">
        <v>1</v>
      </c>
      <c r="H401">
        <v>1</v>
      </c>
      <c r="I401">
        <v>1</v>
      </c>
      <c r="J401" t="s">
        <v>269</v>
      </c>
      <c r="K401" t="s">
        <v>2524</v>
      </c>
      <c r="L401" s="20"/>
      <c r="M401" s="20"/>
      <c r="N401" s="20"/>
      <c r="O401" s="20"/>
      <c r="P401" s="20"/>
      <c r="Q401" s="28">
        <f t="shared" si="6"/>
        <v>17.71</v>
      </c>
      <c r="R401" s="18"/>
      <c r="S401" s="18"/>
      <c r="T401" s="18"/>
      <c r="U401" s="18"/>
      <c r="V401" s="18"/>
      <c r="W4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1" s="17">
        <f>SUM(T_MAIN_ROUTGW29[[#This Row],[(Y)
TOTAL Excluding VAT - Y1
((A*J)*Q)+((A*R)*12))]:[(AC)
TOTAL Excluding VAT - Y5
((E*N*Q)+((E*V)*12))]])</f>
        <v>0</v>
      </c>
      <c r="AC401" s="65"/>
    </row>
    <row r="402" spans="1:29" x14ac:dyDescent="0.3">
      <c r="A402" t="s">
        <v>71</v>
      </c>
      <c r="B402" t="s">
        <v>6874</v>
      </c>
      <c r="C402" t="s">
        <v>6875</v>
      </c>
      <c r="D402" t="s">
        <v>6637</v>
      </c>
      <c r="E402">
        <v>1</v>
      </c>
      <c r="F402">
        <v>1</v>
      </c>
      <c r="G402">
        <v>1</v>
      </c>
      <c r="H402">
        <v>1</v>
      </c>
      <c r="I402">
        <v>1</v>
      </c>
      <c r="J402" t="s">
        <v>269</v>
      </c>
      <c r="K402" t="s">
        <v>2524</v>
      </c>
      <c r="L402" s="20"/>
      <c r="M402" s="20"/>
      <c r="N402" s="20"/>
      <c r="O402" s="20"/>
      <c r="P402" s="20"/>
      <c r="Q402" s="28">
        <f t="shared" si="6"/>
        <v>17.71</v>
      </c>
      <c r="R402" s="18"/>
      <c r="S402" s="18"/>
      <c r="T402" s="18"/>
      <c r="U402" s="18"/>
      <c r="V402" s="18"/>
      <c r="W4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2" s="17">
        <f>SUM(T_MAIN_ROUTGW29[[#This Row],[(Y)
TOTAL Excluding VAT - Y1
((A*J)*Q)+((A*R)*12))]:[(AC)
TOTAL Excluding VAT - Y5
((E*N*Q)+((E*V)*12))]])</f>
        <v>0</v>
      </c>
      <c r="AC402" s="65"/>
    </row>
    <row r="403" spans="1:29" x14ac:dyDescent="0.3">
      <c r="A403" t="s">
        <v>71</v>
      </c>
      <c r="B403" t="s">
        <v>6876</v>
      </c>
      <c r="C403" t="s">
        <v>6877</v>
      </c>
      <c r="D403" t="s">
        <v>6637</v>
      </c>
      <c r="E403">
        <v>1</v>
      </c>
      <c r="F403">
        <v>1</v>
      </c>
      <c r="G403">
        <v>1</v>
      </c>
      <c r="H403">
        <v>1</v>
      </c>
      <c r="I403">
        <v>1</v>
      </c>
      <c r="J403" t="s">
        <v>269</v>
      </c>
      <c r="K403" t="s">
        <v>2524</v>
      </c>
      <c r="L403" s="20"/>
      <c r="M403" s="20"/>
      <c r="N403" s="20"/>
      <c r="O403" s="20"/>
      <c r="P403" s="20"/>
      <c r="Q403" s="28">
        <f t="shared" si="6"/>
        <v>17.71</v>
      </c>
      <c r="R403" s="18"/>
      <c r="S403" s="18"/>
      <c r="T403" s="18"/>
      <c r="U403" s="18"/>
      <c r="V403" s="18"/>
      <c r="W4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3" s="17">
        <f>SUM(T_MAIN_ROUTGW29[[#This Row],[(Y)
TOTAL Excluding VAT - Y1
((A*J)*Q)+((A*R)*12))]:[(AC)
TOTAL Excluding VAT - Y5
((E*N*Q)+((E*V)*12))]])</f>
        <v>0</v>
      </c>
      <c r="AC403" s="65"/>
    </row>
    <row r="404" spans="1:29" x14ac:dyDescent="0.3">
      <c r="A404" t="s">
        <v>71</v>
      </c>
      <c r="B404" t="s">
        <v>6878</v>
      </c>
      <c r="C404" t="s">
        <v>6879</v>
      </c>
      <c r="D404" t="s">
        <v>6637</v>
      </c>
      <c r="E404">
        <v>1</v>
      </c>
      <c r="F404">
        <v>1</v>
      </c>
      <c r="G404">
        <v>1</v>
      </c>
      <c r="H404">
        <v>1</v>
      </c>
      <c r="I404">
        <v>1</v>
      </c>
      <c r="J404" t="s">
        <v>269</v>
      </c>
      <c r="K404" t="s">
        <v>2524</v>
      </c>
      <c r="L404" s="20"/>
      <c r="M404" s="20"/>
      <c r="N404" s="20"/>
      <c r="O404" s="20"/>
      <c r="P404" s="20"/>
      <c r="Q404" s="28">
        <f t="shared" si="6"/>
        <v>17.71</v>
      </c>
      <c r="R404" s="18"/>
      <c r="S404" s="18"/>
      <c r="T404" s="18"/>
      <c r="U404" s="18"/>
      <c r="V404" s="18"/>
      <c r="W4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4" s="17">
        <f>SUM(T_MAIN_ROUTGW29[[#This Row],[(Y)
TOTAL Excluding VAT - Y1
((A*J)*Q)+((A*R)*12))]:[(AC)
TOTAL Excluding VAT - Y5
((E*N*Q)+((E*V)*12))]])</f>
        <v>0</v>
      </c>
      <c r="AC404" s="65"/>
    </row>
    <row r="405" spans="1:29" x14ac:dyDescent="0.3">
      <c r="A405" t="s">
        <v>71</v>
      </c>
      <c r="B405" t="s">
        <v>6880</v>
      </c>
      <c r="C405" t="s">
        <v>6881</v>
      </c>
      <c r="D405" t="s">
        <v>6637</v>
      </c>
      <c r="E405">
        <v>1</v>
      </c>
      <c r="F405">
        <v>1</v>
      </c>
      <c r="G405">
        <v>1</v>
      </c>
      <c r="H405">
        <v>1</v>
      </c>
      <c r="I405">
        <v>1</v>
      </c>
      <c r="J405" t="s">
        <v>269</v>
      </c>
      <c r="K405" t="s">
        <v>2524</v>
      </c>
      <c r="L405" s="20"/>
      <c r="M405" s="20"/>
      <c r="N405" s="20"/>
      <c r="O405" s="20"/>
      <c r="P405" s="20"/>
      <c r="Q405" s="28">
        <f t="shared" si="6"/>
        <v>17.71</v>
      </c>
      <c r="R405" s="18"/>
      <c r="S405" s="18"/>
      <c r="T405" s="18"/>
      <c r="U405" s="18"/>
      <c r="V405" s="18"/>
      <c r="W4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5" s="17">
        <f>SUM(T_MAIN_ROUTGW29[[#This Row],[(Y)
TOTAL Excluding VAT - Y1
((A*J)*Q)+((A*R)*12))]:[(AC)
TOTAL Excluding VAT - Y5
((E*N*Q)+((E*V)*12))]])</f>
        <v>0</v>
      </c>
      <c r="AC405" s="65"/>
    </row>
    <row r="406" spans="1:29" x14ac:dyDescent="0.3">
      <c r="A406" t="s">
        <v>71</v>
      </c>
      <c r="B406" t="s">
        <v>6882</v>
      </c>
      <c r="C406" t="s">
        <v>6883</v>
      </c>
      <c r="D406" t="s">
        <v>6637</v>
      </c>
      <c r="E406">
        <v>1</v>
      </c>
      <c r="F406">
        <v>1</v>
      </c>
      <c r="G406">
        <v>1</v>
      </c>
      <c r="H406">
        <v>1</v>
      </c>
      <c r="I406">
        <v>1</v>
      </c>
      <c r="J406" t="s">
        <v>269</v>
      </c>
      <c r="K406" t="s">
        <v>2524</v>
      </c>
      <c r="L406" s="20"/>
      <c r="M406" s="20"/>
      <c r="N406" s="20"/>
      <c r="O406" s="20"/>
      <c r="P406" s="20"/>
      <c r="Q406" s="28">
        <f t="shared" si="6"/>
        <v>17.71</v>
      </c>
      <c r="R406" s="18"/>
      <c r="S406" s="18"/>
      <c r="T406" s="18"/>
      <c r="U406" s="18"/>
      <c r="V406" s="18"/>
      <c r="W4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6" s="17">
        <f>SUM(T_MAIN_ROUTGW29[[#This Row],[(Y)
TOTAL Excluding VAT - Y1
((A*J)*Q)+((A*R)*12))]:[(AC)
TOTAL Excluding VAT - Y5
((E*N*Q)+((E*V)*12))]])</f>
        <v>0</v>
      </c>
      <c r="AC406" s="65"/>
    </row>
    <row r="407" spans="1:29" x14ac:dyDescent="0.3">
      <c r="A407" t="s">
        <v>71</v>
      </c>
      <c r="B407" t="s">
        <v>6884</v>
      </c>
      <c r="C407" t="s">
        <v>6885</v>
      </c>
      <c r="D407" t="s">
        <v>6637</v>
      </c>
      <c r="E407">
        <v>1</v>
      </c>
      <c r="F407">
        <v>1</v>
      </c>
      <c r="G407">
        <v>1</v>
      </c>
      <c r="H407">
        <v>1</v>
      </c>
      <c r="I407">
        <v>1</v>
      </c>
      <c r="J407" t="s">
        <v>269</v>
      </c>
      <c r="K407" t="s">
        <v>2524</v>
      </c>
      <c r="L407" s="20"/>
      <c r="M407" s="20"/>
      <c r="N407" s="20"/>
      <c r="O407" s="20"/>
      <c r="P407" s="20"/>
      <c r="Q407" s="28">
        <f t="shared" si="6"/>
        <v>17.71</v>
      </c>
      <c r="R407" s="18"/>
      <c r="S407" s="18"/>
      <c r="T407" s="18"/>
      <c r="U407" s="18"/>
      <c r="V407" s="18"/>
      <c r="W4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7" s="17">
        <f>SUM(T_MAIN_ROUTGW29[[#This Row],[(Y)
TOTAL Excluding VAT - Y1
((A*J)*Q)+((A*R)*12))]:[(AC)
TOTAL Excluding VAT - Y5
((E*N*Q)+((E*V)*12))]])</f>
        <v>0</v>
      </c>
      <c r="AC407" s="65"/>
    </row>
    <row r="408" spans="1:29" x14ac:dyDescent="0.3">
      <c r="A408" t="s">
        <v>71</v>
      </c>
      <c r="B408" t="s">
        <v>6886</v>
      </c>
      <c r="C408" t="s">
        <v>6887</v>
      </c>
      <c r="D408" t="s">
        <v>6637</v>
      </c>
      <c r="E408">
        <v>1</v>
      </c>
      <c r="F408">
        <v>1</v>
      </c>
      <c r="G408">
        <v>1</v>
      </c>
      <c r="H408">
        <v>1</v>
      </c>
      <c r="I408">
        <v>1</v>
      </c>
      <c r="J408" t="s">
        <v>269</v>
      </c>
      <c r="K408" t="s">
        <v>2524</v>
      </c>
      <c r="L408" s="20"/>
      <c r="M408" s="20"/>
      <c r="N408" s="20"/>
      <c r="O408" s="20"/>
      <c r="P408" s="20"/>
      <c r="Q408" s="28">
        <f t="shared" si="6"/>
        <v>17.71</v>
      </c>
      <c r="R408" s="18"/>
      <c r="S408" s="18"/>
      <c r="T408" s="18"/>
      <c r="U408" s="18"/>
      <c r="V408" s="18"/>
      <c r="W4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8" s="17">
        <f>SUM(T_MAIN_ROUTGW29[[#This Row],[(Y)
TOTAL Excluding VAT - Y1
((A*J)*Q)+((A*R)*12))]:[(AC)
TOTAL Excluding VAT - Y5
((E*N*Q)+((E*V)*12))]])</f>
        <v>0</v>
      </c>
      <c r="AC408" s="65"/>
    </row>
    <row r="409" spans="1:29" x14ac:dyDescent="0.3">
      <c r="A409" t="s">
        <v>71</v>
      </c>
      <c r="B409" t="s">
        <v>6888</v>
      </c>
      <c r="C409" t="s">
        <v>6889</v>
      </c>
      <c r="D409" t="s">
        <v>6637</v>
      </c>
      <c r="E409">
        <v>1</v>
      </c>
      <c r="F409">
        <v>1</v>
      </c>
      <c r="G409">
        <v>1</v>
      </c>
      <c r="H409">
        <v>1</v>
      </c>
      <c r="I409">
        <v>1</v>
      </c>
      <c r="J409" t="s">
        <v>269</v>
      </c>
      <c r="K409" t="s">
        <v>2524</v>
      </c>
      <c r="L409" s="20"/>
      <c r="M409" s="20"/>
      <c r="N409" s="20"/>
      <c r="O409" s="20"/>
      <c r="P409" s="20"/>
      <c r="Q409" s="28">
        <f t="shared" si="6"/>
        <v>17.71</v>
      </c>
      <c r="R409" s="18"/>
      <c r="S409" s="18"/>
      <c r="T409" s="18"/>
      <c r="U409" s="18"/>
      <c r="V409" s="18"/>
      <c r="W4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09" s="17">
        <f>SUM(T_MAIN_ROUTGW29[[#This Row],[(Y)
TOTAL Excluding VAT - Y1
((A*J)*Q)+((A*R)*12))]:[(AC)
TOTAL Excluding VAT - Y5
((E*N*Q)+((E*V)*12))]])</f>
        <v>0</v>
      </c>
      <c r="AC409" s="65"/>
    </row>
    <row r="410" spans="1:29" x14ac:dyDescent="0.3">
      <c r="A410" t="s">
        <v>71</v>
      </c>
      <c r="B410" t="s">
        <v>6890</v>
      </c>
      <c r="C410" t="s">
        <v>6891</v>
      </c>
      <c r="D410" t="s">
        <v>6637</v>
      </c>
      <c r="E410">
        <v>1</v>
      </c>
      <c r="F410">
        <v>1</v>
      </c>
      <c r="G410">
        <v>1</v>
      </c>
      <c r="H410">
        <v>1</v>
      </c>
      <c r="I410">
        <v>1</v>
      </c>
      <c r="J410" t="s">
        <v>269</v>
      </c>
      <c r="K410" t="s">
        <v>2524</v>
      </c>
      <c r="L410" s="20"/>
      <c r="M410" s="20"/>
      <c r="N410" s="20"/>
      <c r="O410" s="20"/>
      <c r="P410" s="20"/>
      <c r="Q410" s="28">
        <f t="shared" si="6"/>
        <v>17.71</v>
      </c>
      <c r="R410" s="18"/>
      <c r="S410" s="18"/>
      <c r="T410" s="18"/>
      <c r="U410" s="18"/>
      <c r="V410" s="18"/>
      <c r="W4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0" s="17">
        <f>SUM(T_MAIN_ROUTGW29[[#This Row],[(Y)
TOTAL Excluding VAT - Y1
((A*J)*Q)+((A*R)*12))]:[(AC)
TOTAL Excluding VAT - Y5
((E*N*Q)+((E*V)*12))]])</f>
        <v>0</v>
      </c>
      <c r="AC410" s="65"/>
    </row>
    <row r="411" spans="1:29" x14ac:dyDescent="0.3">
      <c r="A411" t="s">
        <v>71</v>
      </c>
      <c r="B411" t="s">
        <v>6892</v>
      </c>
      <c r="C411" t="s">
        <v>6893</v>
      </c>
      <c r="D411" t="s">
        <v>6637</v>
      </c>
      <c r="E411">
        <v>1</v>
      </c>
      <c r="F411">
        <v>1</v>
      </c>
      <c r="G411">
        <v>1</v>
      </c>
      <c r="H411">
        <v>1</v>
      </c>
      <c r="I411">
        <v>1</v>
      </c>
      <c r="J411" t="s">
        <v>269</v>
      </c>
      <c r="K411" t="s">
        <v>2524</v>
      </c>
      <c r="L411" s="20"/>
      <c r="M411" s="20"/>
      <c r="N411" s="20"/>
      <c r="O411" s="20"/>
      <c r="P411" s="20"/>
      <c r="Q411" s="28">
        <f t="shared" si="6"/>
        <v>17.71</v>
      </c>
      <c r="R411" s="18"/>
      <c r="S411" s="18"/>
      <c r="T411" s="18"/>
      <c r="U411" s="18"/>
      <c r="V411" s="18"/>
      <c r="W4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1" s="17">
        <f>SUM(T_MAIN_ROUTGW29[[#This Row],[(Y)
TOTAL Excluding VAT - Y1
((A*J)*Q)+((A*R)*12))]:[(AC)
TOTAL Excluding VAT - Y5
((E*N*Q)+((E*V)*12))]])</f>
        <v>0</v>
      </c>
      <c r="AC411" s="65"/>
    </row>
    <row r="412" spans="1:29" x14ac:dyDescent="0.3">
      <c r="A412" t="s">
        <v>71</v>
      </c>
      <c r="B412" t="s">
        <v>6894</v>
      </c>
      <c r="C412" t="s">
        <v>6895</v>
      </c>
      <c r="D412" t="s">
        <v>6637</v>
      </c>
      <c r="E412">
        <v>1</v>
      </c>
      <c r="F412">
        <v>1</v>
      </c>
      <c r="G412">
        <v>1</v>
      </c>
      <c r="H412">
        <v>1</v>
      </c>
      <c r="I412">
        <v>1</v>
      </c>
      <c r="J412" t="s">
        <v>269</v>
      </c>
      <c r="K412" t="s">
        <v>2524</v>
      </c>
      <c r="L412" s="20"/>
      <c r="M412" s="20"/>
      <c r="N412" s="20"/>
      <c r="O412" s="20"/>
      <c r="P412" s="20"/>
      <c r="Q412" s="28">
        <f t="shared" si="6"/>
        <v>17.71</v>
      </c>
      <c r="R412" s="18"/>
      <c r="S412" s="18"/>
      <c r="T412" s="18"/>
      <c r="U412" s="18"/>
      <c r="V412" s="18"/>
      <c r="W4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2" s="17">
        <f>SUM(T_MAIN_ROUTGW29[[#This Row],[(Y)
TOTAL Excluding VAT - Y1
((A*J)*Q)+((A*R)*12))]:[(AC)
TOTAL Excluding VAT - Y5
((E*N*Q)+((E*V)*12))]])</f>
        <v>0</v>
      </c>
      <c r="AC412" s="65"/>
    </row>
    <row r="413" spans="1:29" x14ac:dyDescent="0.3">
      <c r="A413" t="s">
        <v>71</v>
      </c>
      <c r="B413" t="s">
        <v>6896</v>
      </c>
      <c r="C413" t="s">
        <v>6897</v>
      </c>
      <c r="D413" t="s">
        <v>6637</v>
      </c>
      <c r="E413">
        <v>1</v>
      </c>
      <c r="F413">
        <v>1</v>
      </c>
      <c r="G413">
        <v>1</v>
      </c>
      <c r="H413">
        <v>1</v>
      </c>
      <c r="I413">
        <v>1</v>
      </c>
      <c r="J413" t="s">
        <v>269</v>
      </c>
      <c r="K413" t="s">
        <v>2524</v>
      </c>
      <c r="L413" s="20"/>
      <c r="M413" s="20"/>
      <c r="N413" s="20"/>
      <c r="O413" s="20"/>
      <c r="P413" s="20"/>
      <c r="Q413" s="28">
        <f t="shared" si="6"/>
        <v>17.71</v>
      </c>
      <c r="R413" s="18"/>
      <c r="S413" s="18"/>
      <c r="T413" s="18"/>
      <c r="U413" s="18"/>
      <c r="V413" s="18"/>
      <c r="W4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3" s="17">
        <f>SUM(T_MAIN_ROUTGW29[[#This Row],[(Y)
TOTAL Excluding VAT - Y1
((A*J)*Q)+((A*R)*12))]:[(AC)
TOTAL Excluding VAT - Y5
((E*N*Q)+((E*V)*12))]])</f>
        <v>0</v>
      </c>
      <c r="AC413" s="65"/>
    </row>
    <row r="414" spans="1:29" x14ac:dyDescent="0.3">
      <c r="A414" t="s">
        <v>71</v>
      </c>
      <c r="B414" t="s">
        <v>6898</v>
      </c>
      <c r="C414" t="s">
        <v>6899</v>
      </c>
      <c r="D414" t="s">
        <v>6637</v>
      </c>
      <c r="E414">
        <v>1</v>
      </c>
      <c r="F414">
        <v>1</v>
      </c>
      <c r="G414">
        <v>1</v>
      </c>
      <c r="H414">
        <v>1</v>
      </c>
      <c r="I414">
        <v>1</v>
      </c>
      <c r="J414" t="s">
        <v>269</v>
      </c>
      <c r="K414" t="s">
        <v>2524</v>
      </c>
      <c r="L414" s="20"/>
      <c r="M414" s="20"/>
      <c r="N414" s="20"/>
      <c r="O414" s="20"/>
      <c r="P414" s="20"/>
      <c r="Q414" s="28">
        <f t="shared" si="6"/>
        <v>17.71</v>
      </c>
      <c r="R414" s="18"/>
      <c r="S414" s="18"/>
      <c r="T414" s="18"/>
      <c r="U414" s="18"/>
      <c r="V414" s="18"/>
      <c r="W4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4" s="17">
        <f>SUM(T_MAIN_ROUTGW29[[#This Row],[(Y)
TOTAL Excluding VAT - Y1
((A*J)*Q)+((A*R)*12))]:[(AC)
TOTAL Excluding VAT - Y5
((E*N*Q)+((E*V)*12))]])</f>
        <v>0</v>
      </c>
      <c r="AC414" s="65"/>
    </row>
    <row r="415" spans="1:29" x14ac:dyDescent="0.3">
      <c r="A415" t="s">
        <v>71</v>
      </c>
      <c r="B415" t="s">
        <v>6900</v>
      </c>
      <c r="C415" t="s">
        <v>6901</v>
      </c>
      <c r="D415" t="s">
        <v>6637</v>
      </c>
      <c r="E415">
        <v>1</v>
      </c>
      <c r="F415">
        <v>1</v>
      </c>
      <c r="G415">
        <v>1</v>
      </c>
      <c r="H415">
        <v>1</v>
      </c>
      <c r="I415">
        <v>1</v>
      </c>
      <c r="J415" t="s">
        <v>269</v>
      </c>
      <c r="K415" t="s">
        <v>2524</v>
      </c>
      <c r="L415" s="20"/>
      <c r="M415" s="20"/>
      <c r="N415" s="20"/>
      <c r="O415" s="20"/>
      <c r="P415" s="20"/>
      <c r="Q415" s="28">
        <f t="shared" si="6"/>
        <v>17.71</v>
      </c>
      <c r="R415" s="18"/>
      <c r="S415" s="18"/>
      <c r="T415" s="18"/>
      <c r="U415" s="18"/>
      <c r="V415" s="18"/>
      <c r="W4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5" s="17">
        <f>SUM(T_MAIN_ROUTGW29[[#This Row],[(Y)
TOTAL Excluding VAT - Y1
((A*J)*Q)+((A*R)*12))]:[(AC)
TOTAL Excluding VAT - Y5
((E*N*Q)+((E*V)*12))]])</f>
        <v>0</v>
      </c>
      <c r="AC415" s="65"/>
    </row>
    <row r="416" spans="1:29" x14ac:dyDescent="0.3">
      <c r="A416" t="s">
        <v>71</v>
      </c>
      <c r="B416" t="s">
        <v>6902</v>
      </c>
      <c r="C416" t="s">
        <v>6903</v>
      </c>
      <c r="D416" t="s">
        <v>6637</v>
      </c>
      <c r="E416">
        <v>1</v>
      </c>
      <c r="F416">
        <v>1</v>
      </c>
      <c r="G416">
        <v>1</v>
      </c>
      <c r="H416">
        <v>1</v>
      </c>
      <c r="I416">
        <v>1</v>
      </c>
      <c r="J416" t="s">
        <v>269</v>
      </c>
      <c r="K416" t="s">
        <v>2524</v>
      </c>
      <c r="L416" s="20"/>
      <c r="M416" s="20"/>
      <c r="N416" s="20"/>
      <c r="O416" s="20"/>
      <c r="P416" s="20"/>
      <c r="Q416" s="28">
        <f t="shared" si="6"/>
        <v>17.71</v>
      </c>
      <c r="R416" s="18"/>
      <c r="S416" s="18"/>
      <c r="T416" s="18"/>
      <c r="U416" s="18"/>
      <c r="V416" s="18"/>
      <c r="W4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6" s="17">
        <f>SUM(T_MAIN_ROUTGW29[[#This Row],[(Y)
TOTAL Excluding VAT - Y1
((A*J)*Q)+((A*R)*12))]:[(AC)
TOTAL Excluding VAT - Y5
((E*N*Q)+((E*V)*12))]])</f>
        <v>0</v>
      </c>
      <c r="AC416" s="65"/>
    </row>
    <row r="417" spans="1:29" x14ac:dyDescent="0.3">
      <c r="A417" t="s">
        <v>71</v>
      </c>
      <c r="B417" t="s">
        <v>6904</v>
      </c>
      <c r="C417" t="s">
        <v>6905</v>
      </c>
      <c r="D417" t="s">
        <v>6637</v>
      </c>
      <c r="E417">
        <v>1</v>
      </c>
      <c r="F417">
        <v>1</v>
      </c>
      <c r="G417">
        <v>1</v>
      </c>
      <c r="H417">
        <v>1</v>
      </c>
      <c r="I417">
        <v>1</v>
      </c>
      <c r="J417" t="s">
        <v>269</v>
      </c>
      <c r="K417" t="s">
        <v>2524</v>
      </c>
      <c r="L417" s="20"/>
      <c r="M417" s="20"/>
      <c r="N417" s="20"/>
      <c r="O417" s="20"/>
      <c r="P417" s="20"/>
      <c r="Q417" s="28">
        <f t="shared" si="6"/>
        <v>17.71</v>
      </c>
      <c r="R417" s="18"/>
      <c r="S417" s="18"/>
      <c r="T417" s="18"/>
      <c r="U417" s="18"/>
      <c r="V417" s="18"/>
      <c r="W4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7" s="17">
        <f>SUM(T_MAIN_ROUTGW29[[#This Row],[(Y)
TOTAL Excluding VAT - Y1
((A*J)*Q)+((A*R)*12))]:[(AC)
TOTAL Excluding VAT - Y5
((E*N*Q)+((E*V)*12))]])</f>
        <v>0</v>
      </c>
      <c r="AC417" s="65"/>
    </row>
    <row r="418" spans="1:29" x14ac:dyDescent="0.3">
      <c r="A418" t="s">
        <v>71</v>
      </c>
      <c r="B418" t="s">
        <v>6906</v>
      </c>
      <c r="C418" t="s">
        <v>6907</v>
      </c>
      <c r="D418" t="s">
        <v>6637</v>
      </c>
      <c r="E418">
        <v>1</v>
      </c>
      <c r="F418">
        <v>1</v>
      </c>
      <c r="G418">
        <v>1</v>
      </c>
      <c r="H418">
        <v>1</v>
      </c>
      <c r="I418">
        <v>1</v>
      </c>
      <c r="J418" t="s">
        <v>269</v>
      </c>
      <c r="K418" t="s">
        <v>2524</v>
      </c>
      <c r="L418" s="20"/>
      <c r="M418" s="20"/>
      <c r="N418" s="20"/>
      <c r="O418" s="20"/>
      <c r="P418" s="20"/>
      <c r="Q418" s="28">
        <f t="shared" si="6"/>
        <v>17.71</v>
      </c>
      <c r="R418" s="18"/>
      <c r="S418" s="18"/>
      <c r="T418" s="18"/>
      <c r="U418" s="18"/>
      <c r="V418" s="18"/>
      <c r="W4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8" s="17">
        <f>SUM(T_MAIN_ROUTGW29[[#This Row],[(Y)
TOTAL Excluding VAT - Y1
((A*J)*Q)+((A*R)*12))]:[(AC)
TOTAL Excluding VAT - Y5
((E*N*Q)+((E*V)*12))]])</f>
        <v>0</v>
      </c>
      <c r="AC418" s="65"/>
    </row>
    <row r="419" spans="1:29" x14ac:dyDescent="0.3">
      <c r="A419" t="s">
        <v>76</v>
      </c>
      <c r="B419" t="s">
        <v>6908</v>
      </c>
      <c r="C419" t="s">
        <v>6909</v>
      </c>
      <c r="D419" t="s">
        <v>6637</v>
      </c>
      <c r="E419">
        <v>1</v>
      </c>
      <c r="F419">
        <v>1</v>
      </c>
      <c r="G419">
        <v>1</v>
      </c>
      <c r="H419">
        <v>1</v>
      </c>
      <c r="I419">
        <v>1</v>
      </c>
      <c r="J419" t="s">
        <v>269</v>
      </c>
      <c r="K419" t="s">
        <v>2524</v>
      </c>
      <c r="L419" s="20"/>
      <c r="M419" s="20"/>
      <c r="N419" s="20"/>
      <c r="O419" s="20"/>
      <c r="P419" s="20"/>
      <c r="Q419" s="28">
        <f t="shared" si="6"/>
        <v>17.71</v>
      </c>
      <c r="R419" s="18"/>
      <c r="S419" s="18"/>
      <c r="T419" s="18"/>
      <c r="U419" s="18"/>
      <c r="V419" s="18"/>
      <c r="W4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19" s="17">
        <f>SUM(T_MAIN_ROUTGW29[[#This Row],[(Y)
TOTAL Excluding VAT - Y1
((A*J)*Q)+((A*R)*12))]:[(AC)
TOTAL Excluding VAT - Y5
((E*N*Q)+((E*V)*12))]])</f>
        <v>0</v>
      </c>
      <c r="AC419" s="65"/>
    </row>
    <row r="420" spans="1:29" x14ac:dyDescent="0.3">
      <c r="A420" t="s">
        <v>76</v>
      </c>
      <c r="B420" t="s">
        <v>6910</v>
      </c>
      <c r="C420" t="s">
        <v>6911</v>
      </c>
      <c r="D420" t="s">
        <v>6637</v>
      </c>
      <c r="E420">
        <v>1</v>
      </c>
      <c r="F420">
        <v>1</v>
      </c>
      <c r="G420">
        <v>1</v>
      </c>
      <c r="H420">
        <v>1</v>
      </c>
      <c r="I420">
        <v>1</v>
      </c>
      <c r="J420" t="s">
        <v>269</v>
      </c>
      <c r="K420" t="s">
        <v>2524</v>
      </c>
      <c r="L420" s="20"/>
      <c r="M420" s="20"/>
      <c r="N420" s="20"/>
      <c r="O420" s="20"/>
      <c r="P420" s="20"/>
      <c r="Q420" s="28">
        <f t="shared" si="6"/>
        <v>17.71</v>
      </c>
      <c r="R420" s="18"/>
      <c r="S420" s="18"/>
      <c r="T420" s="18"/>
      <c r="U420" s="18"/>
      <c r="V420" s="18"/>
      <c r="W4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0" s="17">
        <f>SUM(T_MAIN_ROUTGW29[[#This Row],[(Y)
TOTAL Excluding VAT - Y1
((A*J)*Q)+((A*R)*12))]:[(AC)
TOTAL Excluding VAT - Y5
((E*N*Q)+((E*V)*12))]])</f>
        <v>0</v>
      </c>
      <c r="AC420" s="65"/>
    </row>
    <row r="421" spans="1:29" x14ac:dyDescent="0.3">
      <c r="A421" t="s">
        <v>76</v>
      </c>
      <c r="B421" t="s">
        <v>6912</v>
      </c>
      <c r="C421" t="s">
        <v>6913</v>
      </c>
      <c r="D421" t="s">
        <v>6637</v>
      </c>
      <c r="E421">
        <v>1</v>
      </c>
      <c r="F421">
        <v>1</v>
      </c>
      <c r="G421">
        <v>1</v>
      </c>
      <c r="H421">
        <v>1</v>
      </c>
      <c r="I421">
        <v>1</v>
      </c>
      <c r="J421" t="s">
        <v>269</v>
      </c>
      <c r="K421" t="s">
        <v>2524</v>
      </c>
      <c r="L421" s="20"/>
      <c r="M421" s="20"/>
      <c r="N421" s="20"/>
      <c r="O421" s="20"/>
      <c r="P421" s="20"/>
      <c r="Q421" s="28">
        <f t="shared" si="6"/>
        <v>17.71</v>
      </c>
      <c r="R421" s="18"/>
      <c r="S421" s="18"/>
      <c r="T421" s="18"/>
      <c r="U421" s="18"/>
      <c r="V421" s="18"/>
      <c r="W4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1" s="17">
        <f>SUM(T_MAIN_ROUTGW29[[#This Row],[(Y)
TOTAL Excluding VAT - Y1
((A*J)*Q)+((A*R)*12))]:[(AC)
TOTAL Excluding VAT - Y5
((E*N*Q)+((E*V)*12))]])</f>
        <v>0</v>
      </c>
      <c r="AC421" s="65"/>
    </row>
    <row r="422" spans="1:29" x14ac:dyDescent="0.3">
      <c r="A422" t="s">
        <v>76</v>
      </c>
      <c r="B422" t="s">
        <v>6914</v>
      </c>
      <c r="C422" t="s">
        <v>6915</v>
      </c>
      <c r="D422" t="s">
        <v>6637</v>
      </c>
      <c r="E422">
        <v>1</v>
      </c>
      <c r="F422">
        <v>1</v>
      </c>
      <c r="G422">
        <v>1</v>
      </c>
      <c r="H422">
        <v>1</v>
      </c>
      <c r="I422">
        <v>1</v>
      </c>
      <c r="J422" t="s">
        <v>269</v>
      </c>
      <c r="K422" t="s">
        <v>2524</v>
      </c>
      <c r="L422" s="20"/>
      <c r="M422" s="20"/>
      <c r="N422" s="20"/>
      <c r="O422" s="20"/>
      <c r="P422" s="20"/>
      <c r="Q422" s="28">
        <f t="shared" si="6"/>
        <v>17.71</v>
      </c>
      <c r="R422" s="18"/>
      <c r="S422" s="18"/>
      <c r="T422" s="18"/>
      <c r="U422" s="18"/>
      <c r="V422" s="18"/>
      <c r="W4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2" s="17">
        <f>SUM(T_MAIN_ROUTGW29[[#This Row],[(Y)
TOTAL Excluding VAT - Y1
((A*J)*Q)+((A*R)*12))]:[(AC)
TOTAL Excluding VAT - Y5
((E*N*Q)+((E*V)*12))]])</f>
        <v>0</v>
      </c>
      <c r="AC422" s="65"/>
    </row>
    <row r="423" spans="1:29" x14ac:dyDescent="0.3">
      <c r="A423" t="s">
        <v>76</v>
      </c>
      <c r="B423" t="s">
        <v>6916</v>
      </c>
      <c r="C423" t="s">
        <v>6917</v>
      </c>
      <c r="D423" t="s">
        <v>6637</v>
      </c>
      <c r="E423">
        <v>1</v>
      </c>
      <c r="F423">
        <v>1</v>
      </c>
      <c r="G423">
        <v>1</v>
      </c>
      <c r="H423">
        <v>1</v>
      </c>
      <c r="I423">
        <v>1</v>
      </c>
      <c r="J423" t="s">
        <v>269</v>
      </c>
      <c r="K423" t="s">
        <v>2524</v>
      </c>
      <c r="L423" s="20"/>
      <c r="M423" s="20"/>
      <c r="N423" s="20"/>
      <c r="O423" s="20"/>
      <c r="P423" s="20"/>
      <c r="Q423" s="28">
        <f t="shared" si="6"/>
        <v>17.71</v>
      </c>
      <c r="R423" s="18"/>
      <c r="S423" s="18"/>
      <c r="T423" s="18"/>
      <c r="U423" s="18"/>
      <c r="V423" s="18"/>
      <c r="W4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3" s="17">
        <f>SUM(T_MAIN_ROUTGW29[[#This Row],[(Y)
TOTAL Excluding VAT - Y1
((A*J)*Q)+((A*R)*12))]:[(AC)
TOTAL Excluding VAT - Y5
((E*N*Q)+((E*V)*12))]])</f>
        <v>0</v>
      </c>
      <c r="AC423" s="65"/>
    </row>
    <row r="424" spans="1:29" x14ac:dyDescent="0.3">
      <c r="A424" t="s">
        <v>76</v>
      </c>
      <c r="B424" t="s">
        <v>6918</v>
      </c>
      <c r="C424" t="s">
        <v>6919</v>
      </c>
      <c r="D424" t="s">
        <v>6637</v>
      </c>
      <c r="E424">
        <v>1</v>
      </c>
      <c r="F424">
        <v>1</v>
      </c>
      <c r="G424">
        <v>1</v>
      </c>
      <c r="H424">
        <v>1</v>
      </c>
      <c r="I424">
        <v>1</v>
      </c>
      <c r="J424" t="s">
        <v>269</v>
      </c>
      <c r="K424" t="s">
        <v>2524</v>
      </c>
      <c r="L424" s="20"/>
      <c r="M424" s="20"/>
      <c r="N424" s="20"/>
      <c r="O424" s="20"/>
      <c r="P424" s="20"/>
      <c r="Q424" s="28">
        <f t="shared" si="6"/>
        <v>17.71</v>
      </c>
      <c r="R424" s="18"/>
      <c r="S424" s="18"/>
      <c r="T424" s="18"/>
      <c r="U424" s="18"/>
      <c r="V424" s="18"/>
      <c r="W4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4" s="17">
        <f>SUM(T_MAIN_ROUTGW29[[#This Row],[(Y)
TOTAL Excluding VAT - Y1
((A*J)*Q)+((A*R)*12))]:[(AC)
TOTAL Excluding VAT - Y5
((E*N*Q)+((E*V)*12))]])</f>
        <v>0</v>
      </c>
      <c r="AC424" s="65"/>
    </row>
    <row r="425" spans="1:29" x14ac:dyDescent="0.3">
      <c r="A425" t="s">
        <v>76</v>
      </c>
      <c r="B425" t="s">
        <v>6920</v>
      </c>
      <c r="C425" t="s">
        <v>6921</v>
      </c>
      <c r="D425" t="s">
        <v>6637</v>
      </c>
      <c r="E425">
        <v>1</v>
      </c>
      <c r="F425">
        <v>1</v>
      </c>
      <c r="G425">
        <v>1</v>
      </c>
      <c r="H425">
        <v>1</v>
      </c>
      <c r="I425">
        <v>1</v>
      </c>
      <c r="J425" t="s">
        <v>269</v>
      </c>
      <c r="K425" t="s">
        <v>2524</v>
      </c>
      <c r="L425" s="20"/>
      <c r="M425" s="20"/>
      <c r="N425" s="20"/>
      <c r="O425" s="20"/>
      <c r="P425" s="20"/>
      <c r="Q425" s="28">
        <f t="shared" si="6"/>
        <v>17.71</v>
      </c>
      <c r="R425" s="18"/>
      <c r="S425" s="18"/>
      <c r="T425" s="18"/>
      <c r="U425" s="18"/>
      <c r="V425" s="18"/>
      <c r="W4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5" s="17">
        <f>SUM(T_MAIN_ROUTGW29[[#This Row],[(Y)
TOTAL Excluding VAT - Y1
((A*J)*Q)+((A*R)*12))]:[(AC)
TOTAL Excluding VAT - Y5
((E*N*Q)+((E*V)*12))]])</f>
        <v>0</v>
      </c>
      <c r="AC425" s="65"/>
    </row>
    <row r="426" spans="1:29" x14ac:dyDescent="0.3">
      <c r="A426" t="s">
        <v>76</v>
      </c>
      <c r="B426" t="s">
        <v>6922</v>
      </c>
      <c r="C426" t="s">
        <v>6923</v>
      </c>
      <c r="D426" t="s">
        <v>6637</v>
      </c>
      <c r="E426">
        <v>1</v>
      </c>
      <c r="F426">
        <v>1</v>
      </c>
      <c r="G426">
        <v>1</v>
      </c>
      <c r="H426">
        <v>1</v>
      </c>
      <c r="I426">
        <v>1</v>
      </c>
      <c r="J426" t="s">
        <v>269</v>
      </c>
      <c r="K426" t="s">
        <v>2524</v>
      </c>
      <c r="L426" s="20"/>
      <c r="M426" s="20"/>
      <c r="N426" s="20"/>
      <c r="O426" s="20"/>
      <c r="P426" s="20"/>
      <c r="Q426" s="28">
        <f t="shared" si="6"/>
        <v>17.71</v>
      </c>
      <c r="R426" s="18"/>
      <c r="S426" s="18"/>
      <c r="T426" s="18"/>
      <c r="U426" s="18"/>
      <c r="V426" s="18"/>
      <c r="W4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6" s="17">
        <f>SUM(T_MAIN_ROUTGW29[[#This Row],[(Y)
TOTAL Excluding VAT - Y1
((A*J)*Q)+((A*R)*12))]:[(AC)
TOTAL Excluding VAT - Y5
((E*N*Q)+((E*V)*12))]])</f>
        <v>0</v>
      </c>
      <c r="AC426" s="65"/>
    </row>
    <row r="427" spans="1:29" x14ac:dyDescent="0.3">
      <c r="A427" t="s">
        <v>76</v>
      </c>
      <c r="B427" t="s">
        <v>6924</v>
      </c>
      <c r="C427" t="s">
        <v>6925</v>
      </c>
      <c r="D427" t="s">
        <v>6637</v>
      </c>
      <c r="E427">
        <v>1</v>
      </c>
      <c r="F427">
        <v>1</v>
      </c>
      <c r="G427">
        <v>1</v>
      </c>
      <c r="H427">
        <v>1</v>
      </c>
      <c r="I427">
        <v>1</v>
      </c>
      <c r="J427" t="s">
        <v>269</v>
      </c>
      <c r="K427" t="s">
        <v>2524</v>
      </c>
      <c r="L427" s="20"/>
      <c r="M427" s="20"/>
      <c r="N427" s="20"/>
      <c r="O427" s="20"/>
      <c r="P427" s="20"/>
      <c r="Q427" s="28">
        <f t="shared" si="6"/>
        <v>17.71</v>
      </c>
      <c r="R427" s="18"/>
      <c r="S427" s="18"/>
      <c r="T427" s="18"/>
      <c r="U427" s="18"/>
      <c r="V427" s="18"/>
      <c r="W4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7" s="17">
        <f>SUM(T_MAIN_ROUTGW29[[#This Row],[(Y)
TOTAL Excluding VAT - Y1
((A*J)*Q)+((A*R)*12))]:[(AC)
TOTAL Excluding VAT - Y5
((E*N*Q)+((E*V)*12))]])</f>
        <v>0</v>
      </c>
      <c r="AC427" s="65"/>
    </row>
    <row r="428" spans="1:29" x14ac:dyDescent="0.3">
      <c r="A428" t="s">
        <v>76</v>
      </c>
      <c r="B428" t="s">
        <v>6926</v>
      </c>
      <c r="C428" t="s">
        <v>6927</v>
      </c>
      <c r="D428" t="s">
        <v>6637</v>
      </c>
      <c r="E428">
        <v>1</v>
      </c>
      <c r="F428">
        <v>1</v>
      </c>
      <c r="G428">
        <v>1</v>
      </c>
      <c r="H428">
        <v>1</v>
      </c>
      <c r="I428">
        <v>1</v>
      </c>
      <c r="J428" t="s">
        <v>269</v>
      </c>
      <c r="K428" t="s">
        <v>2524</v>
      </c>
      <c r="L428" s="20"/>
      <c r="M428" s="20"/>
      <c r="N428" s="20"/>
      <c r="O428" s="20"/>
      <c r="P428" s="20"/>
      <c r="Q428" s="28">
        <f t="shared" si="6"/>
        <v>17.71</v>
      </c>
      <c r="R428" s="18"/>
      <c r="S428" s="18"/>
      <c r="T428" s="18"/>
      <c r="U428" s="18"/>
      <c r="V428" s="18"/>
      <c r="W4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8" s="17">
        <f>SUM(T_MAIN_ROUTGW29[[#This Row],[(Y)
TOTAL Excluding VAT - Y1
((A*J)*Q)+((A*R)*12))]:[(AC)
TOTAL Excluding VAT - Y5
((E*N*Q)+((E*V)*12))]])</f>
        <v>0</v>
      </c>
      <c r="AC428" s="65"/>
    </row>
    <row r="429" spans="1:29" x14ac:dyDescent="0.3">
      <c r="A429" t="s">
        <v>76</v>
      </c>
      <c r="B429" t="s">
        <v>6928</v>
      </c>
      <c r="C429" t="s">
        <v>6929</v>
      </c>
      <c r="D429" t="s">
        <v>6637</v>
      </c>
      <c r="E429">
        <v>1</v>
      </c>
      <c r="F429">
        <v>1</v>
      </c>
      <c r="G429">
        <v>1</v>
      </c>
      <c r="H429">
        <v>1</v>
      </c>
      <c r="I429">
        <v>1</v>
      </c>
      <c r="J429" t="s">
        <v>269</v>
      </c>
      <c r="K429" t="s">
        <v>2524</v>
      </c>
      <c r="L429" s="20"/>
      <c r="M429" s="20"/>
      <c r="N429" s="20"/>
      <c r="O429" s="20"/>
      <c r="P429" s="20"/>
      <c r="Q429" s="28">
        <f t="shared" si="6"/>
        <v>17.71</v>
      </c>
      <c r="R429" s="18"/>
      <c r="S429" s="18"/>
      <c r="T429" s="18"/>
      <c r="U429" s="18"/>
      <c r="V429" s="18"/>
      <c r="W4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29" s="17">
        <f>SUM(T_MAIN_ROUTGW29[[#This Row],[(Y)
TOTAL Excluding VAT - Y1
((A*J)*Q)+((A*R)*12))]:[(AC)
TOTAL Excluding VAT - Y5
((E*N*Q)+((E*V)*12))]])</f>
        <v>0</v>
      </c>
      <c r="AC429" s="65"/>
    </row>
    <row r="430" spans="1:29" x14ac:dyDescent="0.3">
      <c r="A430" t="s">
        <v>76</v>
      </c>
      <c r="B430" t="s">
        <v>6930</v>
      </c>
      <c r="C430" t="s">
        <v>6931</v>
      </c>
      <c r="D430" t="s">
        <v>6637</v>
      </c>
      <c r="E430">
        <v>1</v>
      </c>
      <c r="F430">
        <v>1</v>
      </c>
      <c r="G430">
        <v>1</v>
      </c>
      <c r="H430">
        <v>1</v>
      </c>
      <c r="I430">
        <v>1</v>
      </c>
      <c r="J430" t="s">
        <v>269</v>
      </c>
      <c r="K430" t="s">
        <v>2524</v>
      </c>
      <c r="L430" s="20"/>
      <c r="M430" s="20"/>
      <c r="N430" s="20"/>
      <c r="O430" s="20"/>
      <c r="P430" s="20"/>
      <c r="Q430" s="28">
        <f t="shared" si="6"/>
        <v>17.71</v>
      </c>
      <c r="R430" s="18"/>
      <c r="S430" s="18"/>
      <c r="T430" s="18"/>
      <c r="U430" s="18"/>
      <c r="V430" s="18"/>
      <c r="W4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0" s="17">
        <f>SUM(T_MAIN_ROUTGW29[[#This Row],[(Y)
TOTAL Excluding VAT - Y1
((A*J)*Q)+((A*R)*12))]:[(AC)
TOTAL Excluding VAT - Y5
((E*N*Q)+((E*V)*12))]])</f>
        <v>0</v>
      </c>
      <c r="AC430" s="65"/>
    </row>
    <row r="431" spans="1:29" x14ac:dyDescent="0.3">
      <c r="A431" t="s">
        <v>76</v>
      </c>
      <c r="B431" t="s">
        <v>6932</v>
      </c>
      <c r="C431" t="s">
        <v>6933</v>
      </c>
      <c r="D431" t="s">
        <v>6637</v>
      </c>
      <c r="E431">
        <v>1</v>
      </c>
      <c r="F431">
        <v>1</v>
      </c>
      <c r="G431">
        <v>1</v>
      </c>
      <c r="H431">
        <v>1</v>
      </c>
      <c r="I431">
        <v>1</v>
      </c>
      <c r="J431" t="s">
        <v>269</v>
      </c>
      <c r="K431" t="s">
        <v>2524</v>
      </c>
      <c r="L431" s="20"/>
      <c r="M431" s="20"/>
      <c r="N431" s="20"/>
      <c r="O431" s="20"/>
      <c r="P431" s="20"/>
      <c r="Q431" s="28">
        <f t="shared" si="6"/>
        <v>17.71</v>
      </c>
      <c r="R431" s="18"/>
      <c r="S431" s="18"/>
      <c r="T431" s="18"/>
      <c r="U431" s="18"/>
      <c r="V431" s="18"/>
      <c r="W4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1" s="17">
        <f>SUM(T_MAIN_ROUTGW29[[#This Row],[(Y)
TOTAL Excluding VAT - Y1
((A*J)*Q)+((A*R)*12))]:[(AC)
TOTAL Excluding VAT - Y5
((E*N*Q)+((E*V)*12))]])</f>
        <v>0</v>
      </c>
      <c r="AC431" s="65"/>
    </row>
    <row r="432" spans="1:29" x14ac:dyDescent="0.3">
      <c r="A432" t="s">
        <v>77</v>
      </c>
      <c r="B432" t="s">
        <v>6934</v>
      </c>
      <c r="C432" t="s">
        <v>6935</v>
      </c>
      <c r="D432" t="s">
        <v>6637</v>
      </c>
      <c r="E432">
        <v>1</v>
      </c>
      <c r="F432">
        <v>1</v>
      </c>
      <c r="G432">
        <v>1</v>
      </c>
      <c r="H432">
        <v>1</v>
      </c>
      <c r="I432">
        <v>1</v>
      </c>
      <c r="J432" t="s">
        <v>269</v>
      </c>
      <c r="K432" t="s">
        <v>2524</v>
      </c>
      <c r="L432" s="20"/>
      <c r="M432" s="20"/>
      <c r="N432" s="20"/>
      <c r="O432" s="20"/>
      <c r="P432" s="20"/>
      <c r="Q432" s="28">
        <f t="shared" si="6"/>
        <v>17.71</v>
      </c>
      <c r="R432" s="18"/>
      <c r="S432" s="18"/>
      <c r="T432" s="18"/>
      <c r="U432" s="18"/>
      <c r="V432" s="18"/>
      <c r="W4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2" s="17">
        <f>SUM(T_MAIN_ROUTGW29[[#This Row],[(Y)
TOTAL Excluding VAT - Y1
((A*J)*Q)+((A*R)*12))]:[(AC)
TOTAL Excluding VAT - Y5
((E*N*Q)+((E*V)*12))]])</f>
        <v>0</v>
      </c>
      <c r="AC432" s="65"/>
    </row>
    <row r="433" spans="1:29" x14ac:dyDescent="0.3">
      <c r="A433" t="s">
        <v>77</v>
      </c>
      <c r="B433" t="s">
        <v>6936</v>
      </c>
      <c r="C433" t="s">
        <v>6937</v>
      </c>
      <c r="D433" t="s">
        <v>6637</v>
      </c>
      <c r="E433">
        <v>1</v>
      </c>
      <c r="F433">
        <v>1</v>
      </c>
      <c r="G433">
        <v>1</v>
      </c>
      <c r="H433">
        <v>1</v>
      </c>
      <c r="I433">
        <v>1</v>
      </c>
      <c r="J433" t="s">
        <v>269</v>
      </c>
      <c r="K433" t="s">
        <v>2524</v>
      </c>
      <c r="L433" s="20"/>
      <c r="M433" s="20"/>
      <c r="N433" s="20"/>
      <c r="O433" s="20"/>
      <c r="P433" s="20"/>
      <c r="Q433" s="28">
        <f t="shared" si="6"/>
        <v>17.71</v>
      </c>
      <c r="R433" s="18"/>
      <c r="S433" s="18"/>
      <c r="T433" s="18"/>
      <c r="U433" s="18"/>
      <c r="V433" s="18"/>
      <c r="W4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3" s="17">
        <f>SUM(T_MAIN_ROUTGW29[[#This Row],[(Y)
TOTAL Excluding VAT - Y1
((A*J)*Q)+((A*R)*12))]:[(AC)
TOTAL Excluding VAT - Y5
((E*N*Q)+((E*V)*12))]])</f>
        <v>0</v>
      </c>
      <c r="AC433" s="65"/>
    </row>
    <row r="434" spans="1:29" x14ac:dyDescent="0.3">
      <c r="A434" t="s">
        <v>77</v>
      </c>
      <c r="B434" t="s">
        <v>6938</v>
      </c>
      <c r="C434" t="s">
        <v>6939</v>
      </c>
      <c r="D434" t="s">
        <v>6637</v>
      </c>
      <c r="E434">
        <v>1</v>
      </c>
      <c r="F434">
        <v>1</v>
      </c>
      <c r="G434">
        <v>1</v>
      </c>
      <c r="H434">
        <v>1</v>
      </c>
      <c r="I434">
        <v>1</v>
      </c>
      <c r="J434" t="s">
        <v>269</v>
      </c>
      <c r="K434" t="s">
        <v>2524</v>
      </c>
      <c r="L434" s="20"/>
      <c r="M434" s="20"/>
      <c r="N434" s="20"/>
      <c r="O434" s="20"/>
      <c r="P434" s="20"/>
      <c r="Q434" s="28">
        <f t="shared" si="6"/>
        <v>17.71</v>
      </c>
      <c r="R434" s="18"/>
      <c r="S434" s="18"/>
      <c r="T434" s="18"/>
      <c r="U434" s="18"/>
      <c r="V434" s="18"/>
      <c r="W4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4" s="17">
        <f>SUM(T_MAIN_ROUTGW29[[#This Row],[(Y)
TOTAL Excluding VAT - Y1
((A*J)*Q)+((A*R)*12))]:[(AC)
TOTAL Excluding VAT - Y5
((E*N*Q)+((E*V)*12))]])</f>
        <v>0</v>
      </c>
      <c r="AC434" s="65"/>
    </row>
    <row r="435" spans="1:29" x14ac:dyDescent="0.3">
      <c r="A435" t="s">
        <v>77</v>
      </c>
      <c r="B435" t="s">
        <v>6940</v>
      </c>
      <c r="C435" t="s">
        <v>6941</v>
      </c>
      <c r="D435" t="s">
        <v>6637</v>
      </c>
      <c r="E435">
        <v>1</v>
      </c>
      <c r="F435">
        <v>1</v>
      </c>
      <c r="G435">
        <v>1</v>
      </c>
      <c r="H435">
        <v>1</v>
      </c>
      <c r="I435">
        <v>1</v>
      </c>
      <c r="J435" t="s">
        <v>269</v>
      </c>
      <c r="K435" t="s">
        <v>2524</v>
      </c>
      <c r="L435" s="20"/>
      <c r="M435" s="20"/>
      <c r="N435" s="20"/>
      <c r="O435" s="20"/>
      <c r="P435" s="20"/>
      <c r="Q435" s="28">
        <f t="shared" si="6"/>
        <v>17.71</v>
      </c>
      <c r="R435" s="18"/>
      <c r="S435" s="18"/>
      <c r="T435" s="18"/>
      <c r="U435" s="18"/>
      <c r="V435" s="18"/>
      <c r="W4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5" s="17">
        <f>SUM(T_MAIN_ROUTGW29[[#This Row],[(Y)
TOTAL Excluding VAT - Y1
((A*J)*Q)+((A*R)*12))]:[(AC)
TOTAL Excluding VAT - Y5
((E*N*Q)+((E*V)*12))]])</f>
        <v>0</v>
      </c>
      <c r="AC435" s="65"/>
    </row>
    <row r="436" spans="1:29" x14ac:dyDescent="0.3">
      <c r="A436" t="s">
        <v>77</v>
      </c>
      <c r="B436" t="s">
        <v>6942</v>
      </c>
      <c r="C436" t="s">
        <v>6943</v>
      </c>
      <c r="D436" t="s">
        <v>6637</v>
      </c>
      <c r="E436">
        <v>1</v>
      </c>
      <c r="F436">
        <v>1</v>
      </c>
      <c r="G436">
        <v>1</v>
      </c>
      <c r="H436">
        <v>1</v>
      </c>
      <c r="I436">
        <v>1</v>
      </c>
      <c r="J436" t="s">
        <v>269</v>
      </c>
      <c r="K436" t="s">
        <v>2524</v>
      </c>
      <c r="L436" s="20"/>
      <c r="M436" s="20"/>
      <c r="N436" s="20"/>
      <c r="O436" s="20"/>
      <c r="P436" s="20"/>
      <c r="Q436" s="28">
        <f t="shared" si="6"/>
        <v>17.71</v>
      </c>
      <c r="R436" s="18"/>
      <c r="S436" s="18"/>
      <c r="T436" s="18"/>
      <c r="U436" s="18"/>
      <c r="V436" s="18"/>
      <c r="W4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6" s="17">
        <f>SUM(T_MAIN_ROUTGW29[[#This Row],[(Y)
TOTAL Excluding VAT - Y1
((A*J)*Q)+((A*R)*12))]:[(AC)
TOTAL Excluding VAT - Y5
((E*N*Q)+((E*V)*12))]])</f>
        <v>0</v>
      </c>
      <c r="AC436" s="65"/>
    </row>
    <row r="437" spans="1:29" x14ac:dyDescent="0.3">
      <c r="A437" t="s">
        <v>77</v>
      </c>
      <c r="B437" t="s">
        <v>6944</v>
      </c>
      <c r="C437" t="s">
        <v>6945</v>
      </c>
      <c r="D437" t="s">
        <v>6637</v>
      </c>
      <c r="E437">
        <v>1</v>
      </c>
      <c r="F437">
        <v>1</v>
      </c>
      <c r="G437">
        <v>1</v>
      </c>
      <c r="H437">
        <v>1</v>
      </c>
      <c r="I437">
        <v>1</v>
      </c>
      <c r="J437" t="s">
        <v>269</v>
      </c>
      <c r="K437" t="s">
        <v>2524</v>
      </c>
      <c r="L437" s="20"/>
      <c r="M437" s="20"/>
      <c r="N437" s="20"/>
      <c r="O437" s="20"/>
      <c r="P437" s="20"/>
      <c r="Q437" s="28">
        <f t="shared" si="6"/>
        <v>17.71</v>
      </c>
      <c r="R437" s="18"/>
      <c r="S437" s="18"/>
      <c r="T437" s="18"/>
      <c r="U437" s="18"/>
      <c r="V437" s="18"/>
      <c r="W4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7" s="17">
        <f>SUM(T_MAIN_ROUTGW29[[#This Row],[(Y)
TOTAL Excluding VAT - Y1
((A*J)*Q)+((A*R)*12))]:[(AC)
TOTAL Excluding VAT - Y5
((E*N*Q)+((E*V)*12))]])</f>
        <v>0</v>
      </c>
      <c r="AC437" s="65"/>
    </row>
    <row r="438" spans="1:29" x14ac:dyDescent="0.3">
      <c r="A438" t="s">
        <v>77</v>
      </c>
      <c r="B438" t="s">
        <v>6946</v>
      </c>
      <c r="C438" t="s">
        <v>6947</v>
      </c>
      <c r="D438" t="s">
        <v>6637</v>
      </c>
      <c r="E438">
        <v>1</v>
      </c>
      <c r="F438">
        <v>1</v>
      </c>
      <c r="G438">
        <v>1</v>
      </c>
      <c r="H438">
        <v>1</v>
      </c>
      <c r="I438">
        <v>1</v>
      </c>
      <c r="J438" t="s">
        <v>269</v>
      </c>
      <c r="K438" t="s">
        <v>2524</v>
      </c>
      <c r="L438" s="20"/>
      <c r="M438" s="20"/>
      <c r="N438" s="20"/>
      <c r="O438" s="20"/>
      <c r="P438" s="20"/>
      <c r="Q438" s="28">
        <f t="shared" si="6"/>
        <v>17.71</v>
      </c>
      <c r="R438" s="18"/>
      <c r="S438" s="18"/>
      <c r="T438" s="18"/>
      <c r="U438" s="18"/>
      <c r="V438" s="18"/>
      <c r="W4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8" s="17">
        <f>SUM(T_MAIN_ROUTGW29[[#This Row],[(Y)
TOTAL Excluding VAT - Y1
((A*J)*Q)+((A*R)*12))]:[(AC)
TOTAL Excluding VAT - Y5
((E*N*Q)+((E*V)*12))]])</f>
        <v>0</v>
      </c>
      <c r="AC438" s="65"/>
    </row>
    <row r="439" spans="1:29" x14ac:dyDescent="0.3">
      <c r="A439" t="s">
        <v>77</v>
      </c>
      <c r="B439" t="s">
        <v>6948</v>
      </c>
      <c r="C439" t="s">
        <v>6949</v>
      </c>
      <c r="D439" t="s">
        <v>6637</v>
      </c>
      <c r="E439">
        <v>1</v>
      </c>
      <c r="F439">
        <v>1</v>
      </c>
      <c r="G439">
        <v>1</v>
      </c>
      <c r="H439">
        <v>1</v>
      </c>
      <c r="I439">
        <v>1</v>
      </c>
      <c r="J439" t="s">
        <v>269</v>
      </c>
      <c r="K439" t="s">
        <v>2524</v>
      </c>
      <c r="L439" s="20"/>
      <c r="M439" s="20"/>
      <c r="N439" s="20"/>
      <c r="O439" s="20"/>
      <c r="P439" s="20"/>
      <c r="Q439" s="28">
        <f t="shared" si="6"/>
        <v>17.71</v>
      </c>
      <c r="R439" s="18"/>
      <c r="S439" s="18"/>
      <c r="T439" s="18"/>
      <c r="U439" s="18"/>
      <c r="V439" s="18"/>
      <c r="W4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39" s="17">
        <f>SUM(T_MAIN_ROUTGW29[[#This Row],[(Y)
TOTAL Excluding VAT - Y1
((A*J)*Q)+((A*R)*12))]:[(AC)
TOTAL Excluding VAT - Y5
((E*N*Q)+((E*V)*12))]])</f>
        <v>0</v>
      </c>
      <c r="AC439" s="65"/>
    </row>
    <row r="440" spans="1:29" x14ac:dyDescent="0.3">
      <c r="A440" t="s">
        <v>77</v>
      </c>
      <c r="B440" t="s">
        <v>6950</v>
      </c>
      <c r="C440" t="s">
        <v>6951</v>
      </c>
      <c r="D440" t="s">
        <v>6637</v>
      </c>
      <c r="E440">
        <v>1</v>
      </c>
      <c r="F440">
        <v>1</v>
      </c>
      <c r="G440">
        <v>1</v>
      </c>
      <c r="H440">
        <v>1</v>
      </c>
      <c r="I440">
        <v>1</v>
      </c>
      <c r="J440" t="s">
        <v>269</v>
      </c>
      <c r="K440" t="s">
        <v>2524</v>
      </c>
      <c r="L440" s="20"/>
      <c r="M440" s="20"/>
      <c r="N440" s="20"/>
      <c r="O440" s="20"/>
      <c r="P440" s="20"/>
      <c r="Q440" s="28">
        <f t="shared" si="6"/>
        <v>17.71</v>
      </c>
      <c r="R440" s="18"/>
      <c r="S440" s="18"/>
      <c r="T440" s="18"/>
      <c r="U440" s="18"/>
      <c r="V440" s="18"/>
      <c r="W4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0" s="17">
        <f>SUM(T_MAIN_ROUTGW29[[#This Row],[(Y)
TOTAL Excluding VAT - Y1
((A*J)*Q)+((A*R)*12))]:[(AC)
TOTAL Excluding VAT - Y5
((E*N*Q)+((E*V)*12))]])</f>
        <v>0</v>
      </c>
      <c r="AC440" s="65"/>
    </row>
    <row r="441" spans="1:29" x14ac:dyDescent="0.3">
      <c r="A441" t="s">
        <v>77</v>
      </c>
      <c r="B441" t="s">
        <v>6952</v>
      </c>
      <c r="C441" t="s">
        <v>6953</v>
      </c>
      <c r="D441" t="s">
        <v>6637</v>
      </c>
      <c r="E441">
        <v>1</v>
      </c>
      <c r="F441">
        <v>1</v>
      </c>
      <c r="G441">
        <v>1</v>
      </c>
      <c r="H441">
        <v>1</v>
      </c>
      <c r="I441">
        <v>1</v>
      </c>
      <c r="J441" t="s">
        <v>269</v>
      </c>
      <c r="K441" t="s">
        <v>2524</v>
      </c>
      <c r="L441" s="20"/>
      <c r="M441" s="20"/>
      <c r="N441" s="20"/>
      <c r="O441" s="20"/>
      <c r="P441" s="20"/>
      <c r="Q441" s="28">
        <f t="shared" si="6"/>
        <v>17.71</v>
      </c>
      <c r="R441" s="18"/>
      <c r="S441" s="18"/>
      <c r="T441" s="18"/>
      <c r="U441" s="18"/>
      <c r="V441" s="18"/>
      <c r="W4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1" s="17">
        <f>SUM(T_MAIN_ROUTGW29[[#This Row],[(Y)
TOTAL Excluding VAT - Y1
((A*J)*Q)+((A*R)*12))]:[(AC)
TOTAL Excluding VAT - Y5
((E*N*Q)+((E*V)*12))]])</f>
        <v>0</v>
      </c>
      <c r="AC441" s="65"/>
    </row>
    <row r="442" spans="1:29" x14ac:dyDescent="0.3">
      <c r="A442" t="s">
        <v>77</v>
      </c>
      <c r="B442" t="s">
        <v>6954</v>
      </c>
      <c r="C442" t="s">
        <v>6955</v>
      </c>
      <c r="D442" t="s">
        <v>6637</v>
      </c>
      <c r="E442">
        <v>1</v>
      </c>
      <c r="F442">
        <v>1</v>
      </c>
      <c r="G442">
        <v>1</v>
      </c>
      <c r="H442">
        <v>1</v>
      </c>
      <c r="I442">
        <v>1</v>
      </c>
      <c r="J442" t="s">
        <v>269</v>
      </c>
      <c r="K442" t="s">
        <v>2524</v>
      </c>
      <c r="L442" s="20"/>
      <c r="M442" s="20"/>
      <c r="N442" s="20"/>
      <c r="O442" s="20"/>
      <c r="P442" s="20"/>
      <c r="Q442" s="28">
        <f t="shared" si="6"/>
        <v>17.71</v>
      </c>
      <c r="R442" s="18"/>
      <c r="S442" s="18"/>
      <c r="T442" s="18"/>
      <c r="U442" s="18"/>
      <c r="V442" s="18"/>
      <c r="W4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2" s="17">
        <f>SUM(T_MAIN_ROUTGW29[[#This Row],[(Y)
TOTAL Excluding VAT - Y1
((A*J)*Q)+((A*R)*12))]:[(AC)
TOTAL Excluding VAT - Y5
((E*N*Q)+((E*V)*12))]])</f>
        <v>0</v>
      </c>
      <c r="AC442" s="65"/>
    </row>
    <row r="443" spans="1:29" x14ac:dyDescent="0.3">
      <c r="A443" t="s">
        <v>77</v>
      </c>
      <c r="B443" t="s">
        <v>6956</v>
      </c>
      <c r="C443" t="s">
        <v>6957</v>
      </c>
      <c r="D443" t="s">
        <v>6637</v>
      </c>
      <c r="E443">
        <v>1</v>
      </c>
      <c r="F443">
        <v>1</v>
      </c>
      <c r="G443">
        <v>1</v>
      </c>
      <c r="H443">
        <v>1</v>
      </c>
      <c r="I443">
        <v>1</v>
      </c>
      <c r="J443" t="s">
        <v>269</v>
      </c>
      <c r="K443" t="s">
        <v>2524</v>
      </c>
      <c r="L443" s="20"/>
      <c r="M443" s="20"/>
      <c r="N443" s="20"/>
      <c r="O443" s="20"/>
      <c r="P443" s="20"/>
      <c r="Q443" s="28">
        <f t="shared" si="6"/>
        <v>17.71</v>
      </c>
      <c r="R443" s="18"/>
      <c r="S443" s="18"/>
      <c r="T443" s="18"/>
      <c r="U443" s="18"/>
      <c r="V443" s="18"/>
      <c r="W4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3" s="17">
        <f>SUM(T_MAIN_ROUTGW29[[#This Row],[(Y)
TOTAL Excluding VAT - Y1
((A*J)*Q)+((A*R)*12))]:[(AC)
TOTAL Excluding VAT - Y5
((E*N*Q)+((E*V)*12))]])</f>
        <v>0</v>
      </c>
      <c r="AC443" s="65"/>
    </row>
    <row r="444" spans="1:29" x14ac:dyDescent="0.3">
      <c r="A444" t="s">
        <v>77</v>
      </c>
      <c r="B444" t="s">
        <v>6958</v>
      </c>
      <c r="C444" t="s">
        <v>6959</v>
      </c>
      <c r="D444" t="s">
        <v>6637</v>
      </c>
      <c r="E444">
        <v>1</v>
      </c>
      <c r="F444">
        <v>1</v>
      </c>
      <c r="G444">
        <v>1</v>
      </c>
      <c r="H444">
        <v>1</v>
      </c>
      <c r="I444">
        <v>1</v>
      </c>
      <c r="J444" t="s">
        <v>269</v>
      </c>
      <c r="K444" t="s">
        <v>2524</v>
      </c>
      <c r="L444" s="20"/>
      <c r="M444" s="20"/>
      <c r="N444" s="20"/>
      <c r="O444" s="20"/>
      <c r="P444" s="20"/>
      <c r="Q444" s="28">
        <f t="shared" si="6"/>
        <v>17.71</v>
      </c>
      <c r="R444" s="18"/>
      <c r="S444" s="18"/>
      <c r="T444" s="18"/>
      <c r="U444" s="18"/>
      <c r="V444" s="18"/>
      <c r="W4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4" s="17">
        <f>SUM(T_MAIN_ROUTGW29[[#This Row],[(Y)
TOTAL Excluding VAT - Y1
((A*J)*Q)+((A*R)*12))]:[(AC)
TOTAL Excluding VAT - Y5
((E*N*Q)+((E*V)*12))]])</f>
        <v>0</v>
      </c>
      <c r="AC444" s="65"/>
    </row>
    <row r="445" spans="1:29" x14ac:dyDescent="0.3">
      <c r="A445" t="s">
        <v>77</v>
      </c>
      <c r="B445" t="s">
        <v>6960</v>
      </c>
      <c r="C445" t="s">
        <v>6961</v>
      </c>
      <c r="D445" t="s">
        <v>6637</v>
      </c>
      <c r="E445">
        <v>1</v>
      </c>
      <c r="F445">
        <v>1</v>
      </c>
      <c r="G445">
        <v>1</v>
      </c>
      <c r="H445">
        <v>1</v>
      </c>
      <c r="I445">
        <v>1</v>
      </c>
      <c r="J445" t="s">
        <v>269</v>
      </c>
      <c r="K445" t="s">
        <v>2524</v>
      </c>
      <c r="L445" s="20"/>
      <c r="M445" s="20"/>
      <c r="N445" s="20"/>
      <c r="O445" s="20"/>
      <c r="P445" s="20"/>
      <c r="Q445" s="28">
        <f t="shared" si="6"/>
        <v>17.71</v>
      </c>
      <c r="R445" s="18"/>
      <c r="S445" s="18"/>
      <c r="T445" s="18"/>
      <c r="U445" s="18"/>
      <c r="V445" s="18"/>
      <c r="W4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5" s="17">
        <f>SUM(T_MAIN_ROUTGW29[[#This Row],[(Y)
TOTAL Excluding VAT - Y1
((A*J)*Q)+((A*R)*12))]:[(AC)
TOTAL Excluding VAT - Y5
((E*N*Q)+((E*V)*12))]])</f>
        <v>0</v>
      </c>
      <c r="AC445" s="65"/>
    </row>
    <row r="446" spans="1:29" x14ac:dyDescent="0.3">
      <c r="A446" t="s">
        <v>77</v>
      </c>
      <c r="B446" t="s">
        <v>6962</v>
      </c>
      <c r="C446" t="s">
        <v>6963</v>
      </c>
      <c r="D446" t="s">
        <v>6637</v>
      </c>
      <c r="E446">
        <v>1</v>
      </c>
      <c r="F446">
        <v>1</v>
      </c>
      <c r="G446">
        <v>1</v>
      </c>
      <c r="H446">
        <v>1</v>
      </c>
      <c r="I446">
        <v>1</v>
      </c>
      <c r="J446" t="s">
        <v>269</v>
      </c>
      <c r="K446" t="s">
        <v>2524</v>
      </c>
      <c r="L446" s="20"/>
      <c r="M446" s="20"/>
      <c r="N446" s="20"/>
      <c r="O446" s="20"/>
      <c r="P446" s="20"/>
      <c r="Q446" s="28">
        <f t="shared" si="6"/>
        <v>17.71</v>
      </c>
      <c r="R446" s="18"/>
      <c r="S446" s="18"/>
      <c r="T446" s="18"/>
      <c r="U446" s="18"/>
      <c r="V446" s="18"/>
      <c r="W4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6" s="17">
        <f>SUM(T_MAIN_ROUTGW29[[#This Row],[(Y)
TOTAL Excluding VAT - Y1
((A*J)*Q)+((A*R)*12))]:[(AC)
TOTAL Excluding VAT - Y5
((E*N*Q)+((E*V)*12))]])</f>
        <v>0</v>
      </c>
      <c r="AC446" s="65"/>
    </row>
    <row r="447" spans="1:29" x14ac:dyDescent="0.3">
      <c r="A447" t="s">
        <v>77</v>
      </c>
      <c r="B447" t="s">
        <v>6964</v>
      </c>
      <c r="C447" t="s">
        <v>6965</v>
      </c>
      <c r="D447" t="s">
        <v>6637</v>
      </c>
      <c r="E447">
        <v>1</v>
      </c>
      <c r="F447">
        <v>1</v>
      </c>
      <c r="G447">
        <v>1</v>
      </c>
      <c r="H447">
        <v>1</v>
      </c>
      <c r="I447">
        <v>1</v>
      </c>
      <c r="J447" t="s">
        <v>269</v>
      </c>
      <c r="K447" t="s">
        <v>2524</v>
      </c>
      <c r="L447" s="20"/>
      <c r="M447" s="20"/>
      <c r="N447" s="20"/>
      <c r="O447" s="20"/>
      <c r="P447" s="20"/>
      <c r="Q447" s="28">
        <f t="shared" si="6"/>
        <v>17.71</v>
      </c>
      <c r="R447" s="18"/>
      <c r="S447" s="18"/>
      <c r="T447" s="18"/>
      <c r="U447" s="18"/>
      <c r="V447" s="18"/>
      <c r="W4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7" s="17">
        <f>SUM(T_MAIN_ROUTGW29[[#This Row],[(Y)
TOTAL Excluding VAT - Y1
((A*J)*Q)+((A*R)*12))]:[(AC)
TOTAL Excluding VAT - Y5
((E*N*Q)+((E*V)*12))]])</f>
        <v>0</v>
      </c>
      <c r="AC447" s="65"/>
    </row>
    <row r="448" spans="1:29" x14ac:dyDescent="0.3">
      <c r="A448" t="s">
        <v>77</v>
      </c>
      <c r="B448" t="s">
        <v>6966</v>
      </c>
      <c r="C448" t="s">
        <v>6967</v>
      </c>
      <c r="D448" t="s">
        <v>6637</v>
      </c>
      <c r="E448">
        <v>1</v>
      </c>
      <c r="F448">
        <v>1</v>
      </c>
      <c r="G448">
        <v>1</v>
      </c>
      <c r="H448">
        <v>1</v>
      </c>
      <c r="I448">
        <v>1</v>
      </c>
      <c r="J448" t="s">
        <v>269</v>
      </c>
      <c r="K448" t="s">
        <v>2524</v>
      </c>
      <c r="L448" s="20"/>
      <c r="M448" s="20"/>
      <c r="N448" s="20"/>
      <c r="O448" s="20"/>
      <c r="P448" s="20"/>
      <c r="Q448" s="28">
        <f t="shared" si="6"/>
        <v>17.71</v>
      </c>
      <c r="R448" s="18"/>
      <c r="S448" s="18"/>
      <c r="T448" s="18"/>
      <c r="U448" s="18"/>
      <c r="V448" s="18"/>
      <c r="W4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8" s="17">
        <f>SUM(T_MAIN_ROUTGW29[[#This Row],[(Y)
TOTAL Excluding VAT - Y1
((A*J)*Q)+((A*R)*12))]:[(AC)
TOTAL Excluding VAT - Y5
((E*N*Q)+((E*V)*12))]])</f>
        <v>0</v>
      </c>
      <c r="AC448" s="65"/>
    </row>
    <row r="449" spans="1:29" x14ac:dyDescent="0.3">
      <c r="A449" t="s">
        <v>77</v>
      </c>
      <c r="B449" t="s">
        <v>6968</v>
      </c>
      <c r="C449" t="s">
        <v>6969</v>
      </c>
      <c r="D449" t="s">
        <v>6637</v>
      </c>
      <c r="E449">
        <v>1</v>
      </c>
      <c r="F449">
        <v>1</v>
      </c>
      <c r="G449">
        <v>1</v>
      </c>
      <c r="H449">
        <v>1</v>
      </c>
      <c r="I449">
        <v>1</v>
      </c>
      <c r="J449" t="s">
        <v>269</v>
      </c>
      <c r="K449" t="s">
        <v>2524</v>
      </c>
      <c r="L449" s="20"/>
      <c r="M449" s="20"/>
      <c r="N449" s="20"/>
      <c r="O449" s="20"/>
      <c r="P449" s="20"/>
      <c r="Q449" s="28">
        <f t="shared" si="6"/>
        <v>17.71</v>
      </c>
      <c r="R449" s="18"/>
      <c r="S449" s="18"/>
      <c r="T449" s="18"/>
      <c r="U449" s="18"/>
      <c r="V449" s="18"/>
      <c r="W4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49" s="17">
        <f>SUM(T_MAIN_ROUTGW29[[#This Row],[(Y)
TOTAL Excluding VAT - Y1
((A*J)*Q)+((A*R)*12))]:[(AC)
TOTAL Excluding VAT - Y5
((E*N*Q)+((E*V)*12))]])</f>
        <v>0</v>
      </c>
      <c r="AC449" s="65"/>
    </row>
    <row r="450" spans="1:29" x14ac:dyDescent="0.3">
      <c r="A450" t="s">
        <v>67</v>
      </c>
      <c r="B450" t="s">
        <v>6970</v>
      </c>
      <c r="C450" t="s">
        <v>6971</v>
      </c>
      <c r="D450" t="s">
        <v>6637</v>
      </c>
      <c r="E450">
        <v>1</v>
      </c>
      <c r="F450">
        <v>1</v>
      </c>
      <c r="G450">
        <v>1</v>
      </c>
      <c r="H450">
        <v>1</v>
      </c>
      <c r="I450">
        <v>1</v>
      </c>
      <c r="J450" t="s">
        <v>269</v>
      </c>
      <c r="K450" t="s">
        <v>2524</v>
      </c>
      <c r="L450" s="20"/>
      <c r="M450" s="20"/>
      <c r="N450" s="20"/>
      <c r="O450" s="20"/>
      <c r="P450" s="20"/>
      <c r="Q450" s="28">
        <f t="shared" si="6"/>
        <v>17.71</v>
      </c>
      <c r="R450" s="18"/>
      <c r="S450" s="18"/>
      <c r="T450" s="18"/>
      <c r="U450" s="18"/>
      <c r="V450" s="18"/>
      <c r="W4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0" s="17">
        <f>SUM(T_MAIN_ROUTGW29[[#This Row],[(Y)
TOTAL Excluding VAT - Y1
((A*J)*Q)+((A*R)*12))]:[(AC)
TOTAL Excluding VAT - Y5
((E*N*Q)+((E*V)*12))]])</f>
        <v>0</v>
      </c>
      <c r="AC450" s="65"/>
    </row>
    <row r="451" spans="1:29" x14ac:dyDescent="0.3">
      <c r="A451" t="s">
        <v>67</v>
      </c>
      <c r="B451" t="s">
        <v>6972</v>
      </c>
      <c r="C451" t="s">
        <v>6973</v>
      </c>
      <c r="D451" t="s">
        <v>6637</v>
      </c>
      <c r="E451">
        <v>1</v>
      </c>
      <c r="F451">
        <v>1</v>
      </c>
      <c r="G451">
        <v>1</v>
      </c>
      <c r="H451">
        <v>1</v>
      </c>
      <c r="I451">
        <v>1</v>
      </c>
      <c r="J451" t="s">
        <v>269</v>
      </c>
      <c r="K451" t="s">
        <v>2524</v>
      </c>
      <c r="L451" s="20"/>
      <c r="M451" s="20"/>
      <c r="N451" s="20"/>
      <c r="O451" s="20"/>
      <c r="P451" s="20"/>
      <c r="Q451" s="28">
        <f t="shared" si="6"/>
        <v>17.71</v>
      </c>
      <c r="R451" s="18"/>
      <c r="S451" s="18"/>
      <c r="T451" s="18"/>
      <c r="U451" s="18"/>
      <c r="V451" s="18"/>
      <c r="W4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1" s="17">
        <f>SUM(T_MAIN_ROUTGW29[[#This Row],[(Y)
TOTAL Excluding VAT - Y1
((A*J)*Q)+((A*R)*12))]:[(AC)
TOTAL Excluding VAT - Y5
((E*N*Q)+((E*V)*12))]])</f>
        <v>0</v>
      </c>
      <c r="AC451" s="65"/>
    </row>
    <row r="452" spans="1:29" x14ac:dyDescent="0.3">
      <c r="A452" t="s">
        <v>67</v>
      </c>
      <c r="B452" t="s">
        <v>6974</v>
      </c>
      <c r="C452" t="s">
        <v>6975</v>
      </c>
      <c r="D452" t="s">
        <v>6637</v>
      </c>
      <c r="E452">
        <v>1</v>
      </c>
      <c r="F452">
        <v>1</v>
      </c>
      <c r="G452">
        <v>1</v>
      </c>
      <c r="H452">
        <v>1</v>
      </c>
      <c r="I452">
        <v>1</v>
      </c>
      <c r="J452" t="s">
        <v>269</v>
      </c>
      <c r="K452" t="s">
        <v>2524</v>
      </c>
      <c r="L452" s="20"/>
      <c r="M452" s="20"/>
      <c r="N452" s="20"/>
      <c r="O452" s="20"/>
      <c r="P452" s="20"/>
      <c r="Q452" s="28">
        <f t="shared" si="6"/>
        <v>17.71</v>
      </c>
      <c r="R452" s="18"/>
      <c r="S452" s="18"/>
      <c r="T452" s="18"/>
      <c r="U452" s="18"/>
      <c r="V452" s="18"/>
      <c r="W4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2" s="17">
        <f>SUM(T_MAIN_ROUTGW29[[#This Row],[(Y)
TOTAL Excluding VAT - Y1
((A*J)*Q)+((A*R)*12))]:[(AC)
TOTAL Excluding VAT - Y5
((E*N*Q)+((E*V)*12))]])</f>
        <v>0</v>
      </c>
      <c r="AC452" s="65"/>
    </row>
    <row r="453" spans="1:29" x14ac:dyDescent="0.3">
      <c r="A453" t="s">
        <v>67</v>
      </c>
      <c r="B453" t="s">
        <v>6976</v>
      </c>
      <c r="C453" t="s">
        <v>6977</v>
      </c>
      <c r="D453" t="s">
        <v>6637</v>
      </c>
      <c r="E453">
        <v>1</v>
      </c>
      <c r="F453">
        <v>1</v>
      </c>
      <c r="G453">
        <v>1</v>
      </c>
      <c r="H453">
        <v>1</v>
      </c>
      <c r="I453">
        <v>1</v>
      </c>
      <c r="J453" t="s">
        <v>269</v>
      </c>
      <c r="K453" t="s">
        <v>2524</v>
      </c>
      <c r="L453" s="20"/>
      <c r="M453" s="20"/>
      <c r="N453" s="20"/>
      <c r="O453" s="20"/>
      <c r="P453" s="20"/>
      <c r="Q453" s="28">
        <f t="shared" si="6"/>
        <v>17.71</v>
      </c>
      <c r="R453" s="18"/>
      <c r="S453" s="18"/>
      <c r="T453" s="18"/>
      <c r="U453" s="18"/>
      <c r="V453" s="18"/>
      <c r="W4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3" s="17">
        <f>SUM(T_MAIN_ROUTGW29[[#This Row],[(Y)
TOTAL Excluding VAT - Y1
((A*J)*Q)+((A*R)*12))]:[(AC)
TOTAL Excluding VAT - Y5
((E*N*Q)+((E*V)*12))]])</f>
        <v>0</v>
      </c>
      <c r="AC453" s="65"/>
    </row>
    <row r="454" spans="1:29" x14ac:dyDescent="0.3">
      <c r="A454" t="s">
        <v>67</v>
      </c>
      <c r="B454" t="s">
        <v>6978</v>
      </c>
      <c r="C454" t="s">
        <v>6979</v>
      </c>
      <c r="D454" t="s">
        <v>6637</v>
      </c>
      <c r="E454">
        <v>1</v>
      </c>
      <c r="F454">
        <v>1</v>
      </c>
      <c r="G454">
        <v>1</v>
      </c>
      <c r="H454">
        <v>1</v>
      </c>
      <c r="I454">
        <v>1</v>
      </c>
      <c r="J454" t="s">
        <v>269</v>
      </c>
      <c r="K454" t="s">
        <v>2524</v>
      </c>
      <c r="L454" s="20"/>
      <c r="M454" s="20"/>
      <c r="N454" s="20"/>
      <c r="O454" s="20"/>
      <c r="P454" s="20"/>
      <c r="Q454" s="28">
        <f t="shared" si="6"/>
        <v>17.71</v>
      </c>
      <c r="R454" s="18"/>
      <c r="S454" s="18"/>
      <c r="T454" s="18"/>
      <c r="U454" s="18"/>
      <c r="V454" s="18"/>
      <c r="W4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4" s="17">
        <f>SUM(T_MAIN_ROUTGW29[[#This Row],[(Y)
TOTAL Excluding VAT - Y1
((A*J)*Q)+((A*R)*12))]:[(AC)
TOTAL Excluding VAT - Y5
((E*N*Q)+((E*V)*12))]])</f>
        <v>0</v>
      </c>
      <c r="AC454" s="65"/>
    </row>
    <row r="455" spans="1:29" x14ac:dyDescent="0.3">
      <c r="A455" t="s">
        <v>67</v>
      </c>
      <c r="B455" t="s">
        <v>6980</v>
      </c>
      <c r="C455" t="s">
        <v>6981</v>
      </c>
      <c r="D455" t="s">
        <v>6637</v>
      </c>
      <c r="E455">
        <v>1</v>
      </c>
      <c r="F455">
        <v>1</v>
      </c>
      <c r="G455">
        <v>1</v>
      </c>
      <c r="H455">
        <v>1</v>
      </c>
      <c r="I455">
        <v>1</v>
      </c>
      <c r="J455" t="s">
        <v>269</v>
      </c>
      <c r="K455" t="s">
        <v>2524</v>
      </c>
      <c r="L455" s="20"/>
      <c r="M455" s="20"/>
      <c r="N455" s="20"/>
      <c r="O455" s="20"/>
      <c r="P455" s="20"/>
      <c r="Q455" s="28">
        <f t="shared" si="6"/>
        <v>17.71</v>
      </c>
      <c r="R455" s="18"/>
      <c r="S455" s="18"/>
      <c r="T455" s="18"/>
      <c r="U455" s="18"/>
      <c r="V455" s="18"/>
      <c r="W4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5" s="17">
        <f>SUM(T_MAIN_ROUTGW29[[#This Row],[(Y)
TOTAL Excluding VAT - Y1
((A*J)*Q)+((A*R)*12))]:[(AC)
TOTAL Excluding VAT - Y5
((E*N*Q)+((E*V)*12))]])</f>
        <v>0</v>
      </c>
      <c r="AC455" s="65"/>
    </row>
    <row r="456" spans="1:29" x14ac:dyDescent="0.3">
      <c r="A456" t="s">
        <v>67</v>
      </c>
      <c r="B456" t="s">
        <v>6982</v>
      </c>
      <c r="C456" t="s">
        <v>6983</v>
      </c>
      <c r="D456" t="s">
        <v>6637</v>
      </c>
      <c r="E456">
        <v>1</v>
      </c>
      <c r="F456">
        <v>1</v>
      </c>
      <c r="G456">
        <v>1</v>
      </c>
      <c r="H456">
        <v>1</v>
      </c>
      <c r="I456">
        <v>1</v>
      </c>
      <c r="J456" t="s">
        <v>269</v>
      </c>
      <c r="K456" t="s">
        <v>2524</v>
      </c>
      <c r="L456" s="20"/>
      <c r="M456" s="20"/>
      <c r="N456" s="20"/>
      <c r="O456" s="20"/>
      <c r="P456" s="20"/>
      <c r="Q456" s="28">
        <f t="shared" si="6"/>
        <v>17.71</v>
      </c>
      <c r="R456" s="18"/>
      <c r="S456" s="18"/>
      <c r="T456" s="18"/>
      <c r="U456" s="18"/>
      <c r="V456" s="18"/>
      <c r="W4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6" s="17">
        <f>SUM(T_MAIN_ROUTGW29[[#This Row],[(Y)
TOTAL Excluding VAT - Y1
((A*J)*Q)+((A*R)*12))]:[(AC)
TOTAL Excluding VAT - Y5
((E*N*Q)+((E*V)*12))]])</f>
        <v>0</v>
      </c>
      <c r="AC456" s="65"/>
    </row>
    <row r="457" spans="1:29" x14ac:dyDescent="0.3">
      <c r="A457" t="s">
        <v>67</v>
      </c>
      <c r="B457" t="s">
        <v>6984</v>
      </c>
      <c r="C457" t="s">
        <v>6985</v>
      </c>
      <c r="D457" t="s">
        <v>6637</v>
      </c>
      <c r="E457">
        <v>1</v>
      </c>
      <c r="F457">
        <v>1</v>
      </c>
      <c r="G457">
        <v>1</v>
      </c>
      <c r="H457">
        <v>1</v>
      </c>
      <c r="I457">
        <v>1</v>
      </c>
      <c r="J457" t="s">
        <v>269</v>
      </c>
      <c r="K457" t="s">
        <v>2524</v>
      </c>
      <c r="L457" s="20"/>
      <c r="M457" s="20"/>
      <c r="N457" s="20"/>
      <c r="O457" s="20"/>
      <c r="P457" s="20"/>
      <c r="Q457" s="28">
        <f t="shared" si="6"/>
        <v>17.71</v>
      </c>
      <c r="R457" s="18"/>
      <c r="S457" s="18"/>
      <c r="T457" s="18"/>
      <c r="U457" s="18"/>
      <c r="V457" s="18"/>
      <c r="W4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7" s="17">
        <f>SUM(T_MAIN_ROUTGW29[[#This Row],[(Y)
TOTAL Excluding VAT - Y1
((A*J)*Q)+((A*R)*12))]:[(AC)
TOTAL Excluding VAT - Y5
((E*N*Q)+((E*V)*12))]])</f>
        <v>0</v>
      </c>
      <c r="AC457" s="65"/>
    </row>
    <row r="458" spans="1:29" x14ac:dyDescent="0.3">
      <c r="A458" t="s">
        <v>67</v>
      </c>
      <c r="B458" t="s">
        <v>6986</v>
      </c>
      <c r="C458" t="s">
        <v>6987</v>
      </c>
      <c r="D458" t="s">
        <v>6637</v>
      </c>
      <c r="E458">
        <v>1</v>
      </c>
      <c r="F458">
        <v>1</v>
      </c>
      <c r="G458">
        <v>1</v>
      </c>
      <c r="H458">
        <v>1</v>
      </c>
      <c r="I458">
        <v>1</v>
      </c>
      <c r="J458" t="s">
        <v>269</v>
      </c>
      <c r="K458" t="s">
        <v>2524</v>
      </c>
      <c r="L458" s="20"/>
      <c r="M458" s="20"/>
      <c r="N458" s="20"/>
      <c r="O458" s="20"/>
      <c r="P458" s="20"/>
      <c r="Q458" s="28">
        <f t="shared" si="6"/>
        <v>17.71</v>
      </c>
      <c r="R458" s="18"/>
      <c r="S458" s="18"/>
      <c r="T458" s="18"/>
      <c r="U458" s="18"/>
      <c r="V458" s="18"/>
      <c r="W4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8" s="17">
        <f>SUM(T_MAIN_ROUTGW29[[#This Row],[(Y)
TOTAL Excluding VAT - Y1
((A*J)*Q)+((A*R)*12))]:[(AC)
TOTAL Excluding VAT - Y5
((E*N*Q)+((E*V)*12))]])</f>
        <v>0</v>
      </c>
      <c r="AC458" s="65"/>
    </row>
    <row r="459" spans="1:29" x14ac:dyDescent="0.3">
      <c r="A459" t="s">
        <v>67</v>
      </c>
      <c r="B459" t="s">
        <v>6988</v>
      </c>
      <c r="C459" t="s">
        <v>6989</v>
      </c>
      <c r="D459" t="s">
        <v>6637</v>
      </c>
      <c r="E459">
        <v>1</v>
      </c>
      <c r="F459">
        <v>1</v>
      </c>
      <c r="G459">
        <v>1</v>
      </c>
      <c r="H459">
        <v>1</v>
      </c>
      <c r="I459">
        <v>1</v>
      </c>
      <c r="J459" t="s">
        <v>269</v>
      </c>
      <c r="K459" t="s">
        <v>2524</v>
      </c>
      <c r="L459" s="20"/>
      <c r="M459" s="20"/>
      <c r="N459" s="20"/>
      <c r="O459" s="20"/>
      <c r="P459" s="20"/>
      <c r="Q459" s="28">
        <f t="shared" si="6"/>
        <v>17.71</v>
      </c>
      <c r="R459" s="18"/>
      <c r="S459" s="18"/>
      <c r="T459" s="18"/>
      <c r="U459" s="18"/>
      <c r="V459" s="18"/>
      <c r="W4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59" s="17">
        <f>SUM(T_MAIN_ROUTGW29[[#This Row],[(Y)
TOTAL Excluding VAT - Y1
((A*J)*Q)+((A*R)*12))]:[(AC)
TOTAL Excluding VAT - Y5
((E*N*Q)+((E*V)*12))]])</f>
        <v>0</v>
      </c>
      <c r="AC459" s="65"/>
    </row>
    <row r="460" spans="1:29" x14ac:dyDescent="0.3">
      <c r="A460" t="s">
        <v>67</v>
      </c>
      <c r="B460" t="s">
        <v>6990</v>
      </c>
      <c r="C460" t="s">
        <v>6991</v>
      </c>
      <c r="D460" t="s">
        <v>6637</v>
      </c>
      <c r="E460">
        <v>1</v>
      </c>
      <c r="F460">
        <v>1</v>
      </c>
      <c r="G460">
        <v>1</v>
      </c>
      <c r="H460">
        <v>1</v>
      </c>
      <c r="I460">
        <v>1</v>
      </c>
      <c r="J460" t="s">
        <v>269</v>
      </c>
      <c r="K460" t="s">
        <v>2524</v>
      </c>
      <c r="L460" s="20"/>
      <c r="M460" s="20"/>
      <c r="N460" s="20"/>
      <c r="O460" s="20"/>
      <c r="P460" s="20"/>
      <c r="Q460" s="28">
        <f t="shared" si="6"/>
        <v>17.71</v>
      </c>
      <c r="R460" s="18"/>
      <c r="S460" s="18"/>
      <c r="T460" s="18"/>
      <c r="U460" s="18"/>
      <c r="V460" s="18"/>
      <c r="W4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0" s="17">
        <f>SUM(T_MAIN_ROUTGW29[[#This Row],[(Y)
TOTAL Excluding VAT - Y1
((A*J)*Q)+((A*R)*12))]:[(AC)
TOTAL Excluding VAT - Y5
((E*N*Q)+((E*V)*12))]])</f>
        <v>0</v>
      </c>
      <c r="AC460" s="65"/>
    </row>
    <row r="461" spans="1:29" x14ac:dyDescent="0.3">
      <c r="A461" t="s">
        <v>67</v>
      </c>
      <c r="B461" t="s">
        <v>6992</v>
      </c>
      <c r="C461" t="s">
        <v>6993</v>
      </c>
      <c r="D461" t="s">
        <v>6637</v>
      </c>
      <c r="E461">
        <v>1</v>
      </c>
      <c r="F461">
        <v>1</v>
      </c>
      <c r="G461">
        <v>1</v>
      </c>
      <c r="H461">
        <v>1</v>
      </c>
      <c r="I461">
        <v>1</v>
      </c>
      <c r="J461" t="s">
        <v>269</v>
      </c>
      <c r="K461" t="s">
        <v>2524</v>
      </c>
      <c r="L461" s="20"/>
      <c r="M461" s="20"/>
      <c r="N461" s="20"/>
      <c r="O461" s="20"/>
      <c r="P461" s="20"/>
      <c r="Q461" s="28">
        <f t="shared" ref="Q461:Q524" si="7">Exchange_Rate</f>
        <v>17.71</v>
      </c>
      <c r="R461" s="18"/>
      <c r="S461" s="18"/>
      <c r="T461" s="18"/>
      <c r="U461" s="18"/>
      <c r="V461" s="18"/>
      <c r="W4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1" s="17">
        <f>SUM(T_MAIN_ROUTGW29[[#This Row],[(Y)
TOTAL Excluding VAT - Y1
((A*J)*Q)+((A*R)*12))]:[(AC)
TOTAL Excluding VAT - Y5
((E*N*Q)+((E*V)*12))]])</f>
        <v>0</v>
      </c>
      <c r="AC461" s="65"/>
    </row>
    <row r="462" spans="1:29" x14ac:dyDescent="0.3">
      <c r="A462" t="s">
        <v>67</v>
      </c>
      <c r="B462" t="s">
        <v>6994</v>
      </c>
      <c r="C462" t="s">
        <v>6995</v>
      </c>
      <c r="D462" t="s">
        <v>6637</v>
      </c>
      <c r="E462">
        <v>1</v>
      </c>
      <c r="F462">
        <v>1</v>
      </c>
      <c r="G462">
        <v>1</v>
      </c>
      <c r="H462">
        <v>1</v>
      </c>
      <c r="I462">
        <v>1</v>
      </c>
      <c r="J462" t="s">
        <v>269</v>
      </c>
      <c r="K462" t="s">
        <v>2524</v>
      </c>
      <c r="L462" s="20"/>
      <c r="M462" s="20"/>
      <c r="N462" s="20"/>
      <c r="O462" s="20"/>
      <c r="P462" s="20"/>
      <c r="Q462" s="28">
        <f t="shared" si="7"/>
        <v>17.71</v>
      </c>
      <c r="R462" s="18"/>
      <c r="S462" s="18"/>
      <c r="T462" s="18"/>
      <c r="U462" s="18"/>
      <c r="V462" s="18"/>
      <c r="W4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2" s="17">
        <f>SUM(T_MAIN_ROUTGW29[[#This Row],[(Y)
TOTAL Excluding VAT - Y1
((A*J)*Q)+((A*R)*12))]:[(AC)
TOTAL Excluding VAT - Y5
((E*N*Q)+((E*V)*12))]])</f>
        <v>0</v>
      </c>
      <c r="AC462" s="65"/>
    </row>
    <row r="463" spans="1:29" x14ac:dyDescent="0.3">
      <c r="A463" t="s">
        <v>67</v>
      </c>
      <c r="B463" t="s">
        <v>6996</v>
      </c>
      <c r="C463" t="s">
        <v>6997</v>
      </c>
      <c r="D463" t="s">
        <v>6637</v>
      </c>
      <c r="E463">
        <v>1</v>
      </c>
      <c r="F463">
        <v>1</v>
      </c>
      <c r="G463">
        <v>1</v>
      </c>
      <c r="H463">
        <v>1</v>
      </c>
      <c r="I463">
        <v>1</v>
      </c>
      <c r="J463" t="s">
        <v>269</v>
      </c>
      <c r="K463" t="s">
        <v>2524</v>
      </c>
      <c r="L463" s="20"/>
      <c r="M463" s="20"/>
      <c r="N463" s="20"/>
      <c r="O463" s="20"/>
      <c r="P463" s="20"/>
      <c r="Q463" s="28">
        <f t="shared" si="7"/>
        <v>17.71</v>
      </c>
      <c r="R463" s="18"/>
      <c r="S463" s="18"/>
      <c r="T463" s="18"/>
      <c r="U463" s="18"/>
      <c r="V463" s="18"/>
      <c r="W4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3" s="17">
        <f>SUM(T_MAIN_ROUTGW29[[#This Row],[(Y)
TOTAL Excluding VAT - Y1
((A*J)*Q)+((A*R)*12))]:[(AC)
TOTAL Excluding VAT - Y5
((E*N*Q)+((E*V)*12))]])</f>
        <v>0</v>
      </c>
      <c r="AC463" s="65"/>
    </row>
    <row r="464" spans="1:29" x14ac:dyDescent="0.3">
      <c r="A464" t="s">
        <v>67</v>
      </c>
      <c r="B464" t="s">
        <v>6998</v>
      </c>
      <c r="C464" t="s">
        <v>6999</v>
      </c>
      <c r="D464" t="s">
        <v>6637</v>
      </c>
      <c r="E464">
        <v>1</v>
      </c>
      <c r="F464">
        <v>1</v>
      </c>
      <c r="G464">
        <v>1</v>
      </c>
      <c r="H464">
        <v>1</v>
      </c>
      <c r="I464">
        <v>1</v>
      </c>
      <c r="J464" t="s">
        <v>269</v>
      </c>
      <c r="K464" t="s">
        <v>2524</v>
      </c>
      <c r="L464" s="20"/>
      <c r="M464" s="20"/>
      <c r="N464" s="20"/>
      <c r="O464" s="20"/>
      <c r="P464" s="20"/>
      <c r="Q464" s="28">
        <f t="shared" si="7"/>
        <v>17.71</v>
      </c>
      <c r="R464" s="18"/>
      <c r="S464" s="18"/>
      <c r="T464" s="18"/>
      <c r="U464" s="18"/>
      <c r="V464" s="18"/>
      <c r="W4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4" s="17">
        <f>SUM(T_MAIN_ROUTGW29[[#This Row],[(Y)
TOTAL Excluding VAT - Y1
((A*J)*Q)+((A*R)*12))]:[(AC)
TOTAL Excluding VAT - Y5
((E*N*Q)+((E*V)*12))]])</f>
        <v>0</v>
      </c>
      <c r="AC464" s="65"/>
    </row>
    <row r="465" spans="1:29" x14ac:dyDescent="0.3">
      <c r="A465" t="s">
        <v>67</v>
      </c>
      <c r="B465" t="s">
        <v>7000</v>
      </c>
      <c r="C465" t="s">
        <v>7001</v>
      </c>
      <c r="D465" t="s">
        <v>6637</v>
      </c>
      <c r="E465">
        <v>1</v>
      </c>
      <c r="F465">
        <v>1</v>
      </c>
      <c r="G465">
        <v>1</v>
      </c>
      <c r="H465">
        <v>1</v>
      </c>
      <c r="I465">
        <v>1</v>
      </c>
      <c r="J465" t="s">
        <v>269</v>
      </c>
      <c r="K465" t="s">
        <v>2524</v>
      </c>
      <c r="L465" s="20"/>
      <c r="M465" s="20"/>
      <c r="N465" s="20"/>
      <c r="O465" s="20"/>
      <c r="P465" s="20"/>
      <c r="Q465" s="28">
        <f t="shared" si="7"/>
        <v>17.71</v>
      </c>
      <c r="R465" s="18"/>
      <c r="S465" s="18"/>
      <c r="T465" s="18"/>
      <c r="U465" s="18"/>
      <c r="V465" s="18"/>
      <c r="W4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5" s="17">
        <f>SUM(T_MAIN_ROUTGW29[[#This Row],[(Y)
TOTAL Excluding VAT - Y1
((A*J)*Q)+((A*R)*12))]:[(AC)
TOTAL Excluding VAT - Y5
((E*N*Q)+((E*V)*12))]])</f>
        <v>0</v>
      </c>
      <c r="AC465" s="65"/>
    </row>
    <row r="466" spans="1:29" x14ac:dyDescent="0.3">
      <c r="A466" t="s">
        <v>67</v>
      </c>
      <c r="B466" t="s">
        <v>7002</v>
      </c>
      <c r="C466" t="s">
        <v>7003</v>
      </c>
      <c r="D466" t="s">
        <v>6637</v>
      </c>
      <c r="E466">
        <v>1</v>
      </c>
      <c r="F466">
        <v>1</v>
      </c>
      <c r="G466">
        <v>1</v>
      </c>
      <c r="H466">
        <v>1</v>
      </c>
      <c r="I466">
        <v>1</v>
      </c>
      <c r="J466" t="s">
        <v>269</v>
      </c>
      <c r="K466" t="s">
        <v>2524</v>
      </c>
      <c r="L466" s="20"/>
      <c r="M466" s="20"/>
      <c r="N466" s="20"/>
      <c r="O466" s="20"/>
      <c r="P466" s="20"/>
      <c r="Q466" s="28">
        <f t="shared" si="7"/>
        <v>17.71</v>
      </c>
      <c r="R466" s="18"/>
      <c r="S466" s="18"/>
      <c r="T466" s="18"/>
      <c r="U466" s="18"/>
      <c r="V466" s="18"/>
      <c r="W4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6" s="17">
        <f>SUM(T_MAIN_ROUTGW29[[#This Row],[(Y)
TOTAL Excluding VAT - Y1
((A*J)*Q)+((A*R)*12))]:[(AC)
TOTAL Excluding VAT - Y5
((E*N*Q)+((E*V)*12))]])</f>
        <v>0</v>
      </c>
      <c r="AC466" s="65"/>
    </row>
    <row r="467" spans="1:29" x14ac:dyDescent="0.3">
      <c r="A467" t="s">
        <v>67</v>
      </c>
      <c r="B467" t="s">
        <v>7004</v>
      </c>
      <c r="C467" t="s">
        <v>7005</v>
      </c>
      <c r="D467" t="s">
        <v>6637</v>
      </c>
      <c r="E467">
        <v>1</v>
      </c>
      <c r="F467">
        <v>1</v>
      </c>
      <c r="G467">
        <v>1</v>
      </c>
      <c r="H467">
        <v>1</v>
      </c>
      <c r="I467">
        <v>1</v>
      </c>
      <c r="J467" t="s">
        <v>269</v>
      </c>
      <c r="K467" t="s">
        <v>2524</v>
      </c>
      <c r="L467" s="20"/>
      <c r="M467" s="20"/>
      <c r="N467" s="20"/>
      <c r="O467" s="20"/>
      <c r="P467" s="20"/>
      <c r="Q467" s="28">
        <f t="shared" si="7"/>
        <v>17.71</v>
      </c>
      <c r="R467" s="18"/>
      <c r="S467" s="18"/>
      <c r="T467" s="18"/>
      <c r="U467" s="18"/>
      <c r="V467" s="18"/>
      <c r="W4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7" s="17">
        <f>SUM(T_MAIN_ROUTGW29[[#This Row],[(Y)
TOTAL Excluding VAT - Y1
((A*J)*Q)+((A*R)*12))]:[(AC)
TOTAL Excluding VAT - Y5
((E*N*Q)+((E*V)*12))]])</f>
        <v>0</v>
      </c>
      <c r="AC467" s="65"/>
    </row>
    <row r="468" spans="1:29" x14ac:dyDescent="0.3">
      <c r="A468" t="s">
        <v>67</v>
      </c>
      <c r="B468" t="s">
        <v>7006</v>
      </c>
      <c r="C468" t="s">
        <v>7007</v>
      </c>
      <c r="D468" t="s">
        <v>6637</v>
      </c>
      <c r="E468">
        <v>1</v>
      </c>
      <c r="F468">
        <v>1</v>
      </c>
      <c r="G468">
        <v>1</v>
      </c>
      <c r="H468">
        <v>1</v>
      </c>
      <c r="I468">
        <v>1</v>
      </c>
      <c r="J468" t="s">
        <v>269</v>
      </c>
      <c r="K468" t="s">
        <v>2524</v>
      </c>
      <c r="L468" s="20"/>
      <c r="M468" s="20"/>
      <c r="N468" s="20"/>
      <c r="O468" s="20"/>
      <c r="P468" s="20"/>
      <c r="Q468" s="28">
        <f t="shared" si="7"/>
        <v>17.71</v>
      </c>
      <c r="R468" s="18"/>
      <c r="S468" s="18"/>
      <c r="T468" s="18"/>
      <c r="U468" s="18"/>
      <c r="V468" s="18"/>
      <c r="W4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8" s="17">
        <f>SUM(T_MAIN_ROUTGW29[[#This Row],[(Y)
TOTAL Excluding VAT - Y1
((A*J)*Q)+((A*R)*12))]:[(AC)
TOTAL Excluding VAT - Y5
((E*N*Q)+((E*V)*12))]])</f>
        <v>0</v>
      </c>
      <c r="AC468" s="65"/>
    </row>
    <row r="469" spans="1:29" x14ac:dyDescent="0.3">
      <c r="A469" t="s">
        <v>67</v>
      </c>
      <c r="B469" t="s">
        <v>7008</v>
      </c>
      <c r="C469" t="s">
        <v>7009</v>
      </c>
      <c r="D469" t="s">
        <v>6637</v>
      </c>
      <c r="E469">
        <v>1</v>
      </c>
      <c r="F469">
        <v>1</v>
      </c>
      <c r="G469">
        <v>1</v>
      </c>
      <c r="H469">
        <v>1</v>
      </c>
      <c r="I469">
        <v>1</v>
      </c>
      <c r="J469" t="s">
        <v>269</v>
      </c>
      <c r="K469" t="s">
        <v>2524</v>
      </c>
      <c r="L469" s="20"/>
      <c r="M469" s="20"/>
      <c r="N469" s="20"/>
      <c r="O469" s="20"/>
      <c r="P469" s="20"/>
      <c r="Q469" s="28">
        <f t="shared" si="7"/>
        <v>17.71</v>
      </c>
      <c r="R469" s="18"/>
      <c r="S469" s="18"/>
      <c r="T469" s="18"/>
      <c r="U469" s="18"/>
      <c r="V469" s="18"/>
      <c r="W4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69" s="17">
        <f>SUM(T_MAIN_ROUTGW29[[#This Row],[(Y)
TOTAL Excluding VAT - Y1
((A*J)*Q)+((A*R)*12))]:[(AC)
TOTAL Excluding VAT - Y5
((E*N*Q)+((E*V)*12))]])</f>
        <v>0</v>
      </c>
      <c r="AC469" s="65"/>
    </row>
    <row r="470" spans="1:29" x14ac:dyDescent="0.3">
      <c r="A470" t="s">
        <v>67</v>
      </c>
      <c r="B470" t="s">
        <v>7010</v>
      </c>
      <c r="C470" t="s">
        <v>7011</v>
      </c>
      <c r="D470" t="s">
        <v>6637</v>
      </c>
      <c r="E470">
        <v>1</v>
      </c>
      <c r="F470">
        <v>1</v>
      </c>
      <c r="G470">
        <v>1</v>
      </c>
      <c r="H470">
        <v>1</v>
      </c>
      <c r="I470">
        <v>1</v>
      </c>
      <c r="J470" t="s">
        <v>269</v>
      </c>
      <c r="K470" t="s">
        <v>2524</v>
      </c>
      <c r="L470" s="20"/>
      <c r="M470" s="20"/>
      <c r="N470" s="20"/>
      <c r="O470" s="20"/>
      <c r="P470" s="20"/>
      <c r="Q470" s="28">
        <f t="shared" si="7"/>
        <v>17.71</v>
      </c>
      <c r="R470" s="18"/>
      <c r="S470" s="18"/>
      <c r="T470" s="18"/>
      <c r="U470" s="18"/>
      <c r="V470" s="18"/>
      <c r="W4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0" s="17">
        <f>SUM(T_MAIN_ROUTGW29[[#This Row],[(Y)
TOTAL Excluding VAT - Y1
((A*J)*Q)+((A*R)*12))]:[(AC)
TOTAL Excluding VAT - Y5
((E*N*Q)+((E*V)*12))]])</f>
        <v>0</v>
      </c>
      <c r="AC470" s="65"/>
    </row>
    <row r="471" spans="1:29" x14ac:dyDescent="0.3">
      <c r="A471" t="s">
        <v>67</v>
      </c>
      <c r="B471" t="s">
        <v>7012</v>
      </c>
      <c r="C471" t="s">
        <v>7013</v>
      </c>
      <c r="D471" t="s">
        <v>6637</v>
      </c>
      <c r="E471">
        <v>1</v>
      </c>
      <c r="F471">
        <v>1</v>
      </c>
      <c r="G471">
        <v>1</v>
      </c>
      <c r="H471">
        <v>1</v>
      </c>
      <c r="I471">
        <v>1</v>
      </c>
      <c r="J471" t="s">
        <v>269</v>
      </c>
      <c r="K471" t="s">
        <v>2524</v>
      </c>
      <c r="L471" s="20"/>
      <c r="M471" s="20"/>
      <c r="N471" s="20"/>
      <c r="O471" s="20"/>
      <c r="P471" s="20"/>
      <c r="Q471" s="28">
        <f t="shared" si="7"/>
        <v>17.71</v>
      </c>
      <c r="R471" s="18"/>
      <c r="S471" s="18"/>
      <c r="T471" s="18"/>
      <c r="U471" s="18"/>
      <c r="V471" s="18"/>
      <c r="W4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1" s="17">
        <f>SUM(T_MAIN_ROUTGW29[[#This Row],[(Y)
TOTAL Excluding VAT - Y1
((A*J)*Q)+((A*R)*12))]:[(AC)
TOTAL Excluding VAT - Y5
((E*N*Q)+((E*V)*12))]])</f>
        <v>0</v>
      </c>
      <c r="AC471" s="65"/>
    </row>
    <row r="472" spans="1:29" x14ac:dyDescent="0.3">
      <c r="A472" t="s">
        <v>67</v>
      </c>
      <c r="B472" t="s">
        <v>7014</v>
      </c>
      <c r="C472" t="s">
        <v>7015</v>
      </c>
      <c r="D472" t="s">
        <v>6637</v>
      </c>
      <c r="E472">
        <v>1</v>
      </c>
      <c r="F472">
        <v>1</v>
      </c>
      <c r="G472">
        <v>1</v>
      </c>
      <c r="H472">
        <v>1</v>
      </c>
      <c r="I472">
        <v>1</v>
      </c>
      <c r="J472" t="s">
        <v>269</v>
      </c>
      <c r="K472" t="s">
        <v>2524</v>
      </c>
      <c r="L472" s="20"/>
      <c r="M472" s="20"/>
      <c r="N472" s="20"/>
      <c r="O472" s="20"/>
      <c r="P472" s="20"/>
      <c r="Q472" s="28">
        <f t="shared" si="7"/>
        <v>17.71</v>
      </c>
      <c r="R472" s="18"/>
      <c r="S472" s="18"/>
      <c r="T472" s="18"/>
      <c r="U472" s="18"/>
      <c r="V472" s="18"/>
      <c r="W4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2" s="17">
        <f>SUM(T_MAIN_ROUTGW29[[#This Row],[(Y)
TOTAL Excluding VAT - Y1
((A*J)*Q)+((A*R)*12))]:[(AC)
TOTAL Excluding VAT - Y5
((E*N*Q)+((E*V)*12))]])</f>
        <v>0</v>
      </c>
      <c r="AC472" s="65"/>
    </row>
    <row r="473" spans="1:29" x14ac:dyDescent="0.3">
      <c r="A473" t="s">
        <v>67</v>
      </c>
      <c r="B473" t="s">
        <v>7016</v>
      </c>
      <c r="C473" t="s">
        <v>7017</v>
      </c>
      <c r="D473" t="s">
        <v>6637</v>
      </c>
      <c r="E473">
        <v>1</v>
      </c>
      <c r="F473">
        <v>1</v>
      </c>
      <c r="G473">
        <v>1</v>
      </c>
      <c r="H473">
        <v>1</v>
      </c>
      <c r="I473">
        <v>1</v>
      </c>
      <c r="J473" t="s">
        <v>269</v>
      </c>
      <c r="K473" t="s">
        <v>2524</v>
      </c>
      <c r="L473" s="20"/>
      <c r="M473" s="20"/>
      <c r="N473" s="20"/>
      <c r="O473" s="20"/>
      <c r="P473" s="20"/>
      <c r="Q473" s="28">
        <f t="shared" si="7"/>
        <v>17.71</v>
      </c>
      <c r="R473" s="18"/>
      <c r="S473" s="18"/>
      <c r="T473" s="18"/>
      <c r="U473" s="18"/>
      <c r="V473" s="18"/>
      <c r="W4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3" s="17">
        <f>SUM(T_MAIN_ROUTGW29[[#This Row],[(Y)
TOTAL Excluding VAT - Y1
((A*J)*Q)+((A*R)*12))]:[(AC)
TOTAL Excluding VAT - Y5
((E*N*Q)+((E*V)*12))]])</f>
        <v>0</v>
      </c>
      <c r="AC473" s="65"/>
    </row>
    <row r="474" spans="1:29" x14ac:dyDescent="0.3">
      <c r="A474" t="s">
        <v>67</v>
      </c>
      <c r="B474" t="s">
        <v>7018</v>
      </c>
      <c r="C474" t="s">
        <v>7019</v>
      </c>
      <c r="D474" t="s">
        <v>6637</v>
      </c>
      <c r="E474">
        <v>1</v>
      </c>
      <c r="F474">
        <v>1</v>
      </c>
      <c r="G474">
        <v>1</v>
      </c>
      <c r="H474">
        <v>1</v>
      </c>
      <c r="I474">
        <v>1</v>
      </c>
      <c r="J474" t="s">
        <v>269</v>
      </c>
      <c r="K474" t="s">
        <v>2524</v>
      </c>
      <c r="L474" s="20"/>
      <c r="M474" s="20"/>
      <c r="N474" s="20"/>
      <c r="O474" s="20"/>
      <c r="P474" s="20"/>
      <c r="Q474" s="28">
        <f t="shared" si="7"/>
        <v>17.71</v>
      </c>
      <c r="R474" s="18"/>
      <c r="S474" s="18"/>
      <c r="T474" s="18"/>
      <c r="U474" s="18"/>
      <c r="V474" s="18"/>
      <c r="W4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4" s="17">
        <f>SUM(T_MAIN_ROUTGW29[[#This Row],[(Y)
TOTAL Excluding VAT - Y1
((A*J)*Q)+((A*R)*12))]:[(AC)
TOTAL Excluding VAT - Y5
((E*N*Q)+((E*V)*12))]])</f>
        <v>0</v>
      </c>
      <c r="AC474" s="65"/>
    </row>
    <row r="475" spans="1:29" x14ac:dyDescent="0.3">
      <c r="A475" t="s">
        <v>67</v>
      </c>
      <c r="B475" t="s">
        <v>7020</v>
      </c>
      <c r="C475" t="s">
        <v>7021</v>
      </c>
      <c r="D475" t="s">
        <v>6637</v>
      </c>
      <c r="E475">
        <v>1</v>
      </c>
      <c r="F475">
        <v>1</v>
      </c>
      <c r="G475">
        <v>1</v>
      </c>
      <c r="H475">
        <v>1</v>
      </c>
      <c r="I475">
        <v>1</v>
      </c>
      <c r="J475" t="s">
        <v>269</v>
      </c>
      <c r="K475" t="s">
        <v>2524</v>
      </c>
      <c r="L475" s="20"/>
      <c r="M475" s="20"/>
      <c r="N475" s="20"/>
      <c r="O475" s="20"/>
      <c r="P475" s="20"/>
      <c r="Q475" s="28">
        <f t="shared" si="7"/>
        <v>17.71</v>
      </c>
      <c r="R475" s="18"/>
      <c r="S475" s="18"/>
      <c r="T475" s="18"/>
      <c r="U475" s="18"/>
      <c r="V475" s="18"/>
      <c r="W4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5" s="17">
        <f>SUM(T_MAIN_ROUTGW29[[#This Row],[(Y)
TOTAL Excluding VAT - Y1
((A*J)*Q)+((A*R)*12))]:[(AC)
TOTAL Excluding VAT - Y5
((E*N*Q)+((E*V)*12))]])</f>
        <v>0</v>
      </c>
      <c r="AC475" s="65"/>
    </row>
    <row r="476" spans="1:29" x14ac:dyDescent="0.3">
      <c r="A476" t="s">
        <v>67</v>
      </c>
      <c r="B476" t="s">
        <v>7022</v>
      </c>
      <c r="C476" t="s">
        <v>7023</v>
      </c>
      <c r="D476" t="s">
        <v>6637</v>
      </c>
      <c r="E476">
        <v>1</v>
      </c>
      <c r="F476">
        <v>1</v>
      </c>
      <c r="G476">
        <v>1</v>
      </c>
      <c r="H476">
        <v>1</v>
      </c>
      <c r="I476">
        <v>1</v>
      </c>
      <c r="J476" t="s">
        <v>269</v>
      </c>
      <c r="K476" t="s">
        <v>2524</v>
      </c>
      <c r="L476" s="20"/>
      <c r="M476" s="20"/>
      <c r="N476" s="20"/>
      <c r="O476" s="20"/>
      <c r="P476" s="20"/>
      <c r="Q476" s="28">
        <f t="shared" si="7"/>
        <v>17.71</v>
      </c>
      <c r="R476" s="18"/>
      <c r="S476" s="18"/>
      <c r="T476" s="18"/>
      <c r="U476" s="18"/>
      <c r="V476" s="18"/>
      <c r="W4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6" s="17">
        <f>SUM(T_MAIN_ROUTGW29[[#This Row],[(Y)
TOTAL Excluding VAT - Y1
((A*J)*Q)+((A*R)*12))]:[(AC)
TOTAL Excluding VAT - Y5
((E*N*Q)+((E*V)*12))]])</f>
        <v>0</v>
      </c>
      <c r="AC476" s="65"/>
    </row>
    <row r="477" spans="1:29" x14ac:dyDescent="0.3">
      <c r="A477" t="s">
        <v>67</v>
      </c>
      <c r="B477" t="s">
        <v>7024</v>
      </c>
      <c r="C477" t="s">
        <v>7025</v>
      </c>
      <c r="D477" t="s">
        <v>6637</v>
      </c>
      <c r="E477">
        <v>1</v>
      </c>
      <c r="F477">
        <v>1</v>
      </c>
      <c r="G477">
        <v>1</v>
      </c>
      <c r="H477">
        <v>1</v>
      </c>
      <c r="I477">
        <v>1</v>
      </c>
      <c r="J477" t="s">
        <v>269</v>
      </c>
      <c r="K477" t="s">
        <v>2524</v>
      </c>
      <c r="L477" s="20"/>
      <c r="M477" s="20"/>
      <c r="N477" s="20"/>
      <c r="O477" s="20"/>
      <c r="P477" s="20"/>
      <c r="Q477" s="28">
        <f t="shared" si="7"/>
        <v>17.71</v>
      </c>
      <c r="R477" s="18"/>
      <c r="S477" s="18"/>
      <c r="T477" s="18"/>
      <c r="U477" s="18"/>
      <c r="V477" s="18"/>
      <c r="W4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7" s="17">
        <f>SUM(T_MAIN_ROUTGW29[[#This Row],[(Y)
TOTAL Excluding VAT - Y1
((A*J)*Q)+((A*R)*12))]:[(AC)
TOTAL Excluding VAT - Y5
((E*N*Q)+((E*V)*12))]])</f>
        <v>0</v>
      </c>
      <c r="AC477" s="65"/>
    </row>
    <row r="478" spans="1:29" x14ac:dyDescent="0.3">
      <c r="A478" t="s">
        <v>67</v>
      </c>
      <c r="B478" t="s">
        <v>7026</v>
      </c>
      <c r="C478" t="s">
        <v>7027</v>
      </c>
      <c r="D478" t="s">
        <v>6637</v>
      </c>
      <c r="E478">
        <v>1</v>
      </c>
      <c r="F478">
        <v>1</v>
      </c>
      <c r="G478">
        <v>1</v>
      </c>
      <c r="H478">
        <v>1</v>
      </c>
      <c r="I478">
        <v>1</v>
      </c>
      <c r="J478" t="s">
        <v>269</v>
      </c>
      <c r="K478" t="s">
        <v>2524</v>
      </c>
      <c r="L478" s="20"/>
      <c r="M478" s="20"/>
      <c r="N478" s="20"/>
      <c r="O478" s="20"/>
      <c r="P478" s="20"/>
      <c r="Q478" s="28">
        <f t="shared" si="7"/>
        <v>17.71</v>
      </c>
      <c r="R478" s="18"/>
      <c r="S478" s="18"/>
      <c r="T478" s="18"/>
      <c r="U478" s="18"/>
      <c r="V478" s="18"/>
      <c r="W4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8" s="17">
        <f>SUM(T_MAIN_ROUTGW29[[#This Row],[(Y)
TOTAL Excluding VAT - Y1
((A*J)*Q)+((A*R)*12))]:[(AC)
TOTAL Excluding VAT - Y5
((E*N*Q)+((E*V)*12))]])</f>
        <v>0</v>
      </c>
      <c r="AC478" s="65"/>
    </row>
    <row r="479" spans="1:29" x14ac:dyDescent="0.3">
      <c r="A479" t="s">
        <v>67</v>
      </c>
      <c r="B479" t="s">
        <v>7028</v>
      </c>
      <c r="C479" t="s">
        <v>7029</v>
      </c>
      <c r="D479" t="s">
        <v>6637</v>
      </c>
      <c r="E479">
        <v>1</v>
      </c>
      <c r="F479">
        <v>1</v>
      </c>
      <c r="G479">
        <v>1</v>
      </c>
      <c r="H479">
        <v>1</v>
      </c>
      <c r="I479">
        <v>1</v>
      </c>
      <c r="J479" t="s">
        <v>269</v>
      </c>
      <c r="K479" t="s">
        <v>2524</v>
      </c>
      <c r="L479" s="20"/>
      <c r="M479" s="20"/>
      <c r="N479" s="20"/>
      <c r="O479" s="20"/>
      <c r="P479" s="20"/>
      <c r="Q479" s="28">
        <f t="shared" si="7"/>
        <v>17.71</v>
      </c>
      <c r="R479" s="18"/>
      <c r="S479" s="18"/>
      <c r="T479" s="18"/>
      <c r="U479" s="18"/>
      <c r="V479" s="18"/>
      <c r="W4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79" s="17">
        <f>SUM(T_MAIN_ROUTGW29[[#This Row],[(Y)
TOTAL Excluding VAT - Y1
((A*J)*Q)+((A*R)*12))]:[(AC)
TOTAL Excluding VAT - Y5
((E*N*Q)+((E*V)*12))]])</f>
        <v>0</v>
      </c>
      <c r="AC479" s="65"/>
    </row>
    <row r="480" spans="1:29" x14ac:dyDescent="0.3">
      <c r="A480" t="s">
        <v>67</v>
      </c>
      <c r="B480" t="s">
        <v>7030</v>
      </c>
      <c r="C480" t="s">
        <v>7031</v>
      </c>
      <c r="D480" t="s">
        <v>6637</v>
      </c>
      <c r="E480">
        <v>1</v>
      </c>
      <c r="F480">
        <v>1</v>
      </c>
      <c r="G480">
        <v>1</v>
      </c>
      <c r="H480">
        <v>1</v>
      </c>
      <c r="I480">
        <v>1</v>
      </c>
      <c r="J480" t="s">
        <v>269</v>
      </c>
      <c r="K480" t="s">
        <v>2524</v>
      </c>
      <c r="L480" s="20"/>
      <c r="M480" s="20"/>
      <c r="N480" s="20"/>
      <c r="O480" s="20"/>
      <c r="P480" s="20"/>
      <c r="Q480" s="28">
        <f t="shared" si="7"/>
        <v>17.71</v>
      </c>
      <c r="R480" s="18"/>
      <c r="S480" s="18"/>
      <c r="T480" s="18"/>
      <c r="U480" s="18"/>
      <c r="V480" s="18"/>
      <c r="W4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0" s="17">
        <f>SUM(T_MAIN_ROUTGW29[[#This Row],[(Y)
TOTAL Excluding VAT - Y1
((A*J)*Q)+((A*R)*12))]:[(AC)
TOTAL Excluding VAT - Y5
((E*N*Q)+((E*V)*12))]])</f>
        <v>0</v>
      </c>
      <c r="AC480" s="65"/>
    </row>
    <row r="481" spans="1:29" x14ac:dyDescent="0.3">
      <c r="A481" t="s">
        <v>67</v>
      </c>
      <c r="B481" t="s">
        <v>7032</v>
      </c>
      <c r="C481" t="s">
        <v>7033</v>
      </c>
      <c r="D481" t="s">
        <v>6637</v>
      </c>
      <c r="E481">
        <v>1</v>
      </c>
      <c r="F481">
        <v>1</v>
      </c>
      <c r="G481">
        <v>1</v>
      </c>
      <c r="H481">
        <v>1</v>
      </c>
      <c r="I481">
        <v>1</v>
      </c>
      <c r="J481" t="s">
        <v>269</v>
      </c>
      <c r="K481" t="s">
        <v>2524</v>
      </c>
      <c r="L481" s="20"/>
      <c r="M481" s="20"/>
      <c r="N481" s="20"/>
      <c r="O481" s="20"/>
      <c r="P481" s="20"/>
      <c r="Q481" s="28">
        <f t="shared" si="7"/>
        <v>17.71</v>
      </c>
      <c r="R481" s="18"/>
      <c r="S481" s="18"/>
      <c r="T481" s="18"/>
      <c r="U481" s="18"/>
      <c r="V481" s="18"/>
      <c r="W4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1" s="17">
        <f>SUM(T_MAIN_ROUTGW29[[#This Row],[(Y)
TOTAL Excluding VAT - Y1
((A*J)*Q)+((A*R)*12))]:[(AC)
TOTAL Excluding VAT - Y5
((E*N*Q)+((E*V)*12))]])</f>
        <v>0</v>
      </c>
      <c r="AC481" s="65"/>
    </row>
    <row r="482" spans="1:29" x14ac:dyDescent="0.3">
      <c r="A482" t="s">
        <v>67</v>
      </c>
      <c r="B482" t="s">
        <v>7034</v>
      </c>
      <c r="C482" t="s">
        <v>7035</v>
      </c>
      <c r="D482" t="s">
        <v>6637</v>
      </c>
      <c r="E482">
        <v>1</v>
      </c>
      <c r="F482">
        <v>1</v>
      </c>
      <c r="G482">
        <v>1</v>
      </c>
      <c r="H482">
        <v>1</v>
      </c>
      <c r="I482">
        <v>1</v>
      </c>
      <c r="J482" t="s">
        <v>269</v>
      </c>
      <c r="K482" t="s">
        <v>2524</v>
      </c>
      <c r="L482" s="20"/>
      <c r="M482" s="20"/>
      <c r="N482" s="20"/>
      <c r="O482" s="20"/>
      <c r="P482" s="20"/>
      <c r="Q482" s="28">
        <f t="shared" si="7"/>
        <v>17.71</v>
      </c>
      <c r="R482" s="18"/>
      <c r="S482" s="18"/>
      <c r="T482" s="18"/>
      <c r="U482" s="18"/>
      <c r="V482" s="18"/>
      <c r="W4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2" s="17">
        <f>SUM(T_MAIN_ROUTGW29[[#This Row],[(Y)
TOTAL Excluding VAT - Y1
((A*J)*Q)+((A*R)*12))]:[(AC)
TOTAL Excluding VAT - Y5
((E*N*Q)+((E*V)*12))]])</f>
        <v>0</v>
      </c>
      <c r="AC482" s="65"/>
    </row>
    <row r="483" spans="1:29" x14ac:dyDescent="0.3">
      <c r="A483" t="s">
        <v>67</v>
      </c>
      <c r="B483" t="s">
        <v>7036</v>
      </c>
      <c r="C483" t="s">
        <v>7037</v>
      </c>
      <c r="D483" t="s">
        <v>6637</v>
      </c>
      <c r="E483">
        <v>1</v>
      </c>
      <c r="F483">
        <v>1</v>
      </c>
      <c r="G483">
        <v>1</v>
      </c>
      <c r="H483">
        <v>1</v>
      </c>
      <c r="I483">
        <v>1</v>
      </c>
      <c r="J483" t="s">
        <v>269</v>
      </c>
      <c r="K483" t="s">
        <v>2524</v>
      </c>
      <c r="L483" s="20"/>
      <c r="M483" s="20"/>
      <c r="N483" s="20"/>
      <c r="O483" s="20"/>
      <c r="P483" s="20"/>
      <c r="Q483" s="28">
        <f t="shared" si="7"/>
        <v>17.71</v>
      </c>
      <c r="R483" s="18"/>
      <c r="S483" s="18"/>
      <c r="T483" s="18"/>
      <c r="U483" s="18"/>
      <c r="V483" s="18"/>
      <c r="W4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3" s="17">
        <f>SUM(T_MAIN_ROUTGW29[[#This Row],[(Y)
TOTAL Excluding VAT - Y1
((A*J)*Q)+((A*R)*12))]:[(AC)
TOTAL Excluding VAT - Y5
((E*N*Q)+((E*V)*12))]])</f>
        <v>0</v>
      </c>
      <c r="AC483" s="65"/>
    </row>
    <row r="484" spans="1:29" x14ac:dyDescent="0.3">
      <c r="A484" t="s">
        <v>67</v>
      </c>
      <c r="B484" t="s">
        <v>7038</v>
      </c>
      <c r="C484" t="s">
        <v>7039</v>
      </c>
      <c r="D484" t="s">
        <v>6637</v>
      </c>
      <c r="E484">
        <v>1</v>
      </c>
      <c r="F484">
        <v>1</v>
      </c>
      <c r="G484">
        <v>1</v>
      </c>
      <c r="H484">
        <v>1</v>
      </c>
      <c r="I484">
        <v>1</v>
      </c>
      <c r="J484" t="s">
        <v>269</v>
      </c>
      <c r="K484" t="s">
        <v>2524</v>
      </c>
      <c r="L484" s="20"/>
      <c r="M484" s="20"/>
      <c r="N484" s="20"/>
      <c r="O484" s="20"/>
      <c r="P484" s="20"/>
      <c r="Q484" s="28">
        <f t="shared" si="7"/>
        <v>17.71</v>
      </c>
      <c r="R484" s="18"/>
      <c r="S484" s="18"/>
      <c r="T484" s="18"/>
      <c r="U484" s="18"/>
      <c r="V484" s="18"/>
      <c r="W4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4" s="17">
        <f>SUM(T_MAIN_ROUTGW29[[#This Row],[(Y)
TOTAL Excluding VAT - Y1
((A*J)*Q)+((A*R)*12))]:[(AC)
TOTAL Excluding VAT - Y5
((E*N*Q)+((E*V)*12))]])</f>
        <v>0</v>
      </c>
      <c r="AC484" s="65"/>
    </row>
    <row r="485" spans="1:29" x14ac:dyDescent="0.3">
      <c r="A485" t="s">
        <v>67</v>
      </c>
      <c r="B485" t="s">
        <v>7040</v>
      </c>
      <c r="C485" t="s">
        <v>7041</v>
      </c>
      <c r="D485" t="s">
        <v>6637</v>
      </c>
      <c r="E485">
        <v>1</v>
      </c>
      <c r="F485">
        <v>1</v>
      </c>
      <c r="G485">
        <v>1</v>
      </c>
      <c r="H485">
        <v>1</v>
      </c>
      <c r="I485">
        <v>1</v>
      </c>
      <c r="J485" t="s">
        <v>269</v>
      </c>
      <c r="K485" t="s">
        <v>2524</v>
      </c>
      <c r="L485" s="20"/>
      <c r="M485" s="20"/>
      <c r="N485" s="20"/>
      <c r="O485" s="20"/>
      <c r="P485" s="20"/>
      <c r="Q485" s="28">
        <f t="shared" si="7"/>
        <v>17.71</v>
      </c>
      <c r="R485" s="18"/>
      <c r="S485" s="18"/>
      <c r="T485" s="18"/>
      <c r="U485" s="18"/>
      <c r="V485" s="18"/>
      <c r="W4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5" s="17">
        <f>SUM(T_MAIN_ROUTGW29[[#This Row],[(Y)
TOTAL Excluding VAT - Y1
((A*J)*Q)+((A*R)*12))]:[(AC)
TOTAL Excluding VAT - Y5
((E*N*Q)+((E*V)*12))]])</f>
        <v>0</v>
      </c>
      <c r="AC485" s="65"/>
    </row>
    <row r="486" spans="1:29" x14ac:dyDescent="0.3">
      <c r="A486" t="s">
        <v>67</v>
      </c>
      <c r="B486" t="s">
        <v>7042</v>
      </c>
      <c r="C486" t="s">
        <v>7043</v>
      </c>
      <c r="D486" t="s">
        <v>6637</v>
      </c>
      <c r="E486">
        <v>1</v>
      </c>
      <c r="F486">
        <v>1</v>
      </c>
      <c r="G486">
        <v>1</v>
      </c>
      <c r="H486">
        <v>1</v>
      </c>
      <c r="I486">
        <v>1</v>
      </c>
      <c r="J486" t="s">
        <v>269</v>
      </c>
      <c r="K486" t="s">
        <v>2524</v>
      </c>
      <c r="L486" s="20"/>
      <c r="M486" s="20"/>
      <c r="N486" s="20"/>
      <c r="O486" s="20"/>
      <c r="P486" s="20"/>
      <c r="Q486" s="28">
        <f t="shared" si="7"/>
        <v>17.71</v>
      </c>
      <c r="R486" s="18"/>
      <c r="S486" s="18"/>
      <c r="T486" s="18"/>
      <c r="U486" s="18"/>
      <c r="V486" s="18"/>
      <c r="W4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6" s="17">
        <f>SUM(T_MAIN_ROUTGW29[[#This Row],[(Y)
TOTAL Excluding VAT - Y1
((A*J)*Q)+((A*R)*12))]:[(AC)
TOTAL Excluding VAT - Y5
((E*N*Q)+((E*V)*12))]])</f>
        <v>0</v>
      </c>
      <c r="AC486" s="65"/>
    </row>
    <row r="487" spans="1:29" x14ac:dyDescent="0.3">
      <c r="A487" t="s">
        <v>67</v>
      </c>
      <c r="B487" t="s">
        <v>7044</v>
      </c>
      <c r="C487" t="s">
        <v>7045</v>
      </c>
      <c r="D487" t="s">
        <v>6637</v>
      </c>
      <c r="E487">
        <v>1</v>
      </c>
      <c r="F487">
        <v>1</v>
      </c>
      <c r="G487">
        <v>1</v>
      </c>
      <c r="H487">
        <v>1</v>
      </c>
      <c r="I487">
        <v>1</v>
      </c>
      <c r="J487" t="s">
        <v>269</v>
      </c>
      <c r="K487" t="s">
        <v>2524</v>
      </c>
      <c r="L487" s="20"/>
      <c r="M487" s="20"/>
      <c r="N487" s="20"/>
      <c r="O487" s="20"/>
      <c r="P487" s="20"/>
      <c r="Q487" s="28">
        <f t="shared" si="7"/>
        <v>17.71</v>
      </c>
      <c r="R487" s="18"/>
      <c r="S487" s="18"/>
      <c r="T487" s="18"/>
      <c r="U487" s="18"/>
      <c r="V487" s="18"/>
      <c r="W4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7" s="17">
        <f>SUM(T_MAIN_ROUTGW29[[#This Row],[(Y)
TOTAL Excluding VAT - Y1
((A*J)*Q)+((A*R)*12))]:[(AC)
TOTAL Excluding VAT - Y5
((E*N*Q)+((E*V)*12))]])</f>
        <v>0</v>
      </c>
      <c r="AC487" s="65"/>
    </row>
    <row r="488" spans="1:29" x14ac:dyDescent="0.3">
      <c r="A488" t="s">
        <v>67</v>
      </c>
      <c r="B488" t="s">
        <v>7046</v>
      </c>
      <c r="C488" t="s">
        <v>7047</v>
      </c>
      <c r="D488" t="s">
        <v>6637</v>
      </c>
      <c r="E488">
        <v>1</v>
      </c>
      <c r="F488">
        <v>1</v>
      </c>
      <c r="G488">
        <v>1</v>
      </c>
      <c r="H488">
        <v>1</v>
      </c>
      <c r="I488">
        <v>1</v>
      </c>
      <c r="J488" t="s">
        <v>269</v>
      </c>
      <c r="K488" t="s">
        <v>2524</v>
      </c>
      <c r="L488" s="20"/>
      <c r="M488" s="20"/>
      <c r="N488" s="20"/>
      <c r="O488" s="20"/>
      <c r="P488" s="20"/>
      <c r="Q488" s="28">
        <f t="shared" si="7"/>
        <v>17.71</v>
      </c>
      <c r="R488" s="18"/>
      <c r="S488" s="18"/>
      <c r="T488" s="18"/>
      <c r="U488" s="18"/>
      <c r="V488" s="18"/>
      <c r="W4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8" s="17">
        <f>SUM(T_MAIN_ROUTGW29[[#This Row],[(Y)
TOTAL Excluding VAT - Y1
((A*J)*Q)+((A*R)*12))]:[(AC)
TOTAL Excluding VAT - Y5
((E*N*Q)+((E*V)*12))]])</f>
        <v>0</v>
      </c>
      <c r="AC488" s="65"/>
    </row>
    <row r="489" spans="1:29" x14ac:dyDescent="0.3">
      <c r="A489" t="s">
        <v>67</v>
      </c>
      <c r="B489" t="s">
        <v>7048</v>
      </c>
      <c r="C489" t="s">
        <v>7049</v>
      </c>
      <c r="D489" t="s">
        <v>6637</v>
      </c>
      <c r="E489">
        <v>1</v>
      </c>
      <c r="F489">
        <v>1</v>
      </c>
      <c r="G489">
        <v>1</v>
      </c>
      <c r="H489">
        <v>1</v>
      </c>
      <c r="I489">
        <v>1</v>
      </c>
      <c r="J489" t="s">
        <v>269</v>
      </c>
      <c r="K489" t="s">
        <v>2524</v>
      </c>
      <c r="L489" s="20"/>
      <c r="M489" s="20"/>
      <c r="N489" s="20"/>
      <c r="O489" s="20"/>
      <c r="P489" s="20"/>
      <c r="Q489" s="28">
        <f t="shared" si="7"/>
        <v>17.71</v>
      </c>
      <c r="R489" s="18"/>
      <c r="S489" s="18"/>
      <c r="T489" s="18"/>
      <c r="U489" s="18"/>
      <c r="V489" s="18"/>
      <c r="W4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89" s="17">
        <f>SUM(T_MAIN_ROUTGW29[[#This Row],[(Y)
TOTAL Excluding VAT - Y1
((A*J)*Q)+((A*R)*12))]:[(AC)
TOTAL Excluding VAT - Y5
((E*N*Q)+((E*V)*12))]])</f>
        <v>0</v>
      </c>
      <c r="AC489" s="65"/>
    </row>
    <row r="490" spans="1:29" x14ac:dyDescent="0.3">
      <c r="A490" t="s">
        <v>67</v>
      </c>
      <c r="B490" t="s">
        <v>7050</v>
      </c>
      <c r="C490" t="s">
        <v>7051</v>
      </c>
      <c r="D490" t="s">
        <v>6637</v>
      </c>
      <c r="E490">
        <v>1</v>
      </c>
      <c r="F490">
        <v>1</v>
      </c>
      <c r="G490">
        <v>1</v>
      </c>
      <c r="H490">
        <v>1</v>
      </c>
      <c r="I490">
        <v>1</v>
      </c>
      <c r="J490" t="s">
        <v>269</v>
      </c>
      <c r="K490" t="s">
        <v>2524</v>
      </c>
      <c r="L490" s="20"/>
      <c r="M490" s="20"/>
      <c r="N490" s="20"/>
      <c r="O490" s="20"/>
      <c r="P490" s="20"/>
      <c r="Q490" s="28">
        <f t="shared" si="7"/>
        <v>17.71</v>
      </c>
      <c r="R490" s="18"/>
      <c r="S490" s="18"/>
      <c r="T490" s="18"/>
      <c r="U490" s="18"/>
      <c r="V490" s="18"/>
      <c r="W4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0" s="17">
        <f>SUM(T_MAIN_ROUTGW29[[#This Row],[(Y)
TOTAL Excluding VAT - Y1
((A*J)*Q)+((A*R)*12))]:[(AC)
TOTAL Excluding VAT - Y5
((E*N*Q)+((E*V)*12))]])</f>
        <v>0</v>
      </c>
      <c r="AC490" s="65"/>
    </row>
    <row r="491" spans="1:29" x14ac:dyDescent="0.3">
      <c r="A491" t="s">
        <v>67</v>
      </c>
      <c r="B491" t="s">
        <v>7052</v>
      </c>
      <c r="C491" t="s">
        <v>7053</v>
      </c>
      <c r="D491" t="s">
        <v>6637</v>
      </c>
      <c r="E491">
        <v>1</v>
      </c>
      <c r="F491">
        <v>1</v>
      </c>
      <c r="G491">
        <v>1</v>
      </c>
      <c r="H491">
        <v>1</v>
      </c>
      <c r="I491">
        <v>1</v>
      </c>
      <c r="J491" t="s">
        <v>269</v>
      </c>
      <c r="K491" t="s">
        <v>2524</v>
      </c>
      <c r="L491" s="20"/>
      <c r="M491" s="20"/>
      <c r="N491" s="20"/>
      <c r="O491" s="20"/>
      <c r="P491" s="20"/>
      <c r="Q491" s="28">
        <f t="shared" si="7"/>
        <v>17.71</v>
      </c>
      <c r="R491" s="18"/>
      <c r="S491" s="18"/>
      <c r="T491" s="18"/>
      <c r="U491" s="18"/>
      <c r="V491" s="18"/>
      <c r="W4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1" s="17">
        <f>SUM(T_MAIN_ROUTGW29[[#This Row],[(Y)
TOTAL Excluding VAT - Y1
((A*J)*Q)+((A*R)*12))]:[(AC)
TOTAL Excluding VAT - Y5
((E*N*Q)+((E*V)*12))]])</f>
        <v>0</v>
      </c>
      <c r="AC491" s="65"/>
    </row>
    <row r="492" spans="1:29" x14ac:dyDescent="0.3">
      <c r="A492" t="s">
        <v>67</v>
      </c>
      <c r="B492" t="s">
        <v>7054</v>
      </c>
      <c r="C492" t="s">
        <v>7055</v>
      </c>
      <c r="D492" t="s">
        <v>6637</v>
      </c>
      <c r="E492">
        <v>1</v>
      </c>
      <c r="F492">
        <v>1</v>
      </c>
      <c r="G492">
        <v>1</v>
      </c>
      <c r="H492">
        <v>1</v>
      </c>
      <c r="I492">
        <v>1</v>
      </c>
      <c r="J492" t="s">
        <v>269</v>
      </c>
      <c r="K492" t="s">
        <v>2524</v>
      </c>
      <c r="L492" s="20"/>
      <c r="M492" s="20"/>
      <c r="N492" s="20"/>
      <c r="O492" s="20"/>
      <c r="P492" s="20"/>
      <c r="Q492" s="28">
        <f t="shared" si="7"/>
        <v>17.71</v>
      </c>
      <c r="R492" s="18"/>
      <c r="S492" s="18"/>
      <c r="T492" s="18"/>
      <c r="U492" s="18"/>
      <c r="V492" s="18"/>
      <c r="W4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2" s="17">
        <f>SUM(T_MAIN_ROUTGW29[[#This Row],[(Y)
TOTAL Excluding VAT - Y1
((A*J)*Q)+((A*R)*12))]:[(AC)
TOTAL Excluding VAT - Y5
((E*N*Q)+((E*V)*12))]])</f>
        <v>0</v>
      </c>
      <c r="AC492" s="65"/>
    </row>
    <row r="493" spans="1:29" x14ac:dyDescent="0.3">
      <c r="A493" t="s">
        <v>67</v>
      </c>
      <c r="B493" t="s">
        <v>7056</v>
      </c>
      <c r="C493" t="s">
        <v>7057</v>
      </c>
      <c r="D493" t="s">
        <v>6637</v>
      </c>
      <c r="E493">
        <v>1</v>
      </c>
      <c r="F493">
        <v>1</v>
      </c>
      <c r="G493">
        <v>1</v>
      </c>
      <c r="H493">
        <v>1</v>
      </c>
      <c r="I493">
        <v>1</v>
      </c>
      <c r="J493" t="s">
        <v>269</v>
      </c>
      <c r="K493" t="s">
        <v>2524</v>
      </c>
      <c r="L493" s="20"/>
      <c r="M493" s="20"/>
      <c r="N493" s="20"/>
      <c r="O493" s="20"/>
      <c r="P493" s="20"/>
      <c r="Q493" s="28">
        <f t="shared" si="7"/>
        <v>17.71</v>
      </c>
      <c r="R493" s="18"/>
      <c r="S493" s="18"/>
      <c r="T493" s="18"/>
      <c r="U493" s="18"/>
      <c r="V493" s="18"/>
      <c r="W4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3" s="17">
        <f>SUM(T_MAIN_ROUTGW29[[#This Row],[(Y)
TOTAL Excluding VAT - Y1
((A*J)*Q)+((A*R)*12))]:[(AC)
TOTAL Excluding VAT - Y5
((E*N*Q)+((E*V)*12))]])</f>
        <v>0</v>
      </c>
      <c r="AC493" s="65"/>
    </row>
    <row r="494" spans="1:29" x14ac:dyDescent="0.3">
      <c r="A494" t="s">
        <v>67</v>
      </c>
      <c r="B494" t="s">
        <v>7058</v>
      </c>
      <c r="C494" t="s">
        <v>7059</v>
      </c>
      <c r="D494" t="s">
        <v>6637</v>
      </c>
      <c r="E494">
        <v>1</v>
      </c>
      <c r="F494">
        <v>1</v>
      </c>
      <c r="G494">
        <v>1</v>
      </c>
      <c r="H494">
        <v>1</v>
      </c>
      <c r="I494">
        <v>1</v>
      </c>
      <c r="J494" t="s">
        <v>269</v>
      </c>
      <c r="K494" t="s">
        <v>2524</v>
      </c>
      <c r="L494" s="20"/>
      <c r="M494" s="20"/>
      <c r="N494" s="20"/>
      <c r="O494" s="20"/>
      <c r="P494" s="20"/>
      <c r="Q494" s="28">
        <f t="shared" si="7"/>
        <v>17.71</v>
      </c>
      <c r="R494" s="18"/>
      <c r="S494" s="18"/>
      <c r="T494" s="18"/>
      <c r="U494" s="18"/>
      <c r="V494" s="18"/>
      <c r="W4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4" s="17">
        <f>SUM(T_MAIN_ROUTGW29[[#This Row],[(Y)
TOTAL Excluding VAT - Y1
((A*J)*Q)+((A*R)*12))]:[(AC)
TOTAL Excluding VAT - Y5
((E*N*Q)+((E*V)*12))]])</f>
        <v>0</v>
      </c>
      <c r="AC494" s="65"/>
    </row>
    <row r="495" spans="1:29" x14ac:dyDescent="0.3">
      <c r="A495" t="s">
        <v>67</v>
      </c>
      <c r="B495" t="s">
        <v>7060</v>
      </c>
      <c r="C495" t="s">
        <v>7061</v>
      </c>
      <c r="D495" t="s">
        <v>6637</v>
      </c>
      <c r="E495">
        <v>1</v>
      </c>
      <c r="F495">
        <v>1</v>
      </c>
      <c r="G495">
        <v>1</v>
      </c>
      <c r="H495">
        <v>1</v>
      </c>
      <c r="I495">
        <v>1</v>
      </c>
      <c r="J495" t="s">
        <v>269</v>
      </c>
      <c r="K495" t="s">
        <v>2524</v>
      </c>
      <c r="L495" s="20"/>
      <c r="M495" s="20"/>
      <c r="N495" s="20"/>
      <c r="O495" s="20"/>
      <c r="P495" s="20"/>
      <c r="Q495" s="28">
        <f t="shared" si="7"/>
        <v>17.71</v>
      </c>
      <c r="R495" s="18"/>
      <c r="S495" s="18"/>
      <c r="T495" s="18"/>
      <c r="U495" s="18"/>
      <c r="V495" s="18"/>
      <c r="W4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5" s="17">
        <f>SUM(T_MAIN_ROUTGW29[[#This Row],[(Y)
TOTAL Excluding VAT - Y1
((A*J)*Q)+((A*R)*12))]:[(AC)
TOTAL Excluding VAT - Y5
((E*N*Q)+((E*V)*12))]])</f>
        <v>0</v>
      </c>
      <c r="AC495" s="65"/>
    </row>
    <row r="496" spans="1:29" x14ac:dyDescent="0.3">
      <c r="A496" t="s">
        <v>67</v>
      </c>
      <c r="B496" t="s">
        <v>7062</v>
      </c>
      <c r="C496" t="s">
        <v>7063</v>
      </c>
      <c r="D496" t="s">
        <v>6637</v>
      </c>
      <c r="E496">
        <v>1</v>
      </c>
      <c r="F496">
        <v>1</v>
      </c>
      <c r="G496">
        <v>1</v>
      </c>
      <c r="H496">
        <v>1</v>
      </c>
      <c r="I496">
        <v>1</v>
      </c>
      <c r="J496" t="s">
        <v>269</v>
      </c>
      <c r="K496" t="s">
        <v>2524</v>
      </c>
      <c r="L496" s="20"/>
      <c r="M496" s="20"/>
      <c r="N496" s="20"/>
      <c r="O496" s="20"/>
      <c r="P496" s="20"/>
      <c r="Q496" s="28">
        <f t="shared" si="7"/>
        <v>17.71</v>
      </c>
      <c r="R496" s="18"/>
      <c r="S496" s="18"/>
      <c r="T496" s="18"/>
      <c r="U496" s="18"/>
      <c r="V496" s="18"/>
      <c r="W4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6" s="17">
        <f>SUM(T_MAIN_ROUTGW29[[#This Row],[(Y)
TOTAL Excluding VAT - Y1
((A*J)*Q)+((A*R)*12))]:[(AC)
TOTAL Excluding VAT - Y5
((E*N*Q)+((E*V)*12))]])</f>
        <v>0</v>
      </c>
      <c r="AC496" s="65"/>
    </row>
    <row r="497" spans="1:29" x14ac:dyDescent="0.3">
      <c r="A497" t="s">
        <v>67</v>
      </c>
      <c r="B497" t="s">
        <v>7064</v>
      </c>
      <c r="C497" t="s">
        <v>7065</v>
      </c>
      <c r="D497" t="s">
        <v>6637</v>
      </c>
      <c r="E497">
        <v>1</v>
      </c>
      <c r="F497">
        <v>1</v>
      </c>
      <c r="G497">
        <v>1</v>
      </c>
      <c r="H497">
        <v>1</v>
      </c>
      <c r="I497">
        <v>1</v>
      </c>
      <c r="J497" t="s">
        <v>269</v>
      </c>
      <c r="K497" t="s">
        <v>2524</v>
      </c>
      <c r="L497" s="20"/>
      <c r="M497" s="20"/>
      <c r="N497" s="20"/>
      <c r="O497" s="20"/>
      <c r="P497" s="20"/>
      <c r="Q497" s="28">
        <f t="shared" si="7"/>
        <v>17.71</v>
      </c>
      <c r="R497" s="18"/>
      <c r="S497" s="18"/>
      <c r="T497" s="18"/>
      <c r="U497" s="18"/>
      <c r="V497" s="18"/>
      <c r="W4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7" s="17">
        <f>SUM(T_MAIN_ROUTGW29[[#This Row],[(Y)
TOTAL Excluding VAT - Y1
((A*J)*Q)+((A*R)*12))]:[(AC)
TOTAL Excluding VAT - Y5
((E*N*Q)+((E*V)*12))]])</f>
        <v>0</v>
      </c>
      <c r="AC497" s="65"/>
    </row>
    <row r="498" spans="1:29" x14ac:dyDescent="0.3">
      <c r="A498" t="s">
        <v>67</v>
      </c>
      <c r="B498" t="s">
        <v>7066</v>
      </c>
      <c r="C498" t="s">
        <v>7067</v>
      </c>
      <c r="D498" t="s">
        <v>6637</v>
      </c>
      <c r="E498">
        <v>1</v>
      </c>
      <c r="F498">
        <v>1</v>
      </c>
      <c r="G498">
        <v>1</v>
      </c>
      <c r="H498">
        <v>1</v>
      </c>
      <c r="I498">
        <v>1</v>
      </c>
      <c r="J498" t="s">
        <v>269</v>
      </c>
      <c r="K498" t="s">
        <v>2524</v>
      </c>
      <c r="L498" s="20"/>
      <c r="M498" s="20"/>
      <c r="N498" s="20"/>
      <c r="O498" s="20"/>
      <c r="P498" s="20"/>
      <c r="Q498" s="28">
        <f t="shared" si="7"/>
        <v>17.71</v>
      </c>
      <c r="R498" s="18"/>
      <c r="S498" s="18"/>
      <c r="T498" s="18"/>
      <c r="U498" s="18"/>
      <c r="V498" s="18"/>
      <c r="W4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8" s="17">
        <f>SUM(T_MAIN_ROUTGW29[[#This Row],[(Y)
TOTAL Excluding VAT - Y1
((A*J)*Q)+((A*R)*12))]:[(AC)
TOTAL Excluding VAT - Y5
((E*N*Q)+((E*V)*12))]])</f>
        <v>0</v>
      </c>
      <c r="AC498" s="65"/>
    </row>
    <row r="499" spans="1:29" x14ac:dyDescent="0.3">
      <c r="A499" t="s">
        <v>67</v>
      </c>
      <c r="B499" t="s">
        <v>7068</v>
      </c>
      <c r="C499" t="s">
        <v>7069</v>
      </c>
      <c r="D499" t="s">
        <v>6637</v>
      </c>
      <c r="E499">
        <v>1</v>
      </c>
      <c r="F499">
        <v>1</v>
      </c>
      <c r="G499">
        <v>1</v>
      </c>
      <c r="H499">
        <v>1</v>
      </c>
      <c r="I499">
        <v>1</v>
      </c>
      <c r="J499" t="s">
        <v>269</v>
      </c>
      <c r="K499" t="s">
        <v>2524</v>
      </c>
      <c r="L499" s="20"/>
      <c r="M499" s="20"/>
      <c r="N499" s="20"/>
      <c r="O499" s="20"/>
      <c r="P499" s="20"/>
      <c r="Q499" s="28">
        <f t="shared" si="7"/>
        <v>17.71</v>
      </c>
      <c r="R499" s="18"/>
      <c r="S499" s="18"/>
      <c r="T499" s="18"/>
      <c r="U499" s="18"/>
      <c r="V499" s="18"/>
      <c r="W4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4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4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4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4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499" s="17">
        <f>SUM(T_MAIN_ROUTGW29[[#This Row],[(Y)
TOTAL Excluding VAT - Y1
((A*J)*Q)+((A*R)*12))]:[(AC)
TOTAL Excluding VAT - Y5
((E*N*Q)+((E*V)*12))]])</f>
        <v>0</v>
      </c>
      <c r="AC499" s="65"/>
    </row>
    <row r="500" spans="1:29" x14ac:dyDescent="0.3">
      <c r="A500" t="s">
        <v>67</v>
      </c>
      <c r="B500" t="s">
        <v>7070</v>
      </c>
      <c r="C500" t="s">
        <v>7071</v>
      </c>
      <c r="D500" t="s">
        <v>6637</v>
      </c>
      <c r="E500">
        <v>1</v>
      </c>
      <c r="F500">
        <v>1</v>
      </c>
      <c r="G500">
        <v>1</v>
      </c>
      <c r="H500">
        <v>1</v>
      </c>
      <c r="I500">
        <v>1</v>
      </c>
      <c r="J500" t="s">
        <v>269</v>
      </c>
      <c r="K500" t="s">
        <v>2524</v>
      </c>
      <c r="L500" s="20"/>
      <c r="M500" s="20"/>
      <c r="N500" s="20"/>
      <c r="O500" s="20"/>
      <c r="P500" s="20"/>
      <c r="Q500" s="28">
        <f t="shared" si="7"/>
        <v>17.71</v>
      </c>
      <c r="R500" s="18"/>
      <c r="S500" s="18"/>
      <c r="T500" s="18"/>
      <c r="U500" s="18"/>
      <c r="V500" s="18"/>
      <c r="W5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0" s="17">
        <f>SUM(T_MAIN_ROUTGW29[[#This Row],[(Y)
TOTAL Excluding VAT - Y1
((A*J)*Q)+((A*R)*12))]:[(AC)
TOTAL Excluding VAT - Y5
((E*N*Q)+((E*V)*12))]])</f>
        <v>0</v>
      </c>
      <c r="AC500" s="65"/>
    </row>
    <row r="501" spans="1:29" x14ac:dyDescent="0.3">
      <c r="A501" t="s">
        <v>67</v>
      </c>
      <c r="B501" t="s">
        <v>7072</v>
      </c>
      <c r="C501" t="s">
        <v>7073</v>
      </c>
      <c r="D501" t="s">
        <v>6637</v>
      </c>
      <c r="E501">
        <v>1</v>
      </c>
      <c r="F501">
        <v>1</v>
      </c>
      <c r="G501">
        <v>1</v>
      </c>
      <c r="H501">
        <v>1</v>
      </c>
      <c r="I501">
        <v>1</v>
      </c>
      <c r="J501" t="s">
        <v>269</v>
      </c>
      <c r="K501" t="s">
        <v>2524</v>
      </c>
      <c r="L501" s="20"/>
      <c r="M501" s="20"/>
      <c r="N501" s="20"/>
      <c r="O501" s="20"/>
      <c r="P501" s="20"/>
      <c r="Q501" s="28">
        <f t="shared" si="7"/>
        <v>17.71</v>
      </c>
      <c r="R501" s="18"/>
      <c r="S501" s="18"/>
      <c r="T501" s="18"/>
      <c r="U501" s="18"/>
      <c r="V501" s="18"/>
      <c r="W5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1" s="17">
        <f>SUM(T_MAIN_ROUTGW29[[#This Row],[(Y)
TOTAL Excluding VAT - Y1
((A*J)*Q)+((A*R)*12))]:[(AC)
TOTAL Excluding VAT - Y5
((E*N*Q)+((E*V)*12))]])</f>
        <v>0</v>
      </c>
      <c r="AC501" s="65"/>
    </row>
    <row r="502" spans="1:29" x14ac:dyDescent="0.3">
      <c r="A502" t="s">
        <v>67</v>
      </c>
      <c r="B502" t="s">
        <v>7074</v>
      </c>
      <c r="C502" t="s">
        <v>7075</v>
      </c>
      <c r="D502" t="s">
        <v>6637</v>
      </c>
      <c r="E502">
        <v>1</v>
      </c>
      <c r="F502">
        <v>1</v>
      </c>
      <c r="G502">
        <v>1</v>
      </c>
      <c r="H502">
        <v>1</v>
      </c>
      <c r="I502">
        <v>1</v>
      </c>
      <c r="J502" t="s">
        <v>269</v>
      </c>
      <c r="K502" t="s">
        <v>2524</v>
      </c>
      <c r="L502" s="20"/>
      <c r="M502" s="20"/>
      <c r="N502" s="20"/>
      <c r="O502" s="20"/>
      <c r="P502" s="20"/>
      <c r="Q502" s="28">
        <f t="shared" si="7"/>
        <v>17.71</v>
      </c>
      <c r="R502" s="18"/>
      <c r="S502" s="18"/>
      <c r="T502" s="18"/>
      <c r="U502" s="18"/>
      <c r="V502" s="18"/>
      <c r="W5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2" s="17">
        <f>SUM(T_MAIN_ROUTGW29[[#This Row],[(Y)
TOTAL Excluding VAT - Y1
((A*J)*Q)+((A*R)*12))]:[(AC)
TOTAL Excluding VAT - Y5
((E*N*Q)+((E*V)*12))]])</f>
        <v>0</v>
      </c>
      <c r="AC502" s="65"/>
    </row>
    <row r="503" spans="1:29" x14ac:dyDescent="0.3">
      <c r="A503" t="s">
        <v>67</v>
      </c>
      <c r="B503" t="s">
        <v>7076</v>
      </c>
      <c r="C503" t="s">
        <v>7077</v>
      </c>
      <c r="D503" t="s">
        <v>6637</v>
      </c>
      <c r="E503">
        <v>1</v>
      </c>
      <c r="F503">
        <v>1</v>
      </c>
      <c r="G503">
        <v>1</v>
      </c>
      <c r="H503">
        <v>1</v>
      </c>
      <c r="I503">
        <v>1</v>
      </c>
      <c r="J503" t="s">
        <v>269</v>
      </c>
      <c r="K503" t="s">
        <v>2524</v>
      </c>
      <c r="L503" s="20"/>
      <c r="M503" s="20"/>
      <c r="N503" s="20"/>
      <c r="O503" s="20"/>
      <c r="P503" s="20"/>
      <c r="Q503" s="28">
        <f t="shared" si="7"/>
        <v>17.71</v>
      </c>
      <c r="R503" s="18"/>
      <c r="S503" s="18"/>
      <c r="T503" s="18"/>
      <c r="U503" s="18"/>
      <c r="V503" s="18"/>
      <c r="W5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3" s="17">
        <f>SUM(T_MAIN_ROUTGW29[[#This Row],[(Y)
TOTAL Excluding VAT - Y1
((A*J)*Q)+((A*R)*12))]:[(AC)
TOTAL Excluding VAT - Y5
((E*N*Q)+((E*V)*12))]])</f>
        <v>0</v>
      </c>
      <c r="AC503" s="65"/>
    </row>
    <row r="504" spans="1:29" x14ac:dyDescent="0.3">
      <c r="A504" t="s">
        <v>67</v>
      </c>
      <c r="B504" t="s">
        <v>7078</v>
      </c>
      <c r="C504" t="s">
        <v>7079</v>
      </c>
      <c r="D504" t="s">
        <v>6637</v>
      </c>
      <c r="E504">
        <v>1</v>
      </c>
      <c r="F504">
        <v>1</v>
      </c>
      <c r="G504">
        <v>1</v>
      </c>
      <c r="H504">
        <v>1</v>
      </c>
      <c r="I504">
        <v>1</v>
      </c>
      <c r="J504" t="s">
        <v>269</v>
      </c>
      <c r="K504" t="s">
        <v>2524</v>
      </c>
      <c r="L504" s="20"/>
      <c r="M504" s="20"/>
      <c r="N504" s="20"/>
      <c r="O504" s="20"/>
      <c r="P504" s="20"/>
      <c r="Q504" s="28">
        <f t="shared" si="7"/>
        <v>17.71</v>
      </c>
      <c r="R504" s="18"/>
      <c r="S504" s="18"/>
      <c r="T504" s="18"/>
      <c r="U504" s="18"/>
      <c r="V504" s="18"/>
      <c r="W5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4" s="17">
        <f>SUM(T_MAIN_ROUTGW29[[#This Row],[(Y)
TOTAL Excluding VAT - Y1
((A*J)*Q)+((A*R)*12))]:[(AC)
TOTAL Excluding VAT - Y5
((E*N*Q)+((E*V)*12))]])</f>
        <v>0</v>
      </c>
      <c r="AC504" s="65"/>
    </row>
    <row r="505" spans="1:29" x14ac:dyDescent="0.3">
      <c r="A505" t="s">
        <v>67</v>
      </c>
      <c r="B505" t="s">
        <v>7080</v>
      </c>
      <c r="C505" t="s">
        <v>7081</v>
      </c>
      <c r="D505" t="s">
        <v>6637</v>
      </c>
      <c r="E505">
        <v>1</v>
      </c>
      <c r="F505">
        <v>1</v>
      </c>
      <c r="G505">
        <v>1</v>
      </c>
      <c r="H505">
        <v>1</v>
      </c>
      <c r="I505">
        <v>1</v>
      </c>
      <c r="J505" t="s">
        <v>269</v>
      </c>
      <c r="K505" t="s">
        <v>2524</v>
      </c>
      <c r="L505" s="20"/>
      <c r="M505" s="20"/>
      <c r="N505" s="20"/>
      <c r="O505" s="20"/>
      <c r="P505" s="20"/>
      <c r="Q505" s="28">
        <f t="shared" si="7"/>
        <v>17.71</v>
      </c>
      <c r="R505" s="18"/>
      <c r="S505" s="18"/>
      <c r="T505" s="18"/>
      <c r="U505" s="18"/>
      <c r="V505" s="18"/>
      <c r="W5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5" s="17">
        <f>SUM(T_MAIN_ROUTGW29[[#This Row],[(Y)
TOTAL Excluding VAT - Y1
((A*J)*Q)+((A*R)*12))]:[(AC)
TOTAL Excluding VAT - Y5
((E*N*Q)+((E*V)*12))]])</f>
        <v>0</v>
      </c>
      <c r="AC505" s="65"/>
    </row>
    <row r="506" spans="1:29" x14ac:dyDescent="0.3">
      <c r="A506" t="s">
        <v>67</v>
      </c>
      <c r="B506" t="s">
        <v>7082</v>
      </c>
      <c r="C506" t="s">
        <v>7083</v>
      </c>
      <c r="D506" t="s">
        <v>6637</v>
      </c>
      <c r="E506">
        <v>1</v>
      </c>
      <c r="F506">
        <v>1</v>
      </c>
      <c r="G506">
        <v>1</v>
      </c>
      <c r="H506">
        <v>1</v>
      </c>
      <c r="I506">
        <v>1</v>
      </c>
      <c r="J506" t="s">
        <v>269</v>
      </c>
      <c r="K506" t="s">
        <v>2524</v>
      </c>
      <c r="L506" s="20"/>
      <c r="M506" s="20"/>
      <c r="N506" s="20"/>
      <c r="O506" s="20"/>
      <c r="P506" s="20"/>
      <c r="Q506" s="28">
        <f t="shared" si="7"/>
        <v>17.71</v>
      </c>
      <c r="R506" s="18"/>
      <c r="S506" s="18"/>
      <c r="T506" s="18"/>
      <c r="U506" s="18"/>
      <c r="V506" s="18"/>
      <c r="W5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6" s="17">
        <f>SUM(T_MAIN_ROUTGW29[[#This Row],[(Y)
TOTAL Excluding VAT - Y1
((A*J)*Q)+((A*R)*12))]:[(AC)
TOTAL Excluding VAT - Y5
((E*N*Q)+((E*V)*12))]])</f>
        <v>0</v>
      </c>
      <c r="AC506" s="65"/>
    </row>
    <row r="507" spans="1:29" x14ac:dyDescent="0.3">
      <c r="A507" t="s">
        <v>67</v>
      </c>
      <c r="B507" t="s">
        <v>7084</v>
      </c>
      <c r="C507" t="s">
        <v>7085</v>
      </c>
      <c r="D507" t="s">
        <v>6637</v>
      </c>
      <c r="E507">
        <v>1</v>
      </c>
      <c r="F507">
        <v>1</v>
      </c>
      <c r="G507">
        <v>1</v>
      </c>
      <c r="H507">
        <v>1</v>
      </c>
      <c r="I507">
        <v>1</v>
      </c>
      <c r="J507" t="s">
        <v>269</v>
      </c>
      <c r="K507" t="s">
        <v>2524</v>
      </c>
      <c r="L507" s="20"/>
      <c r="M507" s="20"/>
      <c r="N507" s="20"/>
      <c r="O507" s="20"/>
      <c r="P507" s="20"/>
      <c r="Q507" s="28">
        <f t="shared" si="7"/>
        <v>17.71</v>
      </c>
      <c r="R507" s="18"/>
      <c r="S507" s="18"/>
      <c r="T507" s="18"/>
      <c r="U507" s="18"/>
      <c r="V507" s="18"/>
      <c r="W5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7" s="17">
        <f>SUM(T_MAIN_ROUTGW29[[#This Row],[(Y)
TOTAL Excluding VAT - Y1
((A*J)*Q)+((A*R)*12))]:[(AC)
TOTAL Excluding VAT - Y5
((E*N*Q)+((E*V)*12))]])</f>
        <v>0</v>
      </c>
      <c r="AC507" s="65"/>
    </row>
    <row r="508" spans="1:29" x14ac:dyDescent="0.3">
      <c r="A508" t="s">
        <v>67</v>
      </c>
      <c r="B508" t="s">
        <v>7086</v>
      </c>
      <c r="C508" t="s">
        <v>7087</v>
      </c>
      <c r="D508" t="s">
        <v>6637</v>
      </c>
      <c r="E508">
        <v>1</v>
      </c>
      <c r="F508">
        <v>1</v>
      </c>
      <c r="G508">
        <v>1</v>
      </c>
      <c r="H508">
        <v>1</v>
      </c>
      <c r="I508">
        <v>1</v>
      </c>
      <c r="J508" t="s">
        <v>269</v>
      </c>
      <c r="K508" t="s">
        <v>2524</v>
      </c>
      <c r="L508" s="20"/>
      <c r="M508" s="20"/>
      <c r="N508" s="20"/>
      <c r="O508" s="20"/>
      <c r="P508" s="20"/>
      <c r="Q508" s="28">
        <f t="shared" si="7"/>
        <v>17.71</v>
      </c>
      <c r="R508" s="18"/>
      <c r="S508" s="18"/>
      <c r="T508" s="18"/>
      <c r="U508" s="18"/>
      <c r="V508" s="18"/>
      <c r="W5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8" s="17">
        <f>SUM(T_MAIN_ROUTGW29[[#This Row],[(Y)
TOTAL Excluding VAT - Y1
((A*J)*Q)+((A*R)*12))]:[(AC)
TOTAL Excluding VAT - Y5
((E*N*Q)+((E*V)*12))]])</f>
        <v>0</v>
      </c>
      <c r="AC508" s="65"/>
    </row>
    <row r="509" spans="1:29" x14ac:dyDescent="0.3">
      <c r="A509" t="s">
        <v>67</v>
      </c>
      <c r="B509" t="s">
        <v>7088</v>
      </c>
      <c r="C509" t="s">
        <v>7089</v>
      </c>
      <c r="D509" t="s">
        <v>6637</v>
      </c>
      <c r="E509">
        <v>1</v>
      </c>
      <c r="F509">
        <v>1</v>
      </c>
      <c r="G509">
        <v>1</v>
      </c>
      <c r="H509">
        <v>1</v>
      </c>
      <c r="I509">
        <v>1</v>
      </c>
      <c r="J509" t="s">
        <v>269</v>
      </c>
      <c r="K509" t="s">
        <v>2524</v>
      </c>
      <c r="L509" s="20"/>
      <c r="M509" s="20"/>
      <c r="N509" s="20"/>
      <c r="O509" s="20"/>
      <c r="P509" s="20"/>
      <c r="Q509" s="28">
        <f t="shared" si="7"/>
        <v>17.71</v>
      </c>
      <c r="R509" s="18"/>
      <c r="S509" s="18"/>
      <c r="T509" s="18"/>
      <c r="U509" s="18"/>
      <c r="V509" s="18"/>
      <c r="W5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09" s="17">
        <f>SUM(T_MAIN_ROUTGW29[[#This Row],[(Y)
TOTAL Excluding VAT - Y1
((A*J)*Q)+((A*R)*12))]:[(AC)
TOTAL Excluding VAT - Y5
((E*N*Q)+((E*V)*12))]])</f>
        <v>0</v>
      </c>
      <c r="AC509" s="65"/>
    </row>
    <row r="510" spans="1:29" x14ac:dyDescent="0.3">
      <c r="A510" t="s">
        <v>67</v>
      </c>
      <c r="B510" t="s">
        <v>7090</v>
      </c>
      <c r="C510" t="s">
        <v>7091</v>
      </c>
      <c r="D510" t="s">
        <v>6637</v>
      </c>
      <c r="E510">
        <v>1</v>
      </c>
      <c r="F510">
        <v>1</v>
      </c>
      <c r="G510">
        <v>1</v>
      </c>
      <c r="H510">
        <v>1</v>
      </c>
      <c r="I510">
        <v>1</v>
      </c>
      <c r="J510" t="s">
        <v>269</v>
      </c>
      <c r="K510" t="s">
        <v>2524</v>
      </c>
      <c r="L510" s="20"/>
      <c r="M510" s="20"/>
      <c r="N510" s="20"/>
      <c r="O510" s="20"/>
      <c r="P510" s="20"/>
      <c r="Q510" s="28">
        <f t="shared" si="7"/>
        <v>17.71</v>
      </c>
      <c r="R510" s="18"/>
      <c r="S510" s="18"/>
      <c r="T510" s="18"/>
      <c r="U510" s="18"/>
      <c r="V510" s="18"/>
      <c r="W5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0" s="17">
        <f>SUM(T_MAIN_ROUTGW29[[#This Row],[(Y)
TOTAL Excluding VAT - Y1
((A*J)*Q)+((A*R)*12))]:[(AC)
TOTAL Excluding VAT - Y5
((E*N*Q)+((E*V)*12))]])</f>
        <v>0</v>
      </c>
      <c r="AC510" s="65"/>
    </row>
    <row r="511" spans="1:29" x14ac:dyDescent="0.3">
      <c r="A511" t="s">
        <v>67</v>
      </c>
      <c r="B511" t="s">
        <v>7092</v>
      </c>
      <c r="C511" t="s">
        <v>7093</v>
      </c>
      <c r="D511" t="s">
        <v>6637</v>
      </c>
      <c r="E511">
        <v>1</v>
      </c>
      <c r="F511">
        <v>1</v>
      </c>
      <c r="G511">
        <v>1</v>
      </c>
      <c r="H511">
        <v>1</v>
      </c>
      <c r="I511">
        <v>1</v>
      </c>
      <c r="J511" t="s">
        <v>269</v>
      </c>
      <c r="K511" t="s">
        <v>2524</v>
      </c>
      <c r="L511" s="20"/>
      <c r="M511" s="20"/>
      <c r="N511" s="20"/>
      <c r="O511" s="20"/>
      <c r="P511" s="20"/>
      <c r="Q511" s="28">
        <f t="shared" si="7"/>
        <v>17.71</v>
      </c>
      <c r="R511" s="18"/>
      <c r="S511" s="18"/>
      <c r="T511" s="18"/>
      <c r="U511" s="18"/>
      <c r="V511" s="18"/>
      <c r="W5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1" s="17">
        <f>SUM(T_MAIN_ROUTGW29[[#This Row],[(Y)
TOTAL Excluding VAT - Y1
((A*J)*Q)+((A*R)*12))]:[(AC)
TOTAL Excluding VAT - Y5
((E*N*Q)+((E*V)*12))]])</f>
        <v>0</v>
      </c>
      <c r="AC511" s="65"/>
    </row>
    <row r="512" spans="1:29" x14ac:dyDescent="0.3">
      <c r="A512" t="s">
        <v>67</v>
      </c>
      <c r="B512" t="s">
        <v>7094</v>
      </c>
      <c r="C512" t="s">
        <v>7095</v>
      </c>
      <c r="D512" t="s">
        <v>6637</v>
      </c>
      <c r="E512">
        <v>1</v>
      </c>
      <c r="F512">
        <v>1</v>
      </c>
      <c r="G512">
        <v>1</v>
      </c>
      <c r="H512">
        <v>1</v>
      </c>
      <c r="I512">
        <v>1</v>
      </c>
      <c r="J512" t="s">
        <v>269</v>
      </c>
      <c r="K512" t="s">
        <v>2524</v>
      </c>
      <c r="L512" s="20"/>
      <c r="M512" s="20"/>
      <c r="N512" s="20"/>
      <c r="O512" s="20"/>
      <c r="P512" s="20"/>
      <c r="Q512" s="28">
        <f t="shared" si="7"/>
        <v>17.71</v>
      </c>
      <c r="R512" s="18"/>
      <c r="S512" s="18"/>
      <c r="T512" s="18"/>
      <c r="U512" s="18"/>
      <c r="V512" s="18"/>
      <c r="W5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2" s="17">
        <f>SUM(T_MAIN_ROUTGW29[[#This Row],[(Y)
TOTAL Excluding VAT - Y1
((A*J)*Q)+((A*R)*12))]:[(AC)
TOTAL Excluding VAT - Y5
((E*N*Q)+((E*V)*12))]])</f>
        <v>0</v>
      </c>
      <c r="AC512" s="65"/>
    </row>
    <row r="513" spans="1:29" x14ac:dyDescent="0.3">
      <c r="A513" t="s">
        <v>67</v>
      </c>
      <c r="B513" t="s">
        <v>7096</v>
      </c>
      <c r="C513" t="s">
        <v>7097</v>
      </c>
      <c r="D513" t="s">
        <v>6637</v>
      </c>
      <c r="E513">
        <v>1</v>
      </c>
      <c r="F513">
        <v>1</v>
      </c>
      <c r="G513">
        <v>1</v>
      </c>
      <c r="H513">
        <v>1</v>
      </c>
      <c r="I513">
        <v>1</v>
      </c>
      <c r="J513" t="s">
        <v>269</v>
      </c>
      <c r="K513" t="s">
        <v>2524</v>
      </c>
      <c r="L513" s="20"/>
      <c r="M513" s="20"/>
      <c r="N513" s="20"/>
      <c r="O513" s="20"/>
      <c r="P513" s="20"/>
      <c r="Q513" s="28">
        <f t="shared" si="7"/>
        <v>17.71</v>
      </c>
      <c r="R513" s="18"/>
      <c r="S513" s="18"/>
      <c r="T513" s="18"/>
      <c r="U513" s="18"/>
      <c r="V513" s="18"/>
      <c r="W5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3" s="17">
        <f>SUM(T_MAIN_ROUTGW29[[#This Row],[(Y)
TOTAL Excluding VAT - Y1
((A*J)*Q)+((A*R)*12))]:[(AC)
TOTAL Excluding VAT - Y5
((E*N*Q)+((E*V)*12))]])</f>
        <v>0</v>
      </c>
      <c r="AC513" s="65"/>
    </row>
    <row r="514" spans="1:29" x14ac:dyDescent="0.3">
      <c r="A514" t="s">
        <v>67</v>
      </c>
      <c r="B514" t="s">
        <v>7098</v>
      </c>
      <c r="C514" t="s">
        <v>7099</v>
      </c>
      <c r="D514" t="s">
        <v>6637</v>
      </c>
      <c r="E514">
        <v>1</v>
      </c>
      <c r="F514">
        <v>1</v>
      </c>
      <c r="G514">
        <v>1</v>
      </c>
      <c r="H514">
        <v>1</v>
      </c>
      <c r="I514">
        <v>1</v>
      </c>
      <c r="J514" t="s">
        <v>269</v>
      </c>
      <c r="K514" t="s">
        <v>2524</v>
      </c>
      <c r="L514" s="20"/>
      <c r="M514" s="20"/>
      <c r="N514" s="20"/>
      <c r="O514" s="20"/>
      <c r="P514" s="20"/>
      <c r="Q514" s="28">
        <f t="shared" si="7"/>
        <v>17.71</v>
      </c>
      <c r="R514" s="18"/>
      <c r="S514" s="18"/>
      <c r="T514" s="18"/>
      <c r="U514" s="18"/>
      <c r="V514" s="18"/>
      <c r="W5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4" s="17">
        <f>SUM(T_MAIN_ROUTGW29[[#This Row],[(Y)
TOTAL Excluding VAT - Y1
((A*J)*Q)+((A*R)*12))]:[(AC)
TOTAL Excluding VAT - Y5
((E*N*Q)+((E*V)*12))]])</f>
        <v>0</v>
      </c>
      <c r="AC514" s="65"/>
    </row>
    <row r="515" spans="1:29" x14ac:dyDescent="0.3">
      <c r="A515" t="s">
        <v>67</v>
      </c>
      <c r="B515" t="s">
        <v>7100</v>
      </c>
      <c r="C515" t="s">
        <v>7101</v>
      </c>
      <c r="D515" t="s">
        <v>6637</v>
      </c>
      <c r="E515">
        <v>1</v>
      </c>
      <c r="F515">
        <v>1</v>
      </c>
      <c r="G515">
        <v>1</v>
      </c>
      <c r="H515">
        <v>1</v>
      </c>
      <c r="I515">
        <v>1</v>
      </c>
      <c r="J515" t="s">
        <v>269</v>
      </c>
      <c r="K515" t="s">
        <v>2524</v>
      </c>
      <c r="L515" s="20"/>
      <c r="M515" s="20"/>
      <c r="N515" s="20"/>
      <c r="O515" s="20"/>
      <c r="P515" s="20"/>
      <c r="Q515" s="28">
        <f t="shared" si="7"/>
        <v>17.71</v>
      </c>
      <c r="R515" s="18"/>
      <c r="S515" s="18"/>
      <c r="T515" s="18"/>
      <c r="U515" s="18"/>
      <c r="V515" s="18"/>
      <c r="W5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5" s="17">
        <f>SUM(T_MAIN_ROUTGW29[[#This Row],[(Y)
TOTAL Excluding VAT - Y1
((A*J)*Q)+((A*R)*12))]:[(AC)
TOTAL Excluding VAT - Y5
((E*N*Q)+((E*V)*12))]])</f>
        <v>0</v>
      </c>
      <c r="AC515" s="65"/>
    </row>
    <row r="516" spans="1:29" x14ac:dyDescent="0.3">
      <c r="A516" t="s">
        <v>67</v>
      </c>
      <c r="B516" t="s">
        <v>7102</v>
      </c>
      <c r="C516" t="s">
        <v>7103</v>
      </c>
      <c r="D516" t="s">
        <v>6637</v>
      </c>
      <c r="E516">
        <v>1</v>
      </c>
      <c r="F516">
        <v>1</v>
      </c>
      <c r="G516">
        <v>1</v>
      </c>
      <c r="H516">
        <v>1</v>
      </c>
      <c r="I516">
        <v>1</v>
      </c>
      <c r="J516" t="s">
        <v>269</v>
      </c>
      <c r="K516" t="s">
        <v>2524</v>
      </c>
      <c r="L516" s="20"/>
      <c r="M516" s="20"/>
      <c r="N516" s="20"/>
      <c r="O516" s="20"/>
      <c r="P516" s="20"/>
      <c r="Q516" s="28">
        <f t="shared" si="7"/>
        <v>17.71</v>
      </c>
      <c r="R516" s="18"/>
      <c r="S516" s="18"/>
      <c r="T516" s="18"/>
      <c r="U516" s="18"/>
      <c r="V516" s="18"/>
      <c r="W5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6" s="17">
        <f>SUM(T_MAIN_ROUTGW29[[#This Row],[(Y)
TOTAL Excluding VAT - Y1
((A*J)*Q)+((A*R)*12))]:[(AC)
TOTAL Excluding VAT - Y5
((E*N*Q)+((E*V)*12))]])</f>
        <v>0</v>
      </c>
      <c r="AC516" s="65"/>
    </row>
    <row r="517" spans="1:29" x14ac:dyDescent="0.3">
      <c r="A517" t="s">
        <v>67</v>
      </c>
      <c r="B517" t="s">
        <v>7104</v>
      </c>
      <c r="C517" t="s">
        <v>7105</v>
      </c>
      <c r="D517" t="s">
        <v>6637</v>
      </c>
      <c r="E517">
        <v>1</v>
      </c>
      <c r="F517">
        <v>1</v>
      </c>
      <c r="G517">
        <v>1</v>
      </c>
      <c r="H517">
        <v>1</v>
      </c>
      <c r="I517">
        <v>1</v>
      </c>
      <c r="J517" t="s">
        <v>269</v>
      </c>
      <c r="K517" t="s">
        <v>2524</v>
      </c>
      <c r="L517" s="20"/>
      <c r="M517" s="20"/>
      <c r="N517" s="20"/>
      <c r="O517" s="20"/>
      <c r="P517" s="20"/>
      <c r="Q517" s="28">
        <f t="shared" si="7"/>
        <v>17.71</v>
      </c>
      <c r="R517" s="18"/>
      <c r="S517" s="18"/>
      <c r="T517" s="18"/>
      <c r="U517" s="18"/>
      <c r="V517" s="18"/>
      <c r="W5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7" s="17">
        <f>SUM(T_MAIN_ROUTGW29[[#This Row],[(Y)
TOTAL Excluding VAT - Y1
((A*J)*Q)+((A*R)*12))]:[(AC)
TOTAL Excluding VAT - Y5
((E*N*Q)+((E*V)*12))]])</f>
        <v>0</v>
      </c>
      <c r="AC517" s="65"/>
    </row>
    <row r="518" spans="1:29" x14ac:dyDescent="0.3">
      <c r="A518" t="s">
        <v>67</v>
      </c>
      <c r="B518" t="s">
        <v>7106</v>
      </c>
      <c r="C518" t="s">
        <v>7107</v>
      </c>
      <c r="D518" t="s">
        <v>6637</v>
      </c>
      <c r="E518">
        <v>1</v>
      </c>
      <c r="F518">
        <v>1</v>
      </c>
      <c r="G518">
        <v>1</v>
      </c>
      <c r="H518">
        <v>1</v>
      </c>
      <c r="I518">
        <v>1</v>
      </c>
      <c r="J518" t="s">
        <v>269</v>
      </c>
      <c r="K518" t="s">
        <v>2524</v>
      </c>
      <c r="L518" s="20"/>
      <c r="M518" s="20"/>
      <c r="N518" s="20"/>
      <c r="O518" s="20"/>
      <c r="P518" s="20"/>
      <c r="Q518" s="28">
        <f t="shared" si="7"/>
        <v>17.71</v>
      </c>
      <c r="R518" s="18"/>
      <c r="S518" s="18"/>
      <c r="T518" s="18"/>
      <c r="U518" s="18"/>
      <c r="V518" s="18"/>
      <c r="W5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8" s="17">
        <f>SUM(T_MAIN_ROUTGW29[[#This Row],[(Y)
TOTAL Excluding VAT - Y1
((A*J)*Q)+((A*R)*12))]:[(AC)
TOTAL Excluding VAT - Y5
((E*N*Q)+((E*V)*12))]])</f>
        <v>0</v>
      </c>
      <c r="AC518" s="65"/>
    </row>
    <row r="519" spans="1:29" x14ac:dyDescent="0.3">
      <c r="A519" t="s">
        <v>67</v>
      </c>
      <c r="B519" t="s">
        <v>7108</v>
      </c>
      <c r="C519" t="s">
        <v>7109</v>
      </c>
      <c r="D519" t="s">
        <v>6637</v>
      </c>
      <c r="E519">
        <v>1</v>
      </c>
      <c r="F519">
        <v>1</v>
      </c>
      <c r="G519">
        <v>1</v>
      </c>
      <c r="H519">
        <v>1</v>
      </c>
      <c r="I519">
        <v>1</v>
      </c>
      <c r="J519" t="s">
        <v>269</v>
      </c>
      <c r="K519" t="s">
        <v>2524</v>
      </c>
      <c r="L519" s="20"/>
      <c r="M519" s="20"/>
      <c r="N519" s="20"/>
      <c r="O519" s="20"/>
      <c r="P519" s="20"/>
      <c r="Q519" s="28">
        <f t="shared" si="7"/>
        <v>17.71</v>
      </c>
      <c r="R519" s="18"/>
      <c r="S519" s="18"/>
      <c r="T519" s="18"/>
      <c r="U519" s="18"/>
      <c r="V519" s="18"/>
      <c r="W5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19" s="17">
        <f>SUM(T_MAIN_ROUTGW29[[#This Row],[(Y)
TOTAL Excluding VAT - Y1
((A*J)*Q)+((A*R)*12))]:[(AC)
TOTAL Excluding VAT - Y5
((E*N*Q)+((E*V)*12))]])</f>
        <v>0</v>
      </c>
      <c r="AC519" s="65"/>
    </row>
    <row r="520" spans="1:29" x14ac:dyDescent="0.3">
      <c r="A520" t="s">
        <v>67</v>
      </c>
      <c r="B520" t="s">
        <v>7110</v>
      </c>
      <c r="C520" t="s">
        <v>7111</v>
      </c>
      <c r="D520" t="s">
        <v>6637</v>
      </c>
      <c r="E520">
        <v>1</v>
      </c>
      <c r="F520">
        <v>1</v>
      </c>
      <c r="G520">
        <v>1</v>
      </c>
      <c r="H520">
        <v>1</v>
      </c>
      <c r="I520">
        <v>1</v>
      </c>
      <c r="J520" t="s">
        <v>269</v>
      </c>
      <c r="K520" t="s">
        <v>2524</v>
      </c>
      <c r="L520" s="20"/>
      <c r="M520" s="20"/>
      <c r="N520" s="20"/>
      <c r="O520" s="20"/>
      <c r="P520" s="20"/>
      <c r="Q520" s="28">
        <f t="shared" si="7"/>
        <v>17.71</v>
      </c>
      <c r="R520" s="18"/>
      <c r="S520" s="18"/>
      <c r="T520" s="18"/>
      <c r="U520" s="18"/>
      <c r="V520" s="18"/>
      <c r="W5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0" s="17">
        <f>SUM(T_MAIN_ROUTGW29[[#This Row],[(Y)
TOTAL Excluding VAT - Y1
((A*J)*Q)+((A*R)*12))]:[(AC)
TOTAL Excluding VAT - Y5
((E*N*Q)+((E*V)*12))]])</f>
        <v>0</v>
      </c>
      <c r="AC520" s="65"/>
    </row>
    <row r="521" spans="1:29" x14ac:dyDescent="0.3">
      <c r="A521" t="s">
        <v>67</v>
      </c>
      <c r="B521" t="s">
        <v>7112</v>
      </c>
      <c r="C521" t="s">
        <v>7113</v>
      </c>
      <c r="D521" t="s">
        <v>6637</v>
      </c>
      <c r="E521">
        <v>1</v>
      </c>
      <c r="F521">
        <v>1</v>
      </c>
      <c r="G521">
        <v>1</v>
      </c>
      <c r="H521">
        <v>1</v>
      </c>
      <c r="I521">
        <v>1</v>
      </c>
      <c r="J521" t="s">
        <v>269</v>
      </c>
      <c r="K521" t="s">
        <v>2524</v>
      </c>
      <c r="L521" s="20"/>
      <c r="M521" s="20"/>
      <c r="N521" s="20"/>
      <c r="O521" s="20"/>
      <c r="P521" s="20"/>
      <c r="Q521" s="28">
        <f t="shared" si="7"/>
        <v>17.71</v>
      </c>
      <c r="R521" s="18"/>
      <c r="S521" s="18"/>
      <c r="T521" s="18"/>
      <c r="U521" s="18"/>
      <c r="V521" s="18"/>
      <c r="W5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1" s="17">
        <f>SUM(T_MAIN_ROUTGW29[[#This Row],[(Y)
TOTAL Excluding VAT - Y1
((A*J)*Q)+((A*R)*12))]:[(AC)
TOTAL Excluding VAT - Y5
((E*N*Q)+((E*V)*12))]])</f>
        <v>0</v>
      </c>
      <c r="AC521" s="65"/>
    </row>
    <row r="522" spans="1:29" x14ac:dyDescent="0.3">
      <c r="A522" t="s">
        <v>67</v>
      </c>
      <c r="B522" t="s">
        <v>7114</v>
      </c>
      <c r="C522" t="s">
        <v>7115</v>
      </c>
      <c r="D522" t="s">
        <v>6637</v>
      </c>
      <c r="E522">
        <v>1</v>
      </c>
      <c r="F522">
        <v>1</v>
      </c>
      <c r="G522">
        <v>1</v>
      </c>
      <c r="H522">
        <v>1</v>
      </c>
      <c r="I522">
        <v>1</v>
      </c>
      <c r="J522" t="s">
        <v>269</v>
      </c>
      <c r="K522" t="s">
        <v>2524</v>
      </c>
      <c r="L522" s="20"/>
      <c r="M522" s="20"/>
      <c r="N522" s="20"/>
      <c r="O522" s="20"/>
      <c r="P522" s="20"/>
      <c r="Q522" s="28">
        <f t="shared" si="7"/>
        <v>17.71</v>
      </c>
      <c r="R522" s="18"/>
      <c r="S522" s="18"/>
      <c r="T522" s="18"/>
      <c r="U522" s="18"/>
      <c r="V522" s="18"/>
      <c r="W5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2" s="17">
        <f>SUM(T_MAIN_ROUTGW29[[#This Row],[(Y)
TOTAL Excluding VAT - Y1
((A*J)*Q)+((A*R)*12))]:[(AC)
TOTAL Excluding VAT - Y5
((E*N*Q)+((E*V)*12))]])</f>
        <v>0</v>
      </c>
      <c r="AC522" s="65"/>
    </row>
    <row r="523" spans="1:29" x14ac:dyDescent="0.3">
      <c r="A523" t="s">
        <v>67</v>
      </c>
      <c r="B523" t="s">
        <v>7116</v>
      </c>
      <c r="C523" t="s">
        <v>7117</v>
      </c>
      <c r="D523" t="s">
        <v>6637</v>
      </c>
      <c r="E523">
        <v>1</v>
      </c>
      <c r="F523">
        <v>1</v>
      </c>
      <c r="G523">
        <v>1</v>
      </c>
      <c r="H523">
        <v>1</v>
      </c>
      <c r="I523">
        <v>1</v>
      </c>
      <c r="J523" t="s">
        <v>269</v>
      </c>
      <c r="K523" t="s">
        <v>2524</v>
      </c>
      <c r="L523" s="20"/>
      <c r="M523" s="20"/>
      <c r="N523" s="20"/>
      <c r="O523" s="20"/>
      <c r="P523" s="20"/>
      <c r="Q523" s="28">
        <f t="shared" si="7"/>
        <v>17.71</v>
      </c>
      <c r="R523" s="18"/>
      <c r="S523" s="18"/>
      <c r="T523" s="18"/>
      <c r="U523" s="18"/>
      <c r="V523" s="18"/>
      <c r="W5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3" s="17">
        <f>SUM(T_MAIN_ROUTGW29[[#This Row],[(Y)
TOTAL Excluding VAT - Y1
((A*J)*Q)+((A*R)*12))]:[(AC)
TOTAL Excluding VAT - Y5
((E*N*Q)+((E*V)*12))]])</f>
        <v>0</v>
      </c>
      <c r="AC523" s="65"/>
    </row>
    <row r="524" spans="1:29" x14ac:dyDescent="0.3">
      <c r="A524" t="s">
        <v>67</v>
      </c>
      <c r="B524" t="s">
        <v>7118</v>
      </c>
      <c r="C524" t="s">
        <v>7119</v>
      </c>
      <c r="D524" t="s">
        <v>6637</v>
      </c>
      <c r="E524">
        <v>1</v>
      </c>
      <c r="F524">
        <v>1</v>
      </c>
      <c r="G524">
        <v>1</v>
      </c>
      <c r="H524">
        <v>1</v>
      </c>
      <c r="I524">
        <v>1</v>
      </c>
      <c r="J524" t="s">
        <v>269</v>
      </c>
      <c r="K524" t="s">
        <v>2524</v>
      </c>
      <c r="L524" s="20"/>
      <c r="M524" s="20"/>
      <c r="N524" s="20"/>
      <c r="O524" s="20"/>
      <c r="P524" s="20"/>
      <c r="Q524" s="28">
        <f t="shared" si="7"/>
        <v>17.71</v>
      </c>
      <c r="R524" s="18"/>
      <c r="S524" s="18"/>
      <c r="T524" s="18"/>
      <c r="U524" s="18"/>
      <c r="V524" s="18"/>
      <c r="W5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4" s="17">
        <f>SUM(T_MAIN_ROUTGW29[[#This Row],[(Y)
TOTAL Excluding VAT - Y1
((A*J)*Q)+((A*R)*12))]:[(AC)
TOTAL Excluding VAT - Y5
((E*N*Q)+((E*V)*12))]])</f>
        <v>0</v>
      </c>
      <c r="AC524" s="65"/>
    </row>
    <row r="525" spans="1:29" x14ac:dyDescent="0.3">
      <c r="A525" t="s">
        <v>67</v>
      </c>
      <c r="B525" t="s">
        <v>7120</v>
      </c>
      <c r="C525" t="s">
        <v>7121</v>
      </c>
      <c r="D525" t="s">
        <v>6637</v>
      </c>
      <c r="E525">
        <v>1</v>
      </c>
      <c r="F525">
        <v>1</v>
      </c>
      <c r="G525">
        <v>1</v>
      </c>
      <c r="H525">
        <v>1</v>
      </c>
      <c r="I525">
        <v>1</v>
      </c>
      <c r="J525" t="s">
        <v>269</v>
      </c>
      <c r="K525" t="s">
        <v>2524</v>
      </c>
      <c r="L525" s="20"/>
      <c r="M525" s="20"/>
      <c r="N525" s="20"/>
      <c r="O525" s="20"/>
      <c r="P525" s="20"/>
      <c r="Q525" s="28">
        <f t="shared" ref="Q525:Q588" si="8">Exchange_Rate</f>
        <v>17.71</v>
      </c>
      <c r="R525" s="18"/>
      <c r="S525" s="18"/>
      <c r="T525" s="18"/>
      <c r="U525" s="18"/>
      <c r="V525" s="18"/>
      <c r="W5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5" s="17">
        <f>SUM(T_MAIN_ROUTGW29[[#This Row],[(Y)
TOTAL Excluding VAT - Y1
((A*J)*Q)+((A*R)*12))]:[(AC)
TOTAL Excluding VAT - Y5
((E*N*Q)+((E*V)*12))]])</f>
        <v>0</v>
      </c>
      <c r="AC525" s="65"/>
    </row>
    <row r="526" spans="1:29" x14ac:dyDescent="0.3">
      <c r="A526" t="s">
        <v>67</v>
      </c>
      <c r="B526" t="s">
        <v>7122</v>
      </c>
      <c r="C526" t="s">
        <v>7123</v>
      </c>
      <c r="D526" t="s">
        <v>6637</v>
      </c>
      <c r="E526">
        <v>1</v>
      </c>
      <c r="F526">
        <v>1</v>
      </c>
      <c r="G526">
        <v>1</v>
      </c>
      <c r="H526">
        <v>1</v>
      </c>
      <c r="I526">
        <v>1</v>
      </c>
      <c r="J526" t="s">
        <v>269</v>
      </c>
      <c r="K526" t="s">
        <v>2524</v>
      </c>
      <c r="L526" s="20"/>
      <c r="M526" s="20"/>
      <c r="N526" s="20"/>
      <c r="O526" s="20"/>
      <c r="P526" s="20"/>
      <c r="Q526" s="28">
        <f t="shared" si="8"/>
        <v>17.71</v>
      </c>
      <c r="R526" s="18"/>
      <c r="S526" s="18"/>
      <c r="T526" s="18"/>
      <c r="U526" s="18"/>
      <c r="V526" s="18"/>
      <c r="W5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6" s="17">
        <f>SUM(T_MAIN_ROUTGW29[[#This Row],[(Y)
TOTAL Excluding VAT - Y1
((A*J)*Q)+((A*R)*12))]:[(AC)
TOTAL Excluding VAT - Y5
((E*N*Q)+((E*V)*12))]])</f>
        <v>0</v>
      </c>
      <c r="AC526" s="65"/>
    </row>
    <row r="527" spans="1:29" x14ac:dyDescent="0.3">
      <c r="A527" t="s">
        <v>67</v>
      </c>
      <c r="B527" t="s">
        <v>7124</v>
      </c>
      <c r="C527" t="s">
        <v>7125</v>
      </c>
      <c r="D527" t="s">
        <v>6637</v>
      </c>
      <c r="E527">
        <v>1</v>
      </c>
      <c r="F527">
        <v>1</v>
      </c>
      <c r="G527">
        <v>1</v>
      </c>
      <c r="H527">
        <v>1</v>
      </c>
      <c r="I527">
        <v>1</v>
      </c>
      <c r="J527" t="s">
        <v>269</v>
      </c>
      <c r="K527" t="s">
        <v>2524</v>
      </c>
      <c r="L527" s="20"/>
      <c r="M527" s="20"/>
      <c r="N527" s="20"/>
      <c r="O527" s="20"/>
      <c r="P527" s="20"/>
      <c r="Q527" s="28">
        <f t="shared" si="8"/>
        <v>17.71</v>
      </c>
      <c r="R527" s="18"/>
      <c r="S527" s="18"/>
      <c r="T527" s="18"/>
      <c r="U527" s="18"/>
      <c r="V527" s="18"/>
      <c r="W5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7" s="17">
        <f>SUM(T_MAIN_ROUTGW29[[#This Row],[(Y)
TOTAL Excluding VAT - Y1
((A*J)*Q)+((A*R)*12))]:[(AC)
TOTAL Excluding VAT - Y5
((E*N*Q)+((E*V)*12))]])</f>
        <v>0</v>
      </c>
      <c r="AC527" s="65"/>
    </row>
    <row r="528" spans="1:29" x14ac:dyDescent="0.3">
      <c r="A528" t="s">
        <v>67</v>
      </c>
      <c r="B528" t="s">
        <v>7126</v>
      </c>
      <c r="C528" t="s">
        <v>7127</v>
      </c>
      <c r="D528" t="s">
        <v>6637</v>
      </c>
      <c r="E528">
        <v>1</v>
      </c>
      <c r="F528">
        <v>1</v>
      </c>
      <c r="G528">
        <v>1</v>
      </c>
      <c r="H528">
        <v>1</v>
      </c>
      <c r="I528">
        <v>1</v>
      </c>
      <c r="J528" t="s">
        <v>269</v>
      </c>
      <c r="K528" t="s">
        <v>2524</v>
      </c>
      <c r="L528" s="20"/>
      <c r="M528" s="20"/>
      <c r="N528" s="20"/>
      <c r="O528" s="20"/>
      <c r="P528" s="20"/>
      <c r="Q528" s="28">
        <f t="shared" si="8"/>
        <v>17.71</v>
      </c>
      <c r="R528" s="18"/>
      <c r="S528" s="18"/>
      <c r="T528" s="18"/>
      <c r="U528" s="18"/>
      <c r="V528" s="18"/>
      <c r="W5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8" s="17">
        <f>SUM(T_MAIN_ROUTGW29[[#This Row],[(Y)
TOTAL Excluding VAT - Y1
((A*J)*Q)+((A*R)*12))]:[(AC)
TOTAL Excluding VAT - Y5
((E*N*Q)+((E*V)*12))]])</f>
        <v>0</v>
      </c>
      <c r="AC528" s="65"/>
    </row>
    <row r="529" spans="1:29" x14ac:dyDescent="0.3">
      <c r="A529" t="s">
        <v>67</v>
      </c>
      <c r="B529" t="s">
        <v>7128</v>
      </c>
      <c r="C529" t="s">
        <v>7129</v>
      </c>
      <c r="D529" t="s">
        <v>6637</v>
      </c>
      <c r="E529">
        <v>1</v>
      </c>
      <c r="F529">
        <v>1</v>
      </c>
      <c r="G529">
        <v>1</v>
      </c>
      <c r="H529">
        <v>1</v>
      </c>
      <c r="I529">
        <v>1</v>
      </c>
      <c r="J529" t="s">
        <v>269</v>
      </c>
      <c r="K529" t="s">
        <v>2524</v>
      </c>
      <c r="L529" s="20"/>
      <c r="M529" s="20"/>
      <c r="N529" s="20"/>
      <c r="O529" s="20"/>
      <c r="P529" s="20"/>
      <c r="Q529" s="28">
        <f t="shared" si="8"/>
        <v>17.71</v>
      </c>
      <c r="R529" s="18"/>
      <c r="S529" s="18"/>
      <c r="T529" s="18"/>
      <c r="U529" s="18"/>
      <c r="V529" s="18"/>
      <c r="W5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29" s="17">
        <f>SUM(T_MAIN_ROUTGW29[[#This Row],[(Y)
TOTAL Excluding VAT - Y1
((A*J)*Q)+((A*R)*12))]:[(AC)
TOTAL Excluding VAT - Y5
((E*N*Q)+((E*V)*12))]])</f>
        <v>0</v>
      </c>
      <c r="AC529" s="65"/>
    </row>
    <row r="530" spans="1:29" x14ac:dyDescent="0.3">
      <c r="A530" t="s">
        <v>67</v>
      </c>
      <c r="B530" t="s">
        <v>7130</v>
      </c>
      <c r="C530" t="s">
        <v>7131</v>
      </c>
      <c r="D530" t="s">
        <v>6637</v>
      </c>
      <c r="E530">
        <v>1</v>
      </c>
      <c r="F530">
        <v>1</v>
      </c>
      <c r="G530">
        <v>1</v>
      </c>
      <c r="H530">
        <v>1</v>
      </c>
      <c r="I530">
        <v>1</v>
      </c>
      <c r="J530" t="s">
        <v>269</v>
      </c>
      <c r="K530" t="s">
        <v>2524</v>
      </c>
      <c r="L530" s="20"/>
      <c r="M530" s="20"/>
      <c r="N530" s="20"/>
      <c r="O530" s="20"/>
      <c r="P530" s="20"/>
      <c r="Q530" s="28">
        <f t="shared" si="8"/>
        <v>17.71</v>
      </c>
      <c r="R530" s="18"/>
      <c r="S530" s="18"/>
      <c r="T530" s="18"/>
      <c r="U530" s="18"/>
      <c r="V530" s="18"/>
      <c r="W5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0" s="17">
        <f>SUM(T_MAIN_ROUTGW29[[#This Row],[(Y)
TOTAL Excluding VAT - Y1
((A*J)*Q)+((A*R)*12))]:[(AC)
TOTAL Excluding VAT - Y5
((E*N*Q)+((E*V)*12))]])</f>
        <v>0</v>
      </c>
      <c r="AC530" s="65"/>
    </row>
    <row r="531" spans="1:29" x14ac:dyDescent="0.3">
      <c r="A531" t="s">
        <v>67</v>
      </c>
      <c r="B531" t="s">
        <v>7132</v>
      </c>
      <c r="C531" t="s">
        <v>7133</v>
      </c>
      <c r="D531" t="s">
        <v>6637</v>
      </c>
      <c r="E531">
        <v>1</v>
      </c>
      <c r="F531">
        <v>1</v>
      </c>
      <c r="G531">
        <v>1</v>
      </c>
      <c r="H531">
        <v>1</v>
      </c>
      <c r="I531">
        <v>1</v>
      </c>
      <c r="J531" t="s">
        <v>269</v>
      </c>
      <c r="K531" t="s">
        <v>2524</v>
      </c>
      <c r="L531" s="20"/>
      <c r="M531" s="20"/>
      <c r="N531" s="20"/>
      <c r="O531" s="20"/>
      <c r="P531" s="20"/>
      <c r="Q531" s="28">
        <f t="shared" si="8"/>
        <v>17.71</v>
      </c>
      <c r="R531" s="18"/>
      <c r="S531" s="18"/>
      <c r="T531" s="18"/>
      <c r="U531" s="18"/>
      <c r="V531" s="18"/>
      <c r="W5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1" s="17">
        <f>SUM(T_MAIN_ROUTGW29[[#This Row],[(Y)
TOTAL Excluding VAT - Y1
((A*J)*Q)+((A*R)*12))]:[(AC)
TOTAL Excluding VAT - Y5
((E*N*Q)+((E*V)*12))]])</f>
        <v>0</v>
      </c>
      <c r="AC531" s="65"/>
    </row>
    <row r="532" spans="1:29" x14ac:dyDescent="0.3">
      <c r="A532" t="s">
        <v>67</v>
      </c>
      <c r="B532" t="s">
        <v>7134</v>
      </c>
      <c r="C532" t="s">
        <v>7135</v>
      </c>
      <c r="D532" t="s">
        <v>6637</v>
      </c>
      <c r="E532">
        <v>1</v>
      </c>
      <c r="F532">
        <v>1</v>
      </c>
      <c r="G532">
        <v>1</v>
      </c>
      <c r="H532">
        <v>1</v>
      </c>
      <c r="I532">
        <v>1</v>
      </c>
      <c r="J532" t="s">
        <v>269</v>
      </c>
      <c r="K532" t="s">
        <v>2524</v>
      </c>
      <c r="L532" s="20"/>
      <c r="M532" s="20"/>
      <c r="N532" s="20"/>
      <c r="O532" s="20"/>
      <c r="P532" s="20"/>
      <c r="Q532" s="28">
        <f t="shared" si="8"/>
        <v>17.71</v>
      </c>
      <c r="R532" s="18"/>
      <c r="S532" s="18"/>
      <c r="T532" s="18"/>
      <c r="U532" s="18"/>
      <c r="V532" s="18"/>
      <c r="W5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2" s="17">
        <f>SUM(T_MAIN_ROUTGW29[[#This Row],[(Y)
TOTAL Excluding VAT - Y1
((A*J)*Q)+((A*R)*12))]:[(AC)
TOTAL Excluding VAT - Y5
((E*N*Q)+((E*V)*12))]])</f>
        <v>0</v>
      </c>
      <c r="AC532" s="65"/>
    </row>
    <row r="533" spans="1:29" x14ac:dyDescent="0.3">
      <c r="A533" t="s">
        <v>67</v>
      </c>
      <c r="B533" t="s">
        <v>7136</v>
      </c>
      <c r="C533" t="s">
        <v>7137</v>
      </c>
      <c r="D533" t="s">
        <v>6637</v>
      </c>
      <c r="E533">
        <v>1</v>
      </c>
      <c r="F533">
        <v>1</v>
      </c>
      <c r="G533">
        <v>1</v>
      </c>
      <c r="H533">
        <v>1</v>
      </c>
      <c r="I533">
        <v>1</v>
      </c>
      <c r="J533" t="s">
        <v>269</v>
      </c>
      <c r="K533" t="s">
        <v>2524</v>
      </c>
      <c r="L533" s="20"/>
      <c r="M533" s="20"/>
      <c r="N533" s="20"/>
      <c r="O533" s="20"/>
      <c r="P533" s="20"/>
      <c r="Q533" s="28">
        <f t="shared" si="8"/>
        <v>17.71</v>
      </c>
      <c r="R533" s="18"/>
      <c r="S533" s="18"/>
      <c r="T533" s="18"/>
      <c r="U533" s="18"/>
      <c r="V533" s="18"/>
      <c r="W5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3" s="17">
        <f>SUM(T_MAIN_ROUTGW29[[#This Row],[(Y)
TOTAL Excluding VAT - Y1
((A*J)*Q)+((A*R)*12))]:[(AC)
TOTAL Excluding VAT - Y5
((E*N*Q)+((E*V)*12))]])</f>
        <v>0</v>
      </c>
      <c r="AC533" s="65"/>
    </row>
    <row r="534" spans="1:29" x14ac:dyDescent="0.3">
      <c r="A534" t="s">
        <v>67</v>
      </c>
      <c r="B534" t="s">
        <v>7138</v>
      </c>
      <c r="C534" t="s">
        <v>7139</v>
      </c>
      <c r="D534" t="s">
        <v>6637</v>
      </c>
      <c r="E534">
        <v>1</v>
      </c>
      <c r="F534">
        <v>1</v>
      </c>
      <c r="G534">
        <v>1</v>
      </c>
      <c r="H534">
        <v>1</v>
      </c>
      <c r="I534">
        <v>1</v>
      </c>
      <c r="J534" t="s">
        <v>269</v>
      </c>
      <c r="K534" t="s">
        <v>2524</v>
      </c>
      <c r="L534" s="20"/>
      <c r="M534" s="20"/>
      <c r="N534" s="20"/>
      <c r="O534" s="20"/>
      <c r="P534" s="20"/>
      <c r="Q534" s="28">
        <f t="shared" si="8"/>
        <v>17.71</v>
      </c>
      <c r="R534" s="18"/>
      <c r="S534" s="18"/>
      <c r="T534" s="18"/>
      <c r="U534" s="18"/>
      <c r="V534" s="18"/>
      <c r="W5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4" s="17">
        <f>SUM(T_MAIN_ROUTGW29[[#This Row],[(Y)
TOTAL Excluding VAT - Y1
((A*J)*Q)+((A*R)*12))]:[(AC)
TOTAL Excluding VAT - Y5
((E*N*Q)+((E*V)*12))]])</f>
        <v>0</v>
      </c>
      <c r="AC534" s="65"/>
    </row>
    <row r="535" spans="1:29" x14ac:dyDescent="0.3">
      <c r="A535" t="s">
        <v>67</v>
      </c>
      <c r="B535" t="s">
        <v>7140</v>
      </c>
      <c r="C535" t="s">
        <v>7141</v>
      </c>
      <c r="D535" t="s">
        <v>6637</v>
      </c>
      <c r="E535">
        <v>1</v>
      </c>
      <c r="F535">
        <v>1</v>
      </c>
      <c r="G535">
        <v>1</v>
      </c>
      <c r="H535">
        <v>1</v>
      </c>
      <c r="I535">
        <v>1</v>
      </c>
      <c r="J535" t="s">
        <v>269</v>
      </c>
      <c r="K535" t="s">
        <v>2524</v>
      </c>
      <c r="L535" s="20"/>
      <c r="M535" s="20"/>
      <c r="N535" s="20"/>
      <c r="O535" s="20"/>
      <c r="P535" s="20"/>
      <c r="Q535" s="28">
        <f t="shared" si="8"/>
        <v>17.71</v>
      </c>
      <c r="R535" s="18"/>
      <c r="S535" s="18"/>
      <c r="T535" s="18"/>
      <c r="U535" s="18"/>
      <c r="V535" s="18"/>
      <c r="W5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5" s="17">
        <f>SUM(T_MAIN_ROUTGW29[[#This Row],[(Y)
TOTAL Excluding VAT - Y1
((A*J)*Q)+((A*R)*12))]:[(AC)
TOTAL Excluding VAT - Y5
((E*N*Q)+((E*V)*12))]])</f>
        <v>0</v>
      </c>
      <c r="AC535" s="65"/>
    </row>
    <row r="536" spans="1:29" x14ac:dyDescent="0.3">
      <c r="A536" t="s">
        <v>67</v>
      </c>
      <c r="B536" t="s">
        <v>7142</v>
      </c>
      <c r="C536" t="s">
        <v>7143</v>
      </c>
      <c r="D536" t="s">
        <v>6637</v>
      </c>
      <c r="E536">
        <v>1</v>
      </c>
      <c r="F536">
        <v>1</v>
      </c>
      <c r="G536">
        <v>1</v>
      </c>
      <c r="H536">
        <v>1</v>
      </c>
      <c r="I536">
        <v>1</v>
      </c>
      <c r="J536" t="s">
        <v>269</v>
      </c>
      <c r="K536" t="s">
        <v>2524</v>
      </c>
      <c r="L536" s="20"/>
      <c r="M536" s="20"/>
      <c r="N536" s="20"/>
      <c r="O536" s="20"/>
      <c r="P536" s="20"/>
      <c r="Q536" s="28">
        <f t="shared" si="8"/>
        <v>17.71</v>
      </c>
      <c r="R536" s="18"/>
      <c r="S536" s="18"/>
      <c r="T536" s="18"/>
      <c r="U536" s="18"/>
      <c r="V536" s="18"/>
      <c r="W5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6" s="17">
        <f>SUM(T_MAIN_ROUTGW29[[#This Row],[(Y)
TOTAL Excluding VAT - Y1
((A*J)*Q)+((A*R)*12))]:[(AC)
TOTAL Excluding VAT - Y5
((E*N*Q)+((E*V)*12))]])</f>
        <v>0</v>
      </c>
      <c r="AC536" s="65"/>
    </row>
    <row r="537" spans="1:29" x14ac:dyDescent="0.3">
      <c r="A537" t="s">
        <v>67</v>
      </c>
      <c r="B537" t="s">
        <v>7144</v>
      </c>
      <c r="C537" t="s">
        <v>7145</v>
      </c>
      <c r="D537" t="s">
        <v>6637</v>
      </c>
      <c r="E537">
        <v>1</v>
      </c>
      <c r="F537">
        <v>1</v>
      </c>
      <c r="G537">
        <v>1</v>
      </c>
      <c r="H537">
        <v>1</v>
      </c>
      <c r="I537">
        <v>1</v>
      </c>
      <c r="J537" t="s">
        <v>269</v>
      </c>
      <c r="K537" t="s">
        <v>2524</v>
      </c>
      <c r="L537" s="20"/>
      <c r="M537" s="20"/>
      <c r="N537" s="20"/>
      <c r="O537" s="20"/>
      <c r="P537" s="20"/>
      <c r="Q537" s="28">
        <f t="shared" si="8"/>
        <v>17.71</v>
      </c>
      <c r="R537" s="18"/>
      <c r="S537" s="18"/>
      <c r="T537" s="18"/>
      <c r="U537" s="18"/>
      <c r="V537" s="18"/>
      <c r="W5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7" s="17">
        <f>SUM(T_MAIN_ROUTGW29[[#This Row],[(Y)
TOTAL Excluding VAT - Y1
((A*J)*Q)+((A*R)*12))]:[(AC)
TOTAL Excluding VAT - Y5
((E*N*Q)+((E*V)*12))]])</f>
        <v>0</v>
      </c>
      <c r="AC537" s="65"/>
    </row>
    <row r="538" spans="1:29" x14ac:dyDescent="0.3">
      <c r="A538" t="s">
        <v>78</v>
      </c>
      <c r="B538" t="s">
        <v>7146</v>
      </c>
      <c r="C538" t="s">
        <v>7147</v>
      </c>
      <c r="D538" t="s">
        <v>6637</v>
      </c>
      <c r="E538">
        <v>1</v>
      </c>
      <c r="F538">
        <v>1</v>
      </c>
      <c r="G538">
        <v>1</v>
      </c>
      <c r="H538">
        <v>1</v>
      </c>
      <c r="I538">
        <v>1</v>
      </c>
      <c r="J538" t="s">
        <v>269</v>
      </c>
      <c r="K538" t="s">
        <v>2524</v>
      </c>
      <c r="L538" s="20"/>
      <c r="M538" s="20"/>
      <c r="N538" s="20"/>
      <c r="O538" s="20"/>
      <c r="P538" s="20"/>
      <c r="Q538" s="28">
        <f t="shared" si="8"/>
        <v>17.71</v>
      </c>
      <c r="R538" s="18"/>
      <c r="S538" s="18"/>
      <c r="T538" s="18"/>
      <c r="U538" s="18"/>
      <c r="V538" s="18"/>
      <c r="W5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8" s="17">
        <f>SUM(T_MAIN_ROUTGW29[[#This Row],[(Y)
TOTAL Excluding VAT - Y1
((A*J)*Q)+((A*R)*12))]:[(AC)
TOTAL Excluding VAT - Y5
((E*N*Q)+((E*V)*12))]])</f>
        <v>0</v>
      </c>
      <c r="AC538" s="65"/>
    </row>
    <row r="539" spans="1:29" x14ac:dyDescent="0.3">
      <c r="A539" t="s">
        <v>78</v>
      </c>
      <c r="B539" t="s">
        <v>7148</v>
      </c>
      <c r="C539" t="s">
        <v>7149</v>
      </c>
      <c r="D539" t="s">
        <v>6637</v>
      </c>
      <c r="E539">
        <v>1</v>
      </c>
      <c r="F539">
        <v>1</v>
      </c>
      <c r="G539">
        <v>1</v>
      </c>
      <c r="H539">
        <v>1</v>
      </c>
      <c r="I539">
        <v>1</v>
      </c>
      <c r="J539" t="s">
        <v>269</v>
      </c>
      <c r="K539" t="s">
        <v>2524</v>
      </c>
      <c r="L539" s="20"/>
      <c r="M539" s="20"/>
      <c r="N539" s="20"/>
      <c r="O539" s="20"/>
      <c r="P539" s="20"/>
      <c r="Q539" s="28">
        <f t="shared" si="8"/>
        <v>17.71</v>
      </c>
      <c r="R539" s="18"/>
      <c r="S539" s="18"/>
      <c r="T539" s="18"/>
      <c r="U539" s="18"/>
      <c r="V539" s="18"/>
      <c r="W5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39" s="17">
        <f>SUM(T_MAIN_ROUTGW29[[#This Row],[(Y)
TOTAL Excluding VAT - Y1
((A*J)*Q)+((A*R)*12))]:[(AC)
TOTAL Excluding VAT - Y5
((E*N*Q)+((E*V)*12))]])</f>
        <v>0</v>
      </c>
      <c r="AC539" s="65"/>
    </row>
    <row r="540" spans="1:29" x14ac:dyDescent="0.3">
      <c r="A540" t="s">
        <v>78</v>
      </c>
      <c r="B540" t="s">
        <v>7150</v>
      </c>
      <c r="C540" t="s">
        <v>7151</v>
      </c>
      <c r="D540" t="s">
        <v>6637</v>
      </c>
      <c r="E540">
        <v>1</v>
      </c>
      <c r="F540">
        <v>1</v>
      </c>
      <c r="G540">
        <v>1</v>
      </c>
      <c r="H540">
        <v>1</v>
      </c>
      <c r="I540">
        <v>1</v>
      </c>
      <c r="J540" t="s">
        <v>269</v>
      </c>
      <c r="K540" t="s">
        <v>2524</v>
      </c>
      <c r="L540" s="20"/>
      <c r="M540" s="20"/>
      <c r="N540" s="20"/>
      <c r="O540" s="20"/>
      <c r="P540" s="20"/>
      <c r="Q540" s="28">
        <f t="shared" si="8"/>
        <v>17.71</v>
      </c>
      <c r="R540" s="18"/>
      <c r="S540" s="18"/>
      <c r="T540" s="18"/>
      <c r="U540" s="18"/>
      <c r="V540" s="18"/>
      <c r="W5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0" s="17">
        <f>SUM(T_MAIN_ROUTGW29[[#This Row],[(Y)
TOTAL Excluding VAT - Y1
((A*J)*Q)+((A*R)*12))]:[(AC)
TOTAL Excluding VAT - Y5
((E*N*Q)+((E*V)*12))]])</f>
        <v>0</v>
      </c>
      <c r="AC540" s="65"/>
    </row>
    <row r="541" spans="1:29" x14ac:dyDescent="0.3">
      <c r="A541" t="s">
        <v>78</v>
      </c>
      <c r="B541" t="s">
        <v>7152</v>
      </c>
      <c r="C541" t="s">
        <v>7153</v>
      </c>
      <c r="D541" t="s">
        <v>6637</v>
      </c>
      <c r="E541">
        <v>1</v>
      </c>
      <c r="F541">
        <v>1</v>
      </c>
      <c r="G541">
        <v>1</v>
      </c>
      <c r="H541">
        <v>1</v>
      </c>
      <c r="I541">
        <v>1</v>
      </c>
      <c r="J541" t="s">
        <v>269</v>
      </c>
      <c r="K541" t="s">
        <v>2524</v>
      </c>
      <c r="L541" s="20"/>
      <c r="M541" s="20"/>
      <c r="N541" s="20"/>
      <c r="O541" s="20"/>
      <c r="P541" s="20"/>
      <c r="Q541" s="28">
        <f t="shared" si="8"/>
        <v>17.71</v>
      </c>
      <c r="R541" s="18"/>
      <c r="S541" s="18"/>
      <c r="T541" s="18"/>
      <c r="U541" s="18"/>
      <c r="V541" s="18"/>
      <c r="W5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1" s="17">
        <f>SUM(T_MAIN_ROUTGW29[[#This Row],[(Y)
TOTAL Excluding VAT - Y1
((A*J)*Q)+((A*R)*12))]:[(AC)
TOTAL Excluding VAT - Y5
((E*N*Q)+((E*V)*12))]])</f>
        <v>0</v>
      </c>
      <c r="AC541" s="65"/>
    </row>
    <row r="542" spans="1:29" x14ac:dyDescent="0.3">
      <c r="A542" t="s">
        <v>73</v>
      </c>
      <c r="B542" t="s">
        <v>7154</v>
      </c>
      <c r="C542" t="s">
        <v>7155</v>
      </c>
      <c r="D542" t="s">
        <v>6637</v>
      </c>
      <c r="E542">
        <v>1</v>
      </c>
      <c r="F542">
        <v>1</v>
      </c>
      <c r="G542">
        <v>1</v>
      </c>
      <c r="H542">
        <v>1</v>
      </c>
      <c r="I542">
        <v>1</v>
      </c>
      <c r="J542" t="s">
        <v>269</v>
      </c>
      <c r="K542" t="s">
        <v>2524</v>
      </c>
      <c r="L542" s="20"/>
      <c r="M542" s="20"/>
      <c r="N542" s="20"/>
      <c r="O542" s="20"/>
      <c r="P542" s="20"/>
      <c r="Q542" s="28">
        <f t="shared" si="8"/>
        <v>17.71</v>
      </c>
      <c r="R542" s="18"/>
      <c r="S542" s="18"/>
      <c r="T542" s="18"/>
      <c r="U542" s="18"/>
      <c r="V542" s="18"/>
      <c r="W5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2" s="17">
        <f>SUM(T_MAIN_ROUTGW29[[#This Row],[(Y)
TOTAL Excluding VAT - Y1
((A*J)*Q)+((A*R)*12))]:[(AC)
TOTAL Excluding VAT - Y5
((E*N*Q)+((E*V)*12))]])</f>
        <v>0</v>
      </c>
      <c r="AC542" s="65"/>
    </row>
    <row r="543" spans="1:29" x14ac:dyDescent="0.3">
      <c r="A543" t="s">
        <v>73</v>
      </c>
      <c r="B543" t="s">
        <v>7156</v>
      </c>
      <c r="C543" t="s">
        <v>7157</v>
      </c>
      <c r="D543" t="s">
        <v>6637</v>
      </c>
      <c r="E543">
        <v>1</v>
      </c>
      <c r="F543">
        <v>1</v>
      </c>
      <c r="G543">
        <v>1</v>
      </c>
      <c r="H543">
        <v>1</v>
      </c>
      <c r="I543">
        <v>1</v>
      </c>
      <c r="J543" t="s">
        <v>269</v>
      </c>
      <c r="K543" t="s">
        <v>2524</v>
      </c>
      <c r="L543" s="20"/>
      <c r="M543" s="20"/>
      <c r="N543" s="20"/>
      <c r="O543" s="20"/>
      <c r="P543" s="20"/>
      <c r="Q543" s="28">
        <f t="shared" si="8"/>
        <v>17.71</v>
      </c>
      <c r="R543" s="18"/>
      <c r="S543" s="18"/>
      <c r="T543" s="18"/>
      <c r="U543" s="18"/>
      <c r="V543" s="18"/>
      <c r="W5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3" s="17">
        <f>SUM(T_MAIN_ROUTGW29[[#This Row],[(Y)
TOTAL Excluding VAT - Y1
((A*J)*Q)+((A*R)*12))]:[(AC)
TOTAL Excluding VAT - Y5
((E*N*Q)+((E*V)*12))]])</f>
        <v>0</v>
      </c>
      <c r="AC543" s="65"/>
    </row>
    <row r="544" spans="1:29" x14ac:dyDescent="0.3">
      <c r="A544" t="s">
        <v>73</v>
      </c>
      <c r="B544" t="s">
        <v>7158</v>
      </c>
      <c r="C544" t="s">
        <v>7159</v>
      </c>
      <c r="D544" t="s">
        <v>6637</v>
      </c>
      <c r="E544">
        <v>1</v>
      </c>
      <c r="F544">
        <v>1</v>
      </c>
      <c r="G544">
        <v>1</v>
      </c>
      <c r="H544">
        <v>1</v>
      </c>
      <c r="I544">
        <v>1</v>
      </c>
      <c r="J544" t="s">
        <v>269</v>
      </c>
      <c r="K544" t="s">
        <v>2524</v>
      </c>
      <c r="L544" s="20"/>
      <c r="M544" s="20"/>
      <c r="N544" s="20"/>
      <c r="O544" s="20"/>
      <c r="P544" s="20"/>
      <c r="Q544" s="28">
        <f t="shared" si="8"/>
        <v>17.71</v>
      </c>
      <c r="R544" s="18"/>
      <c r="S544" s="18"/>
      <c r="T544" s="18"/>
      <c r="U544" s="18"/>
      <c r="V544" s="18"/>
      <c r="W5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4" s="17">
        <f>SUM(T_MAIN_ROUTGW29[[#This Row],[(Y)
TOTAL Excluding VAT - Y1
((A*J)*Q)+((A*R)*12))]:[(AC)
TOTAL Excluding VAT - Y5
((E*N*Q)+((E*V)*12))]])</f>
        <v>0</v>
      </c>
      <c r="AC544" s="65"/>
    </row>
    <row r="545" spans="1:29" x14ac:dyDescent="0.3">
      <c r="A545" t="s">
        <v>73</v>
      </c>
      <c r="B545" t="s">
        <v>7160</v>
      </c>
      <c r="C545" t="s">
        <v>7161</v>
      </c>
      <c r="D545" t="s">
        <v>6637</v>
      </c>
      <c r="E545">
        <v>1</v>
      </c>
      <c r="F545">
        <v>1</v>
      </c>
      <c r="G545">
        <v>1</v>
      </c>
      <c r="H545">
        <v>1</v>
      </c>
      <c r="I545">
        <v>1</v>
      </c>
      <c r="J545" t="s">
        <v>269</v>
      </c>
      <c r="K545" t="s">
        <v>2524</v>
      </c>
      <c r="L545" s="20"/>
      <c r="M545" s="20"/>
      <c r="N545" s="20"/>
      <c r="O545" s="20"/>
      <c r="P545" s="20"/>
      <c r="Q545" s="28">
        <f t="shared" si="8"/>
        <v>17.71</v>
      </c>
      <c r="R545" s="18"/>
      <c r="S545" s="18"/>
      <c r="T545" s="18"/>
      <c r="U545" s="18"/>
      <c r="V545" s="18"/>
      <c r="W5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5" s="17">
        <f>SUM(T_MAIN_ROUTGW29[[#This Row],[(Y)
TOTAL Excluding VAT - Y1
((A*J)*Q)+((A*R)*12))]:[(AC)
TOTAL Excluding VAT - Y5
((E*N*Q)+((E*V)*12))]])</f>
        <v>0</v>
      </c>
      <c r="AC545" s="65"/>
    </row>
    <row r="546" spans="1:29" x14ac:dyDescent="0.3">
      <c r="A546" t="s">
        <v>73</v>
      </c>
      <c r="B546" t="s">
        <v>7162</v>
      </c>
      <c r="C546" t="s">
        <v>7163</v>
      </c>
      <c r="D546" t="s">
        <v>6637</v>
      </c>
      <c r="E546">
        <v>1</v>
      </c>
      <c r="F546">
        <v>1</v>
      </c>
      <c r="G546">
        <v>1</v>
      </c>
      <c r="H546">
        <v>1</v>
      </c>
      <c r="I546">
        <v>1</v>
      </c>
      <c r="J546" t="s">
        <v>269</v>
      </c>
      <c r="K546" t="s">
        <v>2524</v>
      </c>
      <c r="L546" s="20"/>
      <c r="M546" s="20"/>
      <c r="N546" s="20"/>
      <c r="O546" s="20"/>
      <c r="P546" s="20"/>
      <c r="Q546" s="28">
        <f t="shared" si="8"/>
        <v>17.71</v>
      </c>
      <c r="R546" s="18"/>
      <c r="S546" s="18"/>
      <c r="T546" s="18"/>
      <c r="U546" s="18"/>
      <c r="V546" s="18"/>
      <c r="W5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6" s="17">
        <f>SUM(T_MAIN_ROUTGW29[[#This Row],[(Y)
TOTAL Excluding VAT - Y1
((A*J)*Q)+((A*R)*12))]:[(AC)
TOTAL Excluding VAT - Y5
((E*N*Q)+((E*V)*12))]])</f>
        <v>0</v>
      </c>
      <c r="AC546" s="65"/>
    </row>
    <row r="547" spans="1:29" x14ac:dyDescent="0.3">
      <c r="A547" t="s">
        <v>73</v>
      </c>
      <c r="B547" t="s">
        <v>7164</v>
      </c>
      <c r="C547" t="s">
        <v>7165</v>
      </c>
      <c r="D547" t="s">
        <v>6637</v>
      </c>
      <c r="E547">
        <v>1</v>
      </c>
      <c r="F547">
        <v>1</v>
      </c>
      <c r="G547">
        <v>1</v>
      </c>
      <c r="H547">
        <v>1</v>
      </c>
      <c r="I547">
        <v>1</v>
      </c>
      <c r="J547" t="s">
        <v>269</v>
      </c>
      <c r="K547" t="s">
        <v>2524</v>
      </c>
      <c r="L547" s="20"/>
      <c r="M547" s="20"/>
      <c r="N547" s="20"/>
      <c r="O547" s="20"/>
      <c r="P547" s="20"/>
      <c r="Q547" s="28">
        <f t="shared" si="8"/>
        <v>17.71</v>
      </c>
      <c r="R547" s="18"/>
      <c r="S547" s="18"/>
      <c r="T547" s="18"/>
      <c r="U547" s="18"/>
      <c r="V547" s="18"/>
      <c r="W5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7" s="17">
        <f>SUM(T_MAIN_ROUTGW29[[#This Row],[(Y)
TOTAL Excluding VAT - Y1
((A*J)*Q)+((A*R)*12))]:[(AC)
TOTAL Excluding VAT - Y5
((E*N*Q)+((E*V)*12))]])</f>
        <v>0</v>
      </c>
      <c r="AC547" s="65"/>
    </row>
    <row r="548" spans="1:29" x14ac:dyDescent="0.3">
      <c r="A548" t="s">
        <v>73</v>
      </c>
      <c r="B548" t="s">
        <v>7166</v>
      </c>
      <c r="C548" t="s">
        <v>7167</v>
      </c>
      <c r="D548" t="s">
        <v>6637</v>
      </c>
      <c r="E548">
        <v>1</v>
      </c>
      <c r="F548">
        <v>1</v>
      </c>
      <c r="G548">
        <v>1</v>
      </c>
      <c r="H548">
        <v>1</v>
      </c>
      <c r="I548">
        <v>1</v>
      </c>
      <c r="J548" t="s">
        <v>269</v>
      </c>
      <c r="K548" t="s">
        <v>2524</v>
      </c>
      <c r="L548" s="20"/>
      <c r="M548" s="20"/>
      <c r="N548" s="20"/>
      <c r="O548" s="20"/>
      <c r="P548" s="20"/>
      <c r="Q548" s="28">
        <f t="shared" si="8"/>
        <v>17.71</v>
      </c>
      <c r="R548" s="18"/>
      <c r="S548" s="18"/>
      <c r="T548" s="18"/>
      <c r="U548" s="18"/>
      <c r="V548" s="18"/>
      <c r="W5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8" s="17">
        <f>SUM(T_MAIN_ROUTGW29[[#This Row],[(Y)
TOTAL Excluding VAT - Y1
((A*J)*Q)+((A*R)*12))]:[(AC)
TOTAL Excluding VAT - Y5
((E*N*Q)+((E*V)*12))]])</f>
        <v>0</v>
      </c>
      <c r="AC548" s="65"/>
    </row>
    <row r="549" spans="1:29" x14ac:dyDescent="0.3">
      <c r="A549" t="s">
        <v>80</v>
      </c>
      <c r="B549" t="s">
        <v>7168</v>
      </c>
      <c r="C549" t="s">
        <v>7169</v>
      </c>
      <c r="D549" t="s">
        <v>6637</v>
      </c>
      <c r="E549">
        <v>1</v>
      </c>
      <c r="F549">
        <v>1</v>
      </c>
      <c r="G549">
        <v>1</v>
      </c>
      <c r="H549">
        <v>1</v>
      </c>
      <c r="I549">
        <v>1</v>
      </c>
      <c r="J549" t="s">
        <v>269</v>
      </c>
      <c r="K549" t="s">
        <v>2524</v>
      </c>
      <c r="L549" s="20"/>
      <c r="M549" s="20"/>
      <c r="N549" s="20"/>
      <c r="O549" s="20"/>
      <c r="P549" s="20"/>
      <c r="Q549" s="28">
        <f t="shared" si="8"/>
        <v>17.71</v>
      </c>
      <c r="R549" s="18"/>
      <c r="S549" s="18"/>
      <c r="T549" s="18"/>
      <c r="U549" s="18"/>
      <c r="V549" s="18"/>
      <c r="W5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49" s="17">
        <f>SUM(T_MAIN_ROUTGW29[[#This Row],[(Y)
TOTAL Excluding VAT - Y1
((A*J)*Q)+((A*R)*12))]:[(AC)
TOTAL Excluding VAT - Y5
((E*N*Q)+((E*V)*12))]])</f>
        <v>0</v>
      </c>
      <c r="AC549" s="65"/>
    </row>
    <row r="550" spans="1:29" x14ac:dyDescent="0.3">
      <c r="A550" t="s">
        <v>80</v>
      </c>
      <c r="B550" t="s">
        <v>7170</v>
      </c>
      <c r="C550" t="s">
        <v>7171</v>
      </c>
      <c r="D550" t="s">
        <v>6637</v>
      </c>
      <c r="E550">
        <v>1</v>
      </c>
      <c r="F550">
        <v>1</v>
      </c>
      <c r="G550">
        <v>1</v>
      </c>
      <c r="H550">
        <v>1</v>
      </c>
      <c r="I550">
        <v>1</v>
      </c>
      <c r="J550" t="s">
        <v>269</v>
      </c>
      <c r="K550" t="s">
        <v>2524</v>
      </c>
      <c r="L550" s="20"/>
      <c r="M550" s="20"/>
      <c r="N550" s="20"/>
      <c r="O550" s="20"/>
      <c r="P550" s="20"/>
      <c r="Q550" s="28">
        <f t="shared" si="8"/>
        <v>17.71</v>
      </c>
      <c r="R550" s="18"/>
      <c r="S550" s="18"/>
      <c r="T550" s="18"/>
      <c r="U550" s="18"/>
      <c r="V550" s="18"/>
      <c r="W5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0" s="17">
        <f>SUM(T_MAIN_ROUTGW29[[#This Row],[(Y)
TOTAL Excluding VAT - Y1
((A*J)*Q)+((A*R)*12))]:[(AC)
TOTAL Excluding VAT - Y5
((E*N*Q)+((E*V)*12))]])</f>
        <v>0</v>
      </c>
      <c r="AC550" s="65"/>
    </row>
    <row r="551" spans="1:29" x14ac:dyDescent="0.3">
      <c r="A551" t="s">
        <v>80</v>
      </c>
      <c r="B551" t="s">
        <v>7172</v>
      </c>
      <c r="C551" t="s">
        <v>7173</v>
      </c>
      <c r="D551" t="s">
        <v>6637</v>
      </c>
      <c r="E551">
        <v>1</v>
      </c>
      <c r="F551">
        <v>1</v>
      </c>
      <c r="G551">
        <v>1</v>
      </c>
      <c r="H551">
        <v>1</v>
      </c>
      <c r="I551">
        <v>1</v>
      </c>
      <c r="J551" t="s">
        <v>269</v>
      </c>
      <c r="K551" t="s">
        <v>2524</v>
      </c>
      <c r="L551" s="20"/>
      <c r="M551" s="20"/>
      <c r="N551" s="20"/>
      <c r="O551" s="20"/>
      <c r="P551" s="20"/>
      <c r="Q551" s="28">
        <f t="shared" si="8"/>
        <v>17.71</v>
      </c>
      <c r="R551" s="18"/>
      <c r="S551" s="18"/>
      <c r="T551" s="18"/>
      <c r="U551" s="18"/>
      <c r="V551" s="18"/>
      <c r="W5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1" s="17">
        <f>SUM(T_MAIN_ROUTGW29[[#This Row],[(Y)
TOTAL Excluding VAT - Y1
((A*J)*Q)+((A*R)*12))]:[(AC)
TOTAL Excluding VAT - Y5
((E*N*Q)+((E*V)*12))]])</f>
        <v>0</v>
      </c>
      <c r="AC551" s="65"/>
    </row>
    <row r="552" spans="1:29" x14ac:dyDescent="0.3">
      <c r="A552" t="s">
        <v>80</v>
      </c>
      <c r="B552" t="s">
        <v>7174</v>
      </c>
      <c r="C552" t="s">
        <v>7175</v>
      </c>
      <c r="D552" t="s">
        <v>6637</v>
      </c>
      <c r="E552">
        <v>1</v>
      </c>
      <c r="F552">
        <v>1</v>
      </c>
      <c r="G552">
        <v>1</v>
      </c>
      <c r="H552">
        <v>1</v>
      </c>
      <c r="I552">
        <v>1</v>
      </c>
      <c r="J552" t="s">
        <v>269</v>
      </c>
      <c r="K552" t="s">
        <v>2524</v>
      </c>
      <c r="L552" s="20"/>
      <c r="M552" s="20"/>
      <c r="N552" s="20"/>
      <c r="O552" s="20"/>
      <c r="P552" s="20"/>
      <c r="Q552" s="28">
        <f t="shared" si="8"/>
        <v>17.71</v>
      </c>
      <c r="R552" s="18"/>
      <c r="S552" s="18"/>
      <c r="T552" s="18"/>
      <c r="U552" s="18"/>
      <c r="V552" s="18"/>
      <c r="W5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2" s="17">
        <f>SUM(T_MAIN_ROUTGW29[[#This Row],[(Y)
TOTAL Excluding VAT - Y1
((A*J)*Q)+((A*R)*12))]:[(AC)
TOTAL Excluding VAT - Y5
((E*N*Q)+((E*V)*12))]])</f>
        <v>0</v>
      </c>
      <c r="AC552" s="65"/>
    </row>
    <row r="553" spans="1:29" x14ac:dyDescent="0.3">
      <c r="A553" t="s">
        <v>80</v>
      </c>
      <c r="B553" t="s">
        <v>7176</v>
      </c>
      <c r="C553" t="s">
        <v>7177</v>
      </c>
      <c r="D553" t="s">
        <v>6637</v>
      </c>
      <c r="E553">
        <v>1</v>
      </c>
      <c r="F553">
        <v>1</v>
      </c>
      <c r="G553">
        <v>1</v>
      </c>
      <c r="H553">
        <v>1</v>
      </c>
      <c r="I553">
        <v>1</v>
      </c>
      <c r="J553" t="s">
        <v>269</v>
      </c>
      <c r="K553" t="s">
        <v>2524</v>
      </c>
      <c r="L553" s="20"/>
      <c r="M553" s="20"/>
      <c r="N553" s="20"/>
      <c r="O553" s="20"/>
      <c r="P553" s="20"/>
      <c r="Q553" s="28">
        <f t="shared" si="8"/>
        <v>17.71</v>
      </c>
      <c r="R553" s="18"/>
      <c r="S553" s="18"/>
      <c r="T553" s="18"/>
      <c r="U553" s="18"/>
      <c r="V553" s="18"/>
      <c r="W5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3" s="17">
        <f>SUM(T_MAIN_ROUTGW29[[#This Row],[(Y)
TOTAL Excluding VAT - Y1
((A*J)*Q)+((A*R)*12))]:[(AC)
TOTAL Excluding VAT - Y5
((E*N*Q)+((E*V)*12))]])</f>
        <v>0</v>
      </c>
      <c r="AC553" s="65"/>
    </row>
    <row r="554" spans="1:29" x14ac:dyDescent="0.3">
      <c r="A554" t="s">
        <v>80</v>
      </c>
      <c r="B554" t="s">
        <v>7178</v>
      </c>
      <c r="C554" t="s">
        <v>7179</v>
      </c>
      <c r="D554" t="s">
        <v>6637</v>
      </c>
      <c r="E554">
        <v>1</v>
      </c>
      <c r="F554">
        <v>1</v>
      </c>
      <c r="G554">
        <v>1</v>
      </c>
      <c r="H554">
        <v>1</v>
      </c>
      <c r="I554">
        <v>1</v>
      </c>
      <c r="J554" t="s">
        <v>269</v>
      </c>
      <c r="K554" t="s">
        <v>2524</v>
      </c>
      <c r="L554" s="20"/>
      <c r="M554" s="20"/>
      <c r="N554" s="20"/>
      <c r="O554" s="20"/>
      <c r="P554" s="20"/>
      <c r="Q554" s="28">
        <f t="shared" si="8"/>
        <v>17.71</v>
      </c>
      <c r="R554" s="18"/>
      <c r="S554" s="18"/>
      <c r="T554" s="18"/>
      <c r="U554" s="18"/>
      <c r="V554" s="18"/>
      <c r="W5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4" s="17">
        <f>SUM(T_MAIN_ROUTGW29[[#This Row],[(Y)
TOTAL Excluding VAT - Y1
((A*J)*Q)+((A*R)*12))]:[(AC)
TOTAL Excluding VAT - Y5
((E*N*Q)+((E*V)*12))]])</f>
        <v>0</v>
      </c>
      <c r="AC554" s="65"/>
    </row>
    <row r="555" spans="1:29" x14ac:dyDescent="0.3">
      <c r="A555" t="s">
        <v>80</v>
      </c>
      <c r="B555" t="s">
        <v>7180</v>
      </c>
      <c r="C555" t="s">
        <v>7181</v>
      </c>
      <c r="D555" t="s">
        <v>6637</v>
      </c>
      <c r="E555">
        <v>1</v>
      </c>
      <c r="F555">
        <v>1</v>
      </c>
      <c r="G555">
        <v>1</v>
      </c>
      <c r="H555">
        <v>1</v>
      </c>
      <c r="I555">
        <v>1</v>
      </c>
      <c r="J555" t="s">
        <v>269</v>
      </c>
      <c r="K555" t="s">
        <v>2524</v>
      </c>
      <c r="L555" s="20"/>
      <c r="M555" s="20"/>
      <c r="N555" s="20"/>
      <c r="O555" s="20"/>
      <c r="P555" s="20"/>
      <c r="Q555" s="28">
        <f t="shared" si="8"/>
        <v>17.71</v>
      </c>
      <c r="R555" s="18"/>
      <c r="S555" s="18"/>
      <c r="T555" s="18"/>
      <c r="U555" s="18"/>
      <c r="V555" s="18"/>
      <c r="W5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5" s="17">
        <f>SUM(T_MAIN_ROUTGW29[[#This Row],[(Y)
TOTAL Excluding VAT - Y1
((A*J)*Q)+((A*R)*12))]:[(AC)
TOTAL Excluding VAT - Y5
((E*N*Q)+((E*V)*12))]])</f>
        <v>0</v>
      </c>
      <c r="AC555" s="65"/>
    </row>
    <row r="556" spans="1:29" x14ac:dyDescent="0.3">
      <c r="A556" t="s">
        <v>80</v>
      </c>
      <c r="B556" t="s">
        <v>7182</v>
      </c>
      <c r="C556" t="s">
        <v>7183</v>
      </c>
      <c r="D556" t="s">
        <v>6637</v>
      </c>
      <c r="E556">
        <v>1</v>
      </c>
      <c r="F556">
        <v>1</v>
      </c>
      <c r="G556">
        <v>1</v>
      </c>
      <c r="H556">
        <v>1</v>
      </c>
      <c r="I556">
        <v>1</v>
      </c>
      <c r="J556" t="s">
        <v>269</v>
      </c>
      <c r="K556" t="s">
        <v>2524</v>
      </c>
      <c r="L556" s="20"/>
      <c r="M556" s="20"/>
      <c r="N556" s="20"/>
      <c r="O556" s="20"/>
      <c r="P556" s="20"/>
      <c r="Q556" s="28">
        <f t="shared" si="8"/>
        <v>17.71</v>
      </c>
      <c r="R556" s="18"/>
      <c r="S556" s="18"/>
      <c r="T556" s="18"/>
      <c r="U556" s="18"/>
      <c r="V556" s="18"/>
      <c r="W5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6" s="17">
        <f>SUM(T_MAIN_ROUTGW29[[#This Row],[(Y)
TOTAL Excluding VAT - Y1
((A*J)*Q)+((A*R)*12))]:[(AC)
TOTAL Excluding VAT - Y5
((E*N*Q)+((E*V)*12))]])</f>
        <v>0</v>
      </c>
      <c r="AC556" s="65"/>
    </row>
    <row r="557" spans="1:29" x14ac:dyDescent="0.3">
      <c r="A557" t="s">
        <v>80</v>
      </c>
      <c r="B557" t="s">
        <v>7184</v>
      </c>
      <c r="C557" t="s">
        <v>7185</v>
      </c>
      <c r="D557" t="s">
        <v>6637</v>
      </c>
      <c r="E557">
        <v>1</v>
      </c>
      <c r="F557">
        <v>1</v>
      </c>
      <c r="G557">
        <v>1</v>
      </c>
      <c r="H557">
        <v>1</v>
      </c>
      <c r="I557">
        <v>1</v>
      </c>
      <c r="J557" t="s">
        <v>269</v>
      </c>
      <c r="K557" t="s">
        <v>2524</v>
      </c>
      <c r="L557" s="20"/>
      <c r="M557" s="20"/>
      <c r="N557" s="20"/>
      <c r="O557" s="20"/>
      <c r="P557" s="20"/>
      <c r="Q557" s="28">
        <f t="shared" si="8"/>
        <v>17.71</v>
      </c>
      <c r="R557" s="18"/>
      <c r="S557" s="18"/>
      <c r="T557" s="18"/>
      <c r="U557" s="18"/>
      <c r="V557" s="18"/>
      <c r="W5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7" s="17">
        <f>SUM(T_MAIN_ROUTGW29[[#This Row],[(Y)
TOTAL Excluding VAT - Y1
((A*J)*Q)+((A*R)*12))]:[(AC)
TOTAL Excluding VAT - Y5
((E*N*Q)+((E*V)*12))]])</f>
        <v>0</v>
      </c>
      <c r="AC557" s="65"/>
    </row>
    <row r="558" spans="1:29" x14ac:dyDescent="0.3">
      <c r="A558" t="s">
        <v>80</v>
      </c>
      <c r="B558" t="s">
        <v>7186</v>
      </c>
      <c r="C558" t="s">
        <v>7187</v>
      </c>
      <c r="D558" t="s">
        <v>6637</v>
      </c>
      <c r="E558">
        <v>1</v>
      </c>
      <c r="F558">
        <v>1</v>
      </c>
      <c r="G558">
        <v>1</v>
      </c>
      <c r="H558">
        <v>1</v>
      </c>
      <c r="I558">
        <v>1</v>
      </c>
      <c r="J558" t="s">
        <v>269</v>
      </c>
      <c r="K558" t="s">
        <v>2524</v>
      </c>
      <c r="L558" s="20"/>
      <c r="M558" s="20"/>
      <c r="N558" s="20"/>
      <c r="O558" s="20"/>
      <c r="P558" s="20"/>
      <c r="Q558" s="28">
        <f t="shared" si="8"/>
        <v>17.71</v>
      </c>
      <c r="R558" s="18"/>
      <c r="S558" s="18"/>
      <c r="T558" s="18"/>
      <c r="U558" s="18"/>
      <c r="V558" s="18"/>
      <c r="W5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8" s="17">
        <f>SUM(T_MAIN_ROUTGW29[[#This Row],[(Y)
TOTAL Excluding VAT - Y1
((A*J)*Q)+((A*R)*12))]:[(AC)
TOTAL Excluding VAT - Y5
((E*N*Q)+((E*V)*12))]])</f>
        <v>0</v>
      </c>
      <c r="AC558" s="65"/>
    </row>
    <row r="559" spans="1:29" x14ac:dyDescent="0.3">
      <c r="A559" t="s">
        <v>80</v>
      </c>
      <c r="B559" t="s">
        <v>7188</v>
      </c>
      <c r="C559" t="s">
        <v>7189</v>
      </c>
      <c r="D559" t="s">
        <v>6637</v>
      </c>
      <c r="E559">
        <v>1</v>
      </c>
      <c r="F559">
        <v>1</v>
      </c>
      <c r="G559">
        <v>1</v>
      </c>
      <c r="H559">
        <v>1</v>
      </c>
      <c r="I559">
        <v>1</v>
      </c>
      <c r="J559" t="s">
        <v>269</v>
      </c>
      <c r="K559" t="s">
        <v>2524</v>
      </c>
      <c r="L559" s="20"/>
      <c r="M559" s="20"/>
      <c r="N559" s="20"/>
      <c r="O559" s="20"/>
      <c r="P559" s="20"/>
      <c r="Q559" s="28">
        <f t="shared" si="8"/>
        <v>17.71</v>
      </c>
      <c r="R559" s="18"/>
      <c r="S559" s="18"/>
      <c r="T559" s="18"/>
      <c r="U559" s="18"/>
      <c r="V559" s="18"/>
      <c r="W5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59" s="17">
        <f>SUM(T_MAIN_ROUTGW29[[#This Row],[(Y)
TOTAL Excluding VAT - Y1
((A*J)*Q)+((A*R)*12))]:[(AC)
TOTAL Excluding VAT - Y5
((E*N*Q)+((E*V)*12))]])</f>
        <v>0</v>
      </c>
      <c r="AC559" s="65"/>
    </row>
    <row r="560" spans="1:29" x14ac:dyDescent="0.3">
      <c r="A560" t="s">
        <v>80</v>
      </c>
      <c r="B560" t="s">
        <v>7190</v>
      </c>
      <c r="C560" t="s">
        <v>7191</v>
      </c>
      <c r="D560" t="s">
        <v>6637</v>
      </c>
      <c r="E560">
        <v>1</v>
      </c>
      <c r="F560">
        <v>1</v>
      </c>
      <c r="G560">
        <v>1</v>
      </c>
      <c r="H560">
        <v>1</v>
      </c>
      <c r="I560">
        <v>1</v>
      </c>
      <c r="J560" t="s">
        <v>269</v>
      </c>
      <c r="K560" t="s">
        <v>2524</v>
      </c>
      <c r="L560" s="20"/>
      <c r="M560" s="20"/>
      <c r="N560" s="20"/>
      <c r="O560" s="20"/>
      <c r="P560" s="20"/>
      <c r="Q560" s="28">
        <f t="shared" si="8"/>
        <v>17.71</v>
      </c>
      <c r="R560" s="18"/>
      <c r="S560" s="18"/>
      <c r="T560" s="18"/>
      <c r="U560" s="18"/>
      <c r="V560" s="18"/>
      <c r="W5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0" s="17">
        <f>SUM(T_MAIN_ROUTGW29[[#This Row],[(Y)
TOTAL Excluding VAT - Y1
((A*J)*Q)+((A*R)*12))]:[(AC)
TOTAL Excluding VAT - Y5
((E*N*Q)+((E*V)*12))]])</f>
        <v>0</v>
      </c>
      <c r="AC560" s="65"/>
    </row>
    <row r="561" spans="1:29" x14ac:dyDescent="0.3">
      <c r="A561" t="s">
        <v>67</v>
      </c>
      <c r="B561" t="s">
        <v>7192</v>
      </c>
      <c r="C561" t="s">
        <v>7193</v>
      </c>
      <c r="D561" t="s">
        <v>7194</v>
      </c>
      <c r="E561">
        <v>1</v>
      </c>
      <c r="F561">
        <v>1</v>
      </c>
      <c r="G561">
        <v>1</v>
      </c>
      <c r="H561">
        <v>1</v>
      </c>
      <c r="I561">
        <v>1</v>
      </c>
      <c r="J561" t="s">
        <v>269</v>
      </c>
      <c r="K561" t="s">
        <v>2524</v>
      </c>
      <c r="L561" s="20"/>
      <c r="M561" s="20"/>
      <c r="N561" s="20"/>
      <c r="O561" s="20"/>
      <c r="P561" s="20"/>
      <c r="Q561" s="28">
        <f t="shared" si="8"/>
        <v>17.71</v>
      </c>
      <c r="R561" s="18"/>
      <c r="S561" s="18"/>
      <c r="T561" s="18"/>
      <c r="U561" s="18"/>
      <c r="V561" s="18"/>
      <c r="W5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1" s="17">
        <f>SUM(T_MAIN_ROUTGW29[[#This Row],[(Y)
TOTAL Excluding VAT - Y1
((A*J)*Q)+((A*R)*12))]:[(AC)
TOTAL Excluding VAT - Y5
((E*N*Q)+((E*V)*12))]])</f>
        <v>0</v>
      </c>
      <c r="AC561" s="65"/>
    </row>
    <row r="562" spans="1:29" x14ac:dyDescent="0.3">
      <c r="A562" t="s">
        <v>67</v>
      </c>
      <c r="B562" t="s">
        <v>7195</v>
      </c>
      <c r="C562" t="s">
        <v>7196</v>
      </c>
      <c r="D562" t="s">
        <v>7194</v>
      </c>
      <c r="E562">
        <v>1</v>
      </c>
      <c r="F562">
        <v>1</v>
      </c>
      <c r="G562">
        <v>1</v>
      </c>
      <c r="H562">
        <v>1</v>
      </c>
      <c r="I562">
        <v>1</v>
      </c>
      <c r="J562" t="s">
        <v>269</v>
      </c>
      <c r="K562" t="s">
        <v>2524</v>
      </c>
      <c r="L562" s="20"/>
      <c r="M562" s="20"/>
      <c r="N562" s="20"/>
      <c r="O562" s="20"/>
      <c r="P562" s="20"/>
      <c r="Q562" s="28">
        <f t="shared" si="8"/>
        <v>17.71</v>
      </c>
      <c r="R562" s="18"/>
      <c r="S562" s="18"/>
      <c r="T562" s="18"/>
      <c r="U562" s="18"/>
      <c r="V562" s="18"/>
      <c r="W5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2" s="17">
        <f>SUM(T_MAIN_ROUTGW29[[#This Row],[(Y)
TOTAL Excluding VAT - Y1
((A*J)*Q)+((A*R)*12))]:[(AC)
TOTAL Excluding VAT - Y5
((E*N*Q)+((E*V)*12))]])</f>
        <v>0</v>
      </c>
      <c r="AC562" s="65"/>
    </row>
    <row r="563" spans="1:29" x14ac:dyDescent="0.3">
      <c r="A563" t="s">
        <v>67</v>
      </c>
      <c r="B563" t="s">
        <v>7197</v>
      </c>
      <c r="C563" t="s">
        <v>7198</v>
      </c>
      <c r="D563" t="s">
        <v>7194</v>
      </c>
      <c r="E563">
        <v>1</v>
      </c>
      <c r="F563">
        <v>1</v>
      </c>
      <c r="G563">
        <v>1</v>
      </c>
      <c r="H563">
        <v>1</v>
      </c>
      <c r="I563">
        <v>1</v>
      </c>
      <c r="J563" t="s">
        <v>269</v>
      </c>
      <c r="K563" t="s">
        <v>2524</v>
      </c>
      <c r="L563" s="20"/>
      <c r="M563" s="20"/>
      <c r="N563" s="20"/>
      <c r="O563" s="20"/>
      <c r="P563" s="20"/>
      <c r="Q563" s="28">
        <f t="shared" si="8"/>
        <v>17.71</v>
      </c>
      <c r="R563" s="18"/>
      <c r="S563" s="18"/>
      <c r="T563" s="18"/>
      <c r="U563" s="18"/>
      <c r="V563" s="18"/>
      <c r="W5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3" s="17">
        <f>SUM(T_MAIN_ROUTGW29[[#This Row],[(Y)
TOTAL Excluding VAT - Y1
((A*J)*Q)+((A*R)*12))]:[(AC)
TOTAL Excluding VAT - Y5
((E*N*Q)+((E*V)*12))]])</f>
        <v>0</v>
      </c>
      <c r="AC563" s="65"/>
    </row>
    <row r="564" spans="1:29" x14ac:dyDescent="0.3">
      <c r="A564" t="s">
        <v>67</v>
      </c>
      <c r="B564" t="s">
        <v>7199</v>
      </c>
      <c r="C564" t="s">
        <v>7200</v>
      </c>
      <c r="D564" t="s">
        <v>7194</v>
      </c>
      <c r="E564">
        <v>1</v>
      </c>
      <c r="F564">
        <v>1</v>
      </c>
      <c r="G564">
        <v>1</v>
      </c>
      <c r="H564">
        <v>1</v>
      </c>
      <c r="I564">
        <v>1</v>
      </c>
      <c r="J564" t="s">
        <v>269</v>
      </c>
      <c r="K564" t="s">
        <v>2524</v>
      </c>
      <c r="L564" s="20"/>
      <c r="M564" s="20"/>
      <c r="N564" s="20"/>
      <c r="O564" s="20"/>
      <c r="P564" s="20"/>
      <c r="Q564" s="28">
        <f t="shared" si="8"/>
        <v>17.71</v>
      </c>
      <c r="R564" s="18"/>
      <c r="S564" s="18"/>
      <c r="T564" s="18"/>
      <c r="U564" s="18"/>
      <c r="V564" s="18"/>
      <c r="W5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4" s="17">
        <f>SUM(T_MAIN_ROUTGW29[[#This Row],[(Y)
TOTAL Excluding VAT - Y1
((A*J)*Q)+((A*R)*12))]:[(AC)
TOTAL Excluding VAT - Y5
((E*N*Q)+((E*V)*12))]])</f>
        <v>0</v>
      </c>
      <c r="AC564" s="65"/>
    </row>
    <row r="565" spans="1:29" x14ac:dyDescent="0.3">
      <c r="A565" t="s">
        <v>67</v>
      </c>
      <c r="B565" t="s">
        <v>7201</v>
      </c>
      <c r="C565" t="s">
        <v>7202</v>
      </c>
      <c r="D565" t="s">
        <v>7194</v>
      </c>
      <c r="E565">
        <v>1</v>
      </c>
      <c r="F565">
        <v>1</v>
      </c>
      <c r="G565">
        <v>1</v>
      </c>
      <c r="H565">
        <v>1</v>
      </c>
      <c r="I565">
        <v>1</v>
      </c>
      <c r="J565" t="s">
        <v>269</v>
      </c>
      <c r="K565" t="s">
        <v>2524</v>
      </c>
      <c r="L565" s="20"/>
      <c r="M565" s="20"/>
      <c r="N565" s="20"/>
      <c r="O565" s="20"/>
      <c r="P565" s="20"/>
      <c r="Q565" s="28">
        <f t="shared" si="8"/>
        <v>17.71</v>
      </c>
      <c r="R565" s="18"/>
      <c r="S565" s="18"/>
      <c r="T565" s="18"/>
      <c r="U565" s="18"/>
      <c r="V565" s="18"/>
      <c r="W5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5" s="17">
        <f>SUM(T_MAIN_ROUTGW29[[#This Row],[(Y)
TOTAL Excluding VAT - Y1
((A*J)*Q)+((A*R)*12))]:[(AC)
TOTAL Excluding VAT - Y5
((E*N*Q)+((E*V)*12))]])</f>
        <v>0</v>
      </c>
      <c r="AC565" s="65"/>
    </row>
    <row r="566" spans="1:29" x14ac:dyDescent="0.3">
      <c r="A566" t="s">
        <v>67</v>
      </c>
      <c r="B566" t="s">
        <v>7203</v>
      </c>
      <c r="C566" t="s">
        <v>7204</v>
      </c>
      <c r="D566" t="s">
        <v>7194</v>
      </c>
      <c r="E566">
        <v>1</v>
      </c>
      <c r="F566">
        <v>1</v>
      </c>
      <c r="G566">
        <v>1</v>
      </c>
      <c r="H566">
        <v>1</v>
      </c>
      <c r="I566">
        <v>1</v>
      </c>
      <c r="J566" t="s">
        <v>269</v>
      </c>
      <c r="K566" t="s">
        <v>2524</v>
      </c>
      <c r="L566" s="20"/>
      <c r="M566" s="20"/>
      <c r="N566" s="20"/>
      <c r="O566" s="20"/>
      <c r="P566" s="20"/>
      <c r="Q566" s="28">
        <f t="shared" si="8"/>
        <v>17.71</v>
      </c>
      <c r="R566" s="18"/>
      <c r="S566" s="18"/>
      <c r="T566" s="18"/>
      <c r="U566" s="18"/>
      <c r="V566" s="18"/>
      <c r="W5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6" s="17">
        <f>SUM(T_MAIN_ROUTGW29[[#This Row],[(Y)
TOTAL Excluding VAT - Y1
((A*J)*Q)+((A*R)*12))]:[(AC)
TOTAL Excluding VAT - Y5
((E*N*Q)+((E*V)*12))]])</f>
        <v>0</v>
      </c>
      <c r="AC566" s="65"/>
    </row>
    <row r="567" spans="1:29" x14ac:dyDescent="0.3">
      <c r="A567" t="s">
        <v>67</v>
      </c>
      <c r="B567" t="s">
        <v>7205</v>
      </c>
      <c r="C567" t="s">
        <v>7206</v>
      </c>
      <c r="D567" t="s">
        <v>7194</v>
      </c>
      <c r="E567">
        <v>1</v>
      </c>
      <c r="F567">
        <v>1</v>
      </c>
      <c r="G567">
        <v>1</v>
      </c>
      <c r="H567">
        <v>1</v>
      </c>
      <c r="I567">
        <v>1</v>
      </c>
      <c r="J567" t="s">
        <v>269</v>
      </c>
      <c r="K567" t="s">
        <v>2524</v>
      </c>
      <c r="L567" s="20"/>
      <c r="M567" s="20"/>
      <c r="N567" s="20"/>
      <c r="O567" s="20"/>
      <c r="P567" s="20"/>
      <c r="Q567" s="28">
        <f t="shared" si="8"/>
        <v>17.71</v>
      </c>
      <c r="R567" s="18"/>
      <c r="S567" s="18"/>
      <c r="T567" s="18"/>
      <c r="U567" s="18"/>
      <c r="V567" s="18"/>
      <c r="W5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7" s="17">
        <f>SUM(T_MAIN_ROUTGW29[[#This Row],[(Y)
TOTAL Excluding VAT - Y1
((A*J)*Q)+((A*R)*12))]:[(AC)
TOTAL Excluding VAT - Y5
((E*N*Q)+((E*V)*12))]])</f>
        <v>0</v>
      </c>
      <c r="AC567" s="65"/>
    </row>
    <row r="568" spans="1:29" x14ac:dyDescent="0.3">
      <c r="A568" t="s">
        <v>67</v>
      </c>
      <c r="B568" t="s">
        <v>7207</v>
      </c>
      <c r="C568" t="s">
        <v>7208</v>
      </c>
      <c r="D568" t="s">
        <v>7194</v>
      </c>
      <c r="E568">
        <v>1</v>
      </c>
      <c r="F568">
        <v>1</v>
      </c>
      <c r="G568">
        <v>1</v>
      </c>
      <c r="H568">
        <v>1</v>
      </c>
      <c r="I568">
        <v>1</v>
      </c>
      <c r="J568" t="s">
        <v>269</v>
      </c>
      <c r="K568" t="s">
        <v>2524</v>
      </c>
      <c r="L568" s="20"/>
      <c r="M568" s="20"/>
      <c r="N568" s="20"/>
      <c r="O568" s="20"/>
      <c r="P568" s="20"/>
      <c r="Q568" s="28">
        <f t="shared" si="8"/>
        <v>17.71</v>
      </c>
      <c r="R568" s="18"/>
      <c r="S568" s="18"/>
      <c r="T568" s="18"/>
      <c r="U568" s="18"/>
      <c r="V568" s="18"/>
      <c r="W5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8" s="17">
        <f>SUM(T_MAIN_ROUTGW29[[#This Row],[(Y)
TOTAL Excluding VAT - Y1
((A*J)*Q)+((A*R)*12))]:[(AC)
TOTAL Excluding VAT - Y5
((E*N*Q)+((E*V)*12))]])</f>
        <v>0</v>
      </c>
      <c r="AC568" s="65"/>
    </row>
    <row r="569" spans="1:29" x14ac:dyDescent="0.3">
      <c r="A569" t="s">
        <v>67</v>
      </c>
      <c r="B569" t="s">
        <v>7209</v>
      </c>
      <c r="C569" t="s">
        <v>7210</v>
      </c>
      <c r="D569" t="s">
        <v>7194</v>
      </c>
      <c r="E569">
        <v>1</v>
      </c>
      <c r="F569">
        <v>1</v>
      </c>
      <c r="G569">
        <v>1</v>
      </c>
      <c r="H569">
        <v>1</v>
      </c>
      <c r="I569">
        <v>1</v>
      </c>
      <c r="J569" t="s">
        <v>269</v>
      </c>
      <c r="K569" t="s">
        <v>2524</v>
      </c>
      <c r="L569" s="20"/>
      <c r="M569" s="20"/>
      <c r="N569" s="20"/>
      <c r="O569" s="20"/>
      <c r="P569" s="20"/>
      <c r="Q569" s="28">
        <f t="shared" si="8"/>
        <v>17.71</v>
      </c>
      <c r="R569" s="18"/>
      <c r="S569" s="18"/>
      <c r="T569" s="18"/>
      <c r="U569" s="18"/>
      <c r="V569" s="18"/>
      <c r="W5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69" s="17">
        <f>SUM(T_MAIN_ROUTGW29[[#This Row],[(Y)
TOTAL Excluding VAT - Y1
((A*J)*Q)+((A*R)*12))]:[(AC)
TOTAL Excluding VAT - Y5
((E*N*Q)+((E*V)*12))]])</f>
        <v>0</v>
      </c>
      <c r="AC569" s="65"/>
    </row>
    <row r="570" spans="1:29" x14ac:dyDescent="0.3">
      <c r="A570" t="s">
        <v>67</v>
      </c>
      <c r="B570" t="s">
        <v>7211</v>
      </c>
      <c r="C570" t="s">
        <v>7212</v>
      </c>
      <c r="D570" t="s">
        <v>7194</v>
      </c>
      <c r="E570">
        <v>1</v>
      </c>
      <c r="F570">
        <v>1</v>
      </c>
      <c r="G570">
        <v>1</v>
      </c>
      <c r="H570">
        <v>1</v>
      </c>
      <c r="I570">
        <v>1</v>
      </c>
      <c r="J570" t="s">
        <v>269</v>
      </c>
      <c r="K570" t="s">
        <v>2524</v>
      </c>
      <c r="L570" s="20"/>
      <c r="M570" s="20"/>
      <c r="N570" s="20"/>
      <c r="O570" s="20"/>
      <c r="P570" s="20"/>
      <c r="Q570" s="28">
        <f t="shared" si="8"/>
        <v>17.71</v>
      </c>
      <c r="R570" s="18"/>
      <c r="S570" s="18"/>
      <c r="T570" s="18"/>
      <c r="U570" s="18"/>
      <c r="V570" s="18"/>
      <c r="W5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0" s="17">
        <f>SUM(T_MAIN_ROUTGW29[[#This Row],[(Y)
TOTAL Excluding VAT - Y1
((A*J)*Q)+((A*R)*12))]:[(AC)
TOTAL Excluding VAT - Y5
((E*N*Q)+((E*V)*12))]])</f>
        <v>0</v>
      </c>
      <c r="AC570" s="65"/>
    </row>
    <row r="571" spans="1:29" x14ac:dyDescent="0.3">
      <c r="A571" t="s">
        <v>67</v>
      </c>
      <c r="B571" t="s">
        <v>7213</v>
      </c>
      <c r="C571" t="s">
        <v>7214</v>
      </c>
      <c r="D571" t="s">
        <v>7194</v>
      </c>
      <c r="E571">
        <v>1</v>
      </c>
      <c r="F571">
        <v>1</v>
      </c>
      <c r="G571">
        <v>1</v>
      </c>
      <c r="H571">
        <v>1</v>
      </c>
      <c r="I571">
        <v>1</v>
      </c>
      <c r="J571" t="s">
        <v>269</v>
      </c>
      <c r="K571" t="s">
        <v>2524</v>
      </c>
      <c r="L571" s="20"/>
      <c r="M571" s="20"/>
      <c r="N571" s="20"/>
      <c r="O571" s="20"/>
      <c r="P571" s="20"/>
      <c r="Q571" s="28">
        <f t="shared" si="8"/>
        <v>17.71</v>
      </c>
      <c r="R571" s="18"/>
      <c r="S571" s="18"/>
      <c r="T571" s="18"/>
      <c r="U571" s="18"/>
      <c r="V571" s="18"/>
      <c r="W5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1" s="17">
        <f>SUM(T_MAIN_ROUTGW29[[#This Row],[(Y)
TOTAL Excluding VAT - Y1
((A*J)*Q)+((A*R)*12))]:[(AC)
TOTAL Excluding VAT - Y5
((E*N*Q)+((E*V)*12))]])</f>
        <v>0</v>
      </c>
      <c r="AC571" s="65"/>
    </row>
    <row r="572" spans="1:29" x14ac:dyDescent="0.3">
      <c r="A572" t="s">
        <v>67</v>
      </c>
      <c r="B572" t="s">
        <v>7215</v>
      </c>
      <c r="C572" t="s">
        <v>7216</v>
      </c>
      <c r="D572" t="s">
        <v>7194</v>
      </c>
      <c r="E572">
        <v>1</v>
      </c>
      <c r="F572">
        <v>1</v>
      </c>
      <c r="G572">
        <v>1</v>
      </c>
      <c r="H572">
        <v>1</v>
      </c>
      <c r="I572">
        <v>1</v>
      </c>
      <c r="J572" t="s">
        <v>269</v>
      </c>
      <c r="K572" t="s">
        <v>2524</v>
      </c>
      <c r="L572" s="20"/>
      <c r="M572" s="20"/>
      <c r="N572" s="20"/>
      <c r="O572" s="20"/>
      <c r="P572" s="20"/>
      <c r="Q572" s="28">
        <f t="shared" si="8"/>
        <v>17.71</v>
      </c>
      <c r="R572" s="18"/>
      <c r="S572" s="18"/>
      <c r="T572" s="18"/>
      <c r="U572" s="18"/>
      <c r="V572" s="18"/>
      <c r="W5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2" s="17">
        <f>SUM(T_MAIN_ROUTGW29[[#This Row],[(Y)
TOTAL Excluding VAT - Y1
((A*J)*Q)+((A*R)*12))]:[(AC)
TOTAL Excluding VAT - Y5
((E*N*Q)+((E*V)*12))]])</f>
        <v>0</v>
      </c>
      <c r="AC572" s="65"/>
    </row>
    <row r="573" spans="1:29" x14ac:dyDescent="0.3">
      <c r="A573" t="s">
        <v>67</v>
      </c>
      <c r="B573" t="s">
        <v>7217</v>
      </c>
      <c r="C573" t="s">
        <v>7218</v>
      </c>
      <c r="D573" t="s">
        <v>7194</v>
      </c>
      <c r="E573">
        <v>1</v>
      </c>
      <c r="F573">
        <v>1</v>
      </c>
      <c r="G573">
        <v>1</v>
      </c>
      <c r="H573">
        <v>1</v>
      </c>
      <c r="I573">
        <v>1</v>
      </c>
      <c r="J573" t="s">
        <v>269</v>
      </c>
      <c r="K573" t="s">
        <v>2524</v>
      </c>
      <c r="L573" s="20"/>
      <c r="M573" s="20"/>
      <c r="N573" s="20"/>
      <c r="O573" s="20"/>
      <c r="P573" s="20"/>
      <c r="Q573" s="28">
        <f t="shared" si="8"/>
        <v>17.71</v>
      </c>
      <c r="R573" s="18"/>
      <c r="S573" s="18"/>
      <c r="T573" s="18"/>
      <c r="U573" s="18"/>
      <c r="V573" s="18"/>
      <c r="W5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3" s="17">
        <f>SUM(T_MAIN_ROUTGW29[[#This Row],[(Y)
TOTAL Excluding VAT - Y1
((A*J)*Q)+((A*R)*12))]:[(AC)
TOTAL Excluding VAT - Y5
((E*N*Q)+((E*V)*12))]])</f>
        <v>0</v>
      </c>
      <c r="AC573" s="65"/>
    </row>
    <row r="574" spans="1:29" x14ac:dyDescent="0.3">
      <c r="A574" t="s">
        <v>67</v>
      </c>
      <c r="B574" t="s">
        <v>7219</v>
      </c>
      <c r="C574" t="s">
        <v>7220</v>
      </c>
      <c r="D574" t="s">
        <v>7194</v>
      </c>
      <c r="E574">
        <v>1</v>
      </c>
      <c r="F574">
        <v>1</v>
      </c>
      <c r="G574">
        <v>1</v>
      </c>
      <c r="H574">
        <v>1</v>
      </c>
      <c r="I574">
        <v>1</v>
      </c>
      <c r="J574" t="s">
        <v>269</v>
      </c>
      <c r="K574" t="s">
        <v>2524</v>
      </c>
      <c r="L574" s="20"/>
      <c r="M574" s="20"/>
      <c r="N574" s="20"/>
      <c r="O574" s="20"/>
      <c r="P574" s="20"/>
      <c r="Q574" s="28">
        <f t="shared" si="8"/>
        <v>17.71</v>
      </c>
      <c r="R574" s="18"/>
      <c r="S574" s="18"/>
      <c r="T574" s="18"/>
      <c r="U574" s="18"/>
      <c r="V574" s="18"/>
      <c r="W5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4" s="17">
        <f>SUM(T_MAIN_ROUTGW29[[#This Row],[(Y)
TOTAL Excluding VAT - Y1
((A*J)*Q)+((A*R)*12))]:[(AC)
TOTAL Excluding VAT - Y5
((E*N*Q)+((E*V)*12))]])</f>
        <v>0</v>
      </c>
      <c r="AC574" s="65"/>
    </row>
    <row r="575" spans="1:29" x14ac:dyDescent="0.3">
      <c r="A575" t="s">
        <v>67</v>
      </c>
      <c r="B575" t="s">
        <v>7221</v>
      </c>
      <c r="C575" t="s">
        <v>7222</v>
      </c>
      <c r="D575" t="s">
        <v>7194</v>
      </c>
      <c r="E575">
        <v>1</v>
      </c>
      <c r="F575">
        <v>1</v>
      </c>
      <c r="G575">
        <v>1</v>
      </c>
      <c r="H575">
        <v>1</v>
      </c>
      <c r="I575">
        <v>1</v>
      </c>
      <c r="J575" t="s">
        <v>269</v>
      </c>
      <c r="K575" t="s">
        <v>2524</v>
      </c>
      <c r="L575" s="20"/>
      <c r="M575" s="20"/>
      <c r="N575" s="20"/>
      <c r="O575" s="20"/>
      <c r="P575" s="20"/>
      <c r="Q575" s="28">
        <f t="shared" si="8"/>
        <v>17.71</v>
      </c>
      <c r="R575" s="18"/>
      <c r="S575" s="18"/>
      <c r="T575" s="18"/>
      <c r="U575" s="18"/>
      <c r="V575" s="18"/>
      <c r="W5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5" s="17">
        <f>SUM(T_MAIN_ROUTGW29[[#This Row],[(Y)
TOTAL Excluding VAT - Y1
((A*J)*Q)+((A*R)*12))]:[(AC)
TOTAL Excluding VAT - Y5
((E*N*Q)+((E*V)*12))]])</f>
        <v>0</v>
      </c>
      <c r="AC575" s="65"/>
    </row>
    <row r="576" spans="1:29" x14ac:dyDescent="0.3">
      <c r="A576" t="s">
        <v>67</v>
      </c>
      <c r="B576" t="s">
        <v>7223</v>
      </c>
      <c r="C576" t="s">
        <v>7224</v>
      </c>
      <c r="D576" t="s">
        <v>7194</v>
      </c>
      <c r="E576">
        <v>1</v>
      </c>
      <c r="F576">
        <v>1</v>
      </c>
      <c r="G576">
        <v>1</v>
      </c>
      <c r="H576">
        <v>1</v>
      </c>
      <c r="I576">
        <v>1</v>
      </c>
      <c r="J576" t="s">
        <v>269</v>
      </c>
      <c r="K576" t="s">
        <v>2524</v>
      </c>
      <c r="L576" s="20"/>
      <c r="M576" s="20"/>
      <c r="N576" s="20"/>
      <c r="O576" s="20"/>
      <c r="P576" s="20"/>
      <c r="Q576" s="28">
        <f t="shared" si="8"/>
        <v>17.71</v>
      </c>
      <c r="R576" s="18"/>
      <c r="S576" s="18"/>
      <c r="T576" s="18"/>
      <c r="U576" s="18"/>
      <c r="V576" s="18"/>
      <c r="W5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6" s="17">
        <f>SUM(T_MAIN_ROUTGW29[[#This Row],[(Y)
TOTAL Excluding VAT - Y1
((A*J)*Q)+((A*R)*12))]:[(AC)
TOTAL Excluding VAT - Y5
((E*N*Q)+((E*V)*12))]])</f>
        <v>0</v>
      </c>
      <c r="AC576" s="65"/>
    </row>
    <row r="577" spans="1:29" x14ac:dyDescent="0.3">
      <c r="A577" t="s">
        <v>67</v>
      </c>
      <c r="B577" t="s">
        <v>7225</v>
      </c>
      <c r="C577" t="s">
        <v>7226</v>
      </c>
      <c r="D577" t="s">
        <v>7194</v>
      </c>
      <c r="E577">
        <v>1</v>
      </c>
      <c r="F577">
        <v>1</v>
      </c>
      <c r="G577">
        <v>1</v>
      </c>
      <c r="H577">
        <v>1</v>
      </c>
      <c r="I577">
        <v>1</v>
      </c>
      <c r="J577" t="s">
        <v>269</v>
      </c>
      <c r="K577" t="s">
        <v>2524</v>
      </c>
      <c r="L577" s="20"/>
      <c r="M577" s="20"/>
      <c r="N577" s="20"/>
      <c r="O577" s="20"/>
      <c r="P577" s="20"/>
      <c r="Q577" s="28">
        <f t="shared" si="8"/>
        <v>17.71</v>
      </c>
      <c r="R577" s="18"/>
      <c r="S577" s="18"/>
      <c r="T577" s="18"/>
      <c r="U577" s="18"/>
      <c r="V577" s="18"/>
      <c r="W5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7" s="17">
        <f>SUM(T_MAIN_ROUTGW29[[#This Row],[(Y)
TOTAL Excluding VAT - Y1
((A*J)*Q)+((A*R)*12))]:[(AC)
TOTAL Excluding VAT - Y5
((E*N*Q)+((E*V)*12))]])</f>
        <v>0</v>
      </c>
      <c r="AC577" s="65"/>
    </row>
    <row r="578" spans="1:29" x14ac:dyDescent="0.3">
      <c r="A578" t="s">
        <v>67</v>
      </c>
      <c r="B578" t="s">
        <v>7227</v>
      </c>
      <c r="C578" t="s">
        <v>7228</v>
      </c>
      <c r="D578" t="s">
        <v>7194</v>
      </c>
      <c r="E578">
        <v>1</v>
      </c>
      <c r="F578">
        <v>1</v>
      </c>
      <c r="G578">
        <v>1</v>
      </c>
      <c r="H578">
        <v>1</v>
      </c>
      <c r="I578">
        <v>1</v>
      </c>
      <c r="J578" t="s">
        <v>269</v>
      </c>
      <c r="K578" t="s">
        <v>2524</v>
      </c>
      <c r="L578" s="20"/>
      <c r="M578" s="20"/>
      <c r="N578" s="20"/>
      <c r="O578" s="20"/>
      <c r="P578" s="20"/>
      <c r="Q578" s="28">
        <f t="shared" si="8"/>
        <v>17.71</v>
      </c>
      <c r="R578" s="18"/>
      <c r="S578" s="18"/>
      <c r="T578" s="18"/>
      <c r="U578" s="18"/>
      <c r="V578" s="18"/>
      <c r="W5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8" s="17">
        <f>SUM(T_MAIN_ROUTGW29[[#This Row],[(Y)
TOTAL Excluding VAT - Y1
((A*J)*Q)+((A*R)*12))]:[(AC)
TOTAL Excluding VAT - Y5
((E*N*Q)+((E*V)*12))]])</f>
        <v>0</v>
      </c>
      <c r="AC578" s="65"/>
    </row>
    <row r="579" spans="1:29" x14ac:dyDescent="0.3">
      <c r="A579" t="s">
        <v>67</v>
      </c>
      <c r="B579" t="s">
        <v>7229</v>
      </c>
      <c r="C579" t="s">
        <v>7230</v>
      </c>
      <c r="D579" t="s">
        <v>7194</v>
      </c>
      <c r="E579">
        <v>1</v>
      </c>
      <c r="F579">
        <v>1</v>
      </c>
      <c r="G579">
        <v>1</v>
      </c>
      <c r="H579">
        <v>1</v>
      </c>
      <c r="I579">
        <v>1</v>
      </c>
      <c r="J579" t="s">
        <v>269</v>
      </c>
      <c r="K579" t="s">
        <v>2524</v>
      </c>
      <c r="L579" s="20"/>
      <c r="M579" s="20"/>
      <c r="N579" s="20"/>
      <c r="O579" s="20"/>
      <c r="P579" s="20"/>
      <c r="Q579" s="28">
        <f t="shared" si="8"/>
        <v>17.71</v>
      </c>
      <c r="R579" s="18"/>
      <c r="S579" s="18"/>
      <c r="T579" s="18"/>
      <c r="U579" s="18"/>
      <c r="V579" s="18"/>
      <c r="W5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79" s="17">
        <f>SUM(T_MAIN_ROUTGW29[[#This Row],[(Y)
TOTAL Excluding VAT - Y1
((A*J)*Q)+((A*R)*12))]:[(AC)
TOTAL Excluding VAT - Y5
((E*N*Q)+((E*V)*12))]])</f>
        <v>0</v>
      </c>
      <c r="AC579" s="65"/>
    </row>
    <row r="580" spans="1:29" x14ac:dyDescent="0.3">
      <c r="A580" t="s">
        <v>67</v>
      </c>
      <c r="B580" t="s">
        <v>7231</v>
      </c>
      <c r="C580" t="s">
        <v>7232</v>
      </c>
      <c r="D580" t="s">
        <v>7194</v>
      </c>
      <c r="E580">
        <v>1</v>
      </c>
      <c r="F580">
        <v>1</v>
      </c>
      <c r="G580">
        <v>1</v>
      </c>
      <c r="H580">
        <v>1</v>
      </c>
      <c r="I580">
        <v>1</v>
      </c>
      <c r="J580" t="s">
        <v>269</v>
      </c>
      <c r="K580" t="s">
        <v>2524</v>
      </c>
      <c r="L580" s="20"/>
      <c r="M580" s="20"/>
      <c r="N580" s="20"/>
      <c r="O580" s="20"/>
      <c r="P580" s="20"/>
      <c r="Q580" s="28">
        <f t="shared" si="8"/>
        <v>17.71</v>
      </c>
      <c r="R580" s="18"/>
      <c r="S580" s="18"/>
      <c r="T580" s="18"/>
      <c r="U580" s="18"/>
      <c r="V580" s="18"/>
      <c r="W5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0" s="17">
        <f>SUM(T_MAIN_ROUTGW29[[#This Row],[(Y)
TOTAL Excluding VAT - Y1
((A*J)*Q)+((A*R)*12))]:[(AC)
TOTAL Excluding VAT - Y5
((E*N*Q)+((E*V)*12))]])</f>
        <v>0</v>
      </c>
      <c r="AC580" s="65"/>
    </row>
    <row r="581" spans="1:29" x14ac:dyDescent="0.3">
      <c r="A581" t="s">
        <v>67</v>
      </c>
      <c r="B581" t="s">
        <v>7233</v>
      </c>
      <c r="C581" t="s">
        <v>7234</v>
      </c>
      <c r="D581" t="s">
        <v>7194</v>
      </c>
      <c r="E581">
        <v>1</v>
      </c>
      <c r="F581">
        <v>1</v>
      </c>
      <c r="G581">
        <v>1</v>
      </c>
      <c r="H581">
        <v>1</v>
      </c>
      <c r="I581">
        <v>1</v>
      </c>
      <c r="J581" t="s">
        <v>269</v>
      </c>
      <c r="K581" t="s">
        <v>2524</v>
      </c>
      <c r="L581" s="20"/>
      <c r="M581" s="20"/>
      <c r="N581" s="20"/>
      <c r="O581" s="20"/>
      <c r="P581" s="20"/>
      <c r="Q581" s="28">
        <f t="shared" si="8"/>
        <v>17.71</v>
      </c>
      <c r="R581" s="18"/>
      <c r="S581" s="18"/>
      <c r="T581" s="18"/>
      <c r="U581" s="18"/>
      <c r="V581" s="18"/>
      <c r="W5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1" s="17">
        <f>SUM(T_MAIN_ROUTGW29[[#This Row],[(Y)
TOTAL Excluding VAT - Y1
((A*J)*Q)+((A*R)*12))]:[(AC)
TOTAL Excluding VAT - Y5
((E*N*Q)+((E*V)*12))]])</f>
        <v>0</v>
      </c>
      <c r="AC581" s="65"/>
    </row>
    <row r="582" spans="1:29" x14ac:dyDescent="0.3">
      <c r="A582" t="s">
        <v>67</v>
      </c>
      <c r="B582" t="s">
        <v>7235</v>
      </c>
      <c r="C582" t="s">
        <v>7236</v>
      </c>
      <c r="D582" t="s">
        <v>7194</v>
      </c>
      <c r="E582">
        <v>1</v>
      </c>
      <c r="F582">
        <v>1</v>
      </c>
      <c r="G582">
        <v>1</v>
      </c>
      <c r="H582">
        <v>1</v>
      </c>
      <c r="I582">
        <v>1</v>
      </c>
      <c r="J582" t="s">
        <v>269</v>
      </c>
      <c r="K582" t="s">
        <v>2524</v>
      </c>
      <c r="L582" s="20"/>
      <c r="M582" s="20"/>
      <c r="N582" s="20"/>
      <c r="O582" s="20"/>
      <c r="P582" s="20"/>
      <c r="Q582" s="28">
        <f t="shared" si="8"/>
        <v>17.71</v>
      </c>
      <c r="R582" s="18"/>
      <c r="S582" s="18"/>
      <c r="T582" s="18"/>
      <c r="U582" s="18"/>
      <c r="V582" s="18"/>
      <c r="W5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2" s="17">
        <f>SUM(T_MAIN_ROUTGW29[[#This Row],[(Y)
TOTAL Excluding VAT - Y1
((A*J)*Q)+((A*R)*12))]:[(AC)
TOTAL Excluding VAT - Y5
((E*N*Q)+((E*V)*12))]])</f>
        <v>0</v>
      </c>
      <c r="AC582" s="65"/>
    </row>
    <row r="583" spans="1:29" x14ac:dyDescent="0.3">
      <c r="A583" t="s">
        <v>67</v>
      </c>
      <c r="B583" t="s">
        <v>7237</v>
      </c>
      <c r="C583" t="s">
        <v>7238</v>
      </c>
      <c r="D583" t="s">
        <v>7194</v>
      </c>
      <c r="E583">
        <v>1</v>
      </c>
      <c r="F583">
        <v>1</v>
      </c>
      <c r="G583">
        <v>1</v>
      </c>
      <c r="H583">
        <v>1</v>
      </c>
      <c r="I583">
        <v>1</v>
      </c>
      <c r="J583" t="s">
        <v>269</v>
      </c>
      <c r="K583" t="s">
        <v>2524</v>
      </c>
      <c r="L583" s="20"/>
      <c r="M583" s="20"/>
      <c r="N583" s="20"/>
      <c r="O583" s="20"/>
      <c r="P583" s="20"/>
      <c r="Q583" s="28">
        <f t="shared" si="8"/>
        <v>17.71</v>
      </c>
      <c r="R583" s="18"/>
      <c r="S583" s="18"/>
      <c r="T583" s="18"/>
      <c r="U583" s="18"/>
      <c r="V583" s="18"/>
      <c r="W5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3" s="17">
        <f>SUM(T_MAIN_ROUTGW29[[#This Row],[(Y)
TOTAL Excluding VAT - Y1
((A*J)*Q)+((A*R)*12))]:[(AC)
TOTAL Excluding VAT - Y5
((E*N*Q)+((E*V)*12))]])</f>
        <v>0</v>
      </c>
      <c r="AC583" s="65"/>
    </row>
    <row r="584" spans="1:29" x14ac:dyDescent="0.3">
      <c r="A584" t="s">
        <v>67</v>
      </c>
      <c r="B584" t="s">
        <v>7239</v>
      </c>
      <c r="C584" t="s">
        <v>7240</v>
      </c>
      <c r="D584" t="s">
        <v>7194</v>
      </c>
      <c r="E584">
        <v>1</v>
      </c>
      <c r="F584">
        <v>1</v>
      </c>
      <c r="G584">
        <v>1</v>
      </c>
      <c r="H584">
        <v>1</v>
      </c>
      <c r="I584">
        <v>1</v>
      </c>
      <c r="J584" t="s">
        <v>269</v>
      </c>
      <c r="K584" t="s">
        <v>2524</v>
      </c>
      <c r="L584" s="20"/>
      <c r="M584" s="20"/>
      <c r="N584" s="20"/>
      <c r="O584" s="20"/>
      <c r="P584" s="20"/>
      <c r="Q584" s="28">
        <f t="shared" si="8"/>
        <v>17.71</v>
      </c>
      <c r="R584" s="18"/>
      <c r="S584" s="18"/>
      <c r="T584" s="18"/>
      <c r="U584" s="18"/>
      <c r="V584" s="18"/>
      <c r="W5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4" s="17">
        <f>SUM(T_MAIN_ROUTGW29[[#This Row],[(Y)
TOTAL Excluding VAT - Y1
((A*J)*Q)+((A*R)*12))]:[(AC)
TOTAL Excluding VAT - Y5
((E*N*Q)+((E*V)*12))]])</f>
        <v>0</v>
      </c>
      <c r="AC584" s="65"/>
    </row>
    <row r="585" spans="1:29" x14ac:dyDescent="0.3">
      <c r="A585" t="s">
        <v>67</v>
      </c>
      <c r="B585" t="s">
        <v>7241</v>
      </c>
      <c r="C585" t="s">
        <v>7242</v>
      </c>
      <c r="D585" t="s">
        <v>7194</v>
      </c>
      <c r="E585">
        <v>1</v>
      </c>
      <c r="F585">
        <v>1</v>
      </c>
      <c r="G585">
        <v>1</v>
      </c>
      <c r="H585">
        <v>1</v>
      </c>
      <c r="I585">
        <v>1</v>
      </c>
      <c r="J585" t="s">
        <v>269</v>
      </c>
      <c r="K585" t="s">
        <v>2524</v>
      </c>
      <c r="L585" s="20"/>
      <c r="M585" s="20"/>
      <c r="N585" s="20"/>
      <c r="O585" s="20"/>
      <c r="P585" s="20"/>
      <c r="Q585" s="28">
        <f t="shared" si="8"/>
        <v>17.71</v>
      </c>
      <c r="R585" s="18"/>
      <c r="S585" s="18"/>
      <c r="T585" s="18"/>
      <c r="U585" s="18"/>
      <c r="V585" s="18"/>
      <c r="W5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5" s="17">
        <f>SUM(T_MAIN_ROUTGW29[[#This Row],[(Y)
TOTAL Excluding VAT - Y1
((A*J)*Q)+((A*R)*12))]:[(AC)
TOTAL Excluding VAT - Y5
((E*N*Q)+((E*V)*12))]])</f>
        <v>0</v>
      </c>
      <c r="AC585" s="65"/>
    </row>
    <row r="586" spans="1:29" x14ac:dyDescent="0.3">
      <c r="A586" t="s">
        <v>67</v>
      </c>
      <c r="B586" t="s">
        <v>7243</v>
      </c>
      <c r="C586" t="s">
        <v>7244</v>
      </c>
      <c r="D586" t="s">
        <v>7194</v>
      </c>
      <c r="E586">
        <v>1</v>
      </c>
      <c r="F586">
        <v>1</v>
      </c>
      <c r="G586">
        <v>1</v>
      </c>
      <c r="H586">
        <v>1</v>
      </c>
      <c r="I586">
        <v>1</v>
      </c>
      <c r="J586" t="s">
        <v>269</v>
      </c>
      <c r="K586" t="s">
        <v>2524</v>
      </c>
      <c r="L586" s="20"/>
      <c r="M586" s="20"/>
      <c r="N586" s="20"/>
      <c r="O586" s="20"/>
      <c r="P586" s="20"/>
      <c r="Q586" s="28">
        <f t="shared" si="8"/>
        <v>17.71</v>
      </c>
      <c r="R586" s="18"/>
      <c r="S586" s="18"/>
      <c r="T586" s="18"/>
      <c r="U586" s="18"/>
      <c r="V586" s="18"/>
      <c r="W5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6" s="17">
        <f>SUM(T_MAIN_ROUTGW29[[#This Row],[(Y)
TOTAL Excluding VAT - Y1
((A*J)*Q)+((A*R)*12))]:[(AC)
TOTAL Excluding VAT - Y5
((E*N*Q)+((E*V)*12))]])</f>
        <v>0</v>
      </c>
      <c r="AC586" s="65"/>
    </row>
    <row r="587" spans="1:29" x14ac:dyDescent="0.3">
      <c r="A587" t="s">
        <v>67</v>
      </c>
      <c r="B587" t="s">
        <v>7245</v>
      </c>
      <c r="C587" t="s">
        <v>7246</v>
      </c>
      <c r="D587" t="s">
        <v>7194</v>
      </c>
      <c r="E587">
        <v>1</v>
      </c>
      <c r="F587">
        <v>1</v>
      </c>
      <c r="G587">
        <v>1</v>
      </c>
      <c r="H587">
        <v>1</v>
      </c>
      <c r="I587">
        <v>1</v>
      </c>
      <c r="J587" t="s">
        <v>269</v>
      </c>
      <c r="K587" t="s">
        <v>2524</v>
      </c>
      <c r="L587" s="20"/>
      <c r="M587" s="20"/>
      <c r="N587" s="20"/>
      <c r="O587" s="20"/>
      <c r="P587" s="20"/>
      <c r="Q587" s="28">
        <f t="shared" si="8"/>
        <v>17.71</v>
      </c>
      <c r="R587" s="18"/>
      <c r="S587" s="18"/>
      <c r="T587" s="18"/>
      <c r="U587" s="18"/>
      <c r="V587" s="18"/>
      <c r="W5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7" s="17">
        <f>SUM(T_MAIN_ROUTGW29[[#This Row],[(Y)
TOTAL Excluding VAT - Y1
((A*J)*Q)+((A*R)*12))]:[(AC)
TOTAL Excluding VAT - Y5
((E*N*Q)+((E*V)*12))]])</f>
        <v>0</v>
      </c>
      <c r="AC587" s="65"/>
    </row>
    <row r="588" spans="1:29" x14ac:dyDescent="0.3">
      <c r="A588" t="s">
        <v>67</v>
      </c>
      <c r="B588" t="s">
        <v>7247</v>
      </c>
      <c r="C588" t="s">
        <v>7248</v>
      </c>
      <c r="D588" t="s">
        <v>7194</v>
      </c>
      <c r="E588">
        <v>1</v>
      </c>
      <c r="F588">
        <v>1</v>
      </c>
      <c r="G588">
        <v>1</v>
      </c>
      <c r="H588">
        <v>1</v>
      </c>
      <c r="I588">
        <v>1</v>
      </c>
      <c r="J588" t="s">
        <v>269</v>
      </c>
      <c r="K588" t="s">
        <v>2524</v>
      </c>
      <c r="L588" s="20"/>
      <c r="M588" s="20"/>
      <c r="N588" s="20"/>
      <c r="O588" s="20"/>
      <c r="P588" s="20"/>
      <c r="Q588" s="28">
        <f t="shared" si="8"/>
        <v>17.71</v>
      </c>
      <c r="R588" s="18"/>
      <c r="S588" s="18"/>
      <c r="T588" s="18"/>
      <c r="U588" s="18"/>
      <c r="V588" s="18"/>
      <c r="W5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8" s="17">
        <f>SUM(T_MAIN_ROUTGW29[[#This Row],[(Y)
TOTAL Excluding VAT - Y1
((A*J)*Q)+((A*R)*12))]:[(AC)
TOTAL Excluding VAT - Y5
((E*N*Q)+((E*V)*12))]])</f>
        <v>0</v>
      </c>
      <c r="AC588" s="65"/>
    </row>
    <row r="589" spans="1:29" x14ac:dyDescent="0.3">
      <c r="A589" t="s">
        <v>67</v>
      </c>
      <c r="B589" t="s">
        <v>7249</v>
      </c>
      <c r="C589" t="s">
        <v>7250</v>
      </c>
      <c r="D589" t="s">
        <v>7194</v>
      </c>
      <c r="E589">
        <v>1</v>
      </c>
      <c r="F589">
        <v>1</v>
      </c>
      <c r="G589">
        <v>1</v>
      </c>
      <c r="H589">
        <v>1</v>
      </c>
      <c r="I589">
        <v>1</v>
      </c>
      <c r="J589" t="s">
        <v>269</v>
      </c>
      <c r="K589" t="s">
        <v>2524</v>
      </c>
      <c r="L589" s="20"/>
      <c r="M589" s="20"/>
      <c r="N589" s="20"/>
      <c r="O589" s="20"/>
      <c r="P589" s="20"/>
      <c r="Q589" s="28">
        <f t="shared" ref="Q589:Q652" si="9">Exchange_Rate</f>
        <v>17.71</v>
      </c>
      <c r="R589" s="18"/>
      <c r="S589" s="18"/>
      <c r="T589" s="18"/>
      <c r="U589" s="18"/>
      <c r="V589" s="18"/>
      <c r="W5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89" s="17">
        <f>SUM(T_MAIN_ROUTGW29[[#This Row],[(Y)
TOTAL Excluding VAT - Y1
((A*J)*Q)+((A*R)*12))]:[(AC)
TOTAL Excluding VAT - Y5
((E*N*Q)+((E*V)*12))]])</f>
        <v>0</v>
      </c>
      <c r="AC589" s="65"/>
    </row>
    <row r="590" spans="1:29" x14ac:dyDescent="0.3">
      <c r="A590" t="s">
        <v>67</v>
      </c>
      <c r="B590" t="s">
        <v>7251</v>
      </c>
      <c r="C590" t="s">
        <v>7252</v>
      </c>
      <c r="D590" t="s">
        <v>7194</v>
      </c>
      <c r="E590">
        <v>1</v>
      </c>
      <c r="F590">
        <v>1</v>
      </c>
      <c r="G590">
        <v>1</v>
      </c>
      <c r="H590">
        <v>1</v>
      </c>
      <c r="I590">
        <v>1</v>
      </c>
      <c r="J590" t="s">
        <v>269</v>
      </c>
      <c r="K590" t="s">
        <v>2524</v>
      </c>
      <c r="L590" s="20"/>
      <c r="M590" s="20"/>
      <c r="N590" s="20"/>
      <c r="O590" s="20"/>
      <c r="P590" s="20"/>
      <c r="Q590" s="28">
        <f t="shared" si="9"/>
        <v>17.71</v>
      </c>
      <c r="R590" s="18"/>
      <c r="S590" s="18"/>
      <c r="T590" s="18"/>
      <c r="U590" s="18"/>
      <c r="V590" s="18"/>
      <c r="W5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0" s="17">
        <f>SUM(T_MAIN_ROUTGW29[[#This Row],[(Y)
TOTAL Excluding VAT - Y1
((A*J)*Q)+((A*R)*12))]:[(AC)
TOTAL Excluding VAT - Y5
((E*N*Q)+((E*V)*12))]])</f>
        <v>0</v>
      </c>
      <c r="AC590" s="65"/>
    </row>
    <row r="591" spans="1:29" x14ac:dyDescent="0.3">
      <c r="A591" t="s">
        <v>67</v>
      </c>
      <c r="B591" t="s">
        <v>7253</v>
      </c>
      <c r="C591" t="s">
        <v>7254</v>
      </c>
      <c r="D591" t="s">
        <v>7194</v>
      </c>
      <c r="E591">
        <v>1</v>
      </c>
      <c r="F591">
        <v>1</v>
      </c>
      <c r="G591">
        <v>1</v>
      </c>
      <c r="H591">
        <v>1</v>
      </c>
      <c r="I591">
        <v>1</v>
      </c>
      <c r="J591" t="s">
        <v>269</v>
      </c>
      <c r="K591" t="s">
        <v>2524</v>
      </c>
      <c r="L591" s="20"/>
      <c r="M591" s="20"/>
      <c r="N591" s="20"/>
      <c r="O591" s="20"/>
      <c r="P591" s="20"/>
      <c r="Q591" s="28">
        <f t="shared" si="9"/>
        <v>17.71</v>
      </c>
      <c r="R591" s="18"/>
      <c r="S591" s="18"/>
      <c r="T591" s="18"/>
      <c r="U591" s="18"/>
      <c r="V591" s="18"/>
      <c r="W5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1" s="17">
        <f>SUM(T_MAIN_ROUTGW29[[#This Row],[(Y)
TOTAL Excluding VAT - Y1
((A*J)*Q)+((A*R)*12))]:[(AC)
TOTAL Excluding VAT - Y5
((E*N*Q)+((E*V)*12))]])</f>
        <v>0</v>
      </c>
      <c r="AC591" s="65"/>
    </row>
    <row r="592" spans="1:29" x14ac:dyDescent="0.3">
      <c r="A592" t="s">
        <v>67</v>
      </c>
      <c r="B592" t="s">
        <v>7255</v>
      </c>
      <c r="C592" t="s">
        <v>7256</v>
      </c>
      <c r="D592" t="s">
        <v>7194</v>
      </c>
      <c r="E592">
        <v>1</v>
      </c>
      <c r="F592">
        <v>1</v>
      </c>
      <c r="G592">
        <v>1</v>
      </c>
      <c r="H592">
        <v>1</v>
      </c>
      <c r="I592">
        <v>1</v>
      </c>
      <c r="J592" t="s">
        <v>269</v>
      </c>
      <c r="K592" t="s">
        <v>2524</v>
      </c>
      <c r="L592" s="20"/>
      <c r="M592" s="20"/>
      <c r="N592" s="20"/>
      <c r="O592" s="20"/>
      <c r="P592" s="20"/>
      <c r="Q592" s="28">
        <f t="shared" si="9"/>
        <v>17.71</v>
      </c>
      <c r="R592" s="18"/>
      <c r="S592" s="18"/>
      <c r="T592" s="18"/>
      <c r="U592" s="18"/>
      <c r="V592" s="18"/>
      <c r="W5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2" s="17">
        <f>SUM(T_MAIN_ROUTGW29[[#This Row],[(Y)
TOTAL Excluding VAT - Y1
((A*J)*Q)+((A*R)*12))]:[(AC)
TOTAL Excluding VAT - Y5
((E*N*Q)+((E*V)*12))]])</f>
        <v>0</v>
      </c>
      <c r="AC592" s="65"/>
    </row>
    <row r="593" spans="1:29" x14ac:dyDescent="0.3">
      <c r="A593" t="s">
        <v>67</v>
      </c>
      <c r="B593" t="s">
        <v>7257</v>
      </c>
      <c r="C593" t="s">
        <v>7258</v>
      </c>
      <c r="D593" t="s">
        <v>7194</v>
      </c>
      <c r="E593">
        <v>1</v>
      </c>
      <c r="F593">
        <v>1</v>
      </c>
      <c r="G593">
        <v>1</v>
      </c>
      <c r="H593">
        <v>1</v>
      </c>
      <c r="I593">
        <v>1</v>
      </c>
      <c r="J593" t="s">
        <v>269</v>
      </c>
      <c r="K593" t="s">
        <v>2524</v>
      </c>
      <c r="L593" s="20"/>
      <c r="M593" s="20"/>
      <c r="N593" s="20"/>
      <c r="O593" s="20"/>
      <c r="P593" s="20"/>
      <c r="Q593" s="28">
        <f t="shared" si="9"/>
        <v>17.71</v>
      </c>
      <c r="R593" s="18"/>
      <c r="S593" s="18"/>
      <c r="T593" s="18"/>
      <c r="U593" s="18"/>
      <c r="V593" s="18"/>
      <c r="W5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3" s="17">
        <f>SUM(T_MAIN_ROUTGW29[[#This Row],[(Y)
TOTAL Excluding VAT - Y1
((A*J)*Q)+((A*R)*12))]:[(AC)
TOTAL Excluding VAT - Y5
((E*N*Q)+((E*V)*12))]])</f>
        <v>0</v>
      </c>
      <c r="AC593" s="65"/>
    </row>
    <row r="594" spans="1:29" x14ac:dyDescent="0.3">
      <c r="A594" t="s">
        <v>67</v>
      </c>
      <c r="B594" t="s">
        <v>7259</v>
      </c>
      <c r="C594" t="s">
        <v>7260</v>
      </c>
      <c r="D594" t="s">
        <v>7194</v>
      </c>
      <c r="E594">
        <v>1</v>
      </c>
      <c r="F594">
        <v>1</v>
      </c>
      <c r="G594">
        <v>1</v>
      </c>
      <c r="H594">
        <v>1</v>
      </c>
      <c r="I594">
        <v>1</v>
      </c>
      <c r="J594" t="s">
        <v>269</v>
      </c>
      <c r="K594" t="s">
        <v>2524</v>
      </c>
      <c r="L594" s="20"/>
      <c r="M594" s="20"/>
      <c r="N594" s="20"/>
      <c r="O594" s="20"/>
      <c r="P594" s="20"/>
      <c r="Q594" s="28">
        <f t="shared" si="9"/>
        <v>17.71</v>
      </c>
      <c r="R594" s="18"/>
      <c r="S594" s="18"/>
      <c r="T594" s="18"/>
      <c r="U594" s="18"/>
      <c r="V594" s="18"/>
      <c r="W5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4" s="17">
        <f>SUM(T_MAIN_ROUTGW29[[#This Row],[(Y)
TOTAL Excluding VAT - Y1
((A*J)*Q)+((A*R)*12))]:[(AC)
TOTAL Excluding VAT - Y5
((E*N*Q)+((E*V)*12))]])</f>
        <v>0</v>
      </c>
      <c r="AC594" s="65"/>
    </row>
    <row r="595" spans="1:29" x14ac:dyDescent="0.3">
      <c r="A595" t="s">
        <v>67</v>
      </c>
      <c r="B595" t="s">
        <v>7261</v>
      </c>
      <c r="C595" t="s">
        <v>7262</v>
      </c>
      <c r="D595" t="s">
        <v>7194</v>
      </c>
      <c r="E595">
        <v>1</v>
      </c>
      <c r="F595">
        <v>1</v>
      </c>
      <c r="G595">
        <v>1</v>
      </c>
      <c r="H595">
        <v>1</v>
      </c>
      <c r="I595">
        <v>1</v>
      </c>
      <c r="J595" t="s">
        <v>269</v>
      </c>
      <c r="K595" t="s">
        <v>2524</v>
      </c>
      <c r="L595" s="20"/>
      <c r="M595" s="20"/>
      <c r="N595" s="20"/>
      <c r="O595" s="20"/>
      <c r="P595" s="20"/>
      <c r="Q595" s="28">
        <f t="shared" si="9"/>
        <v>17.71</v>
      </c>
      <c r="R595" s="18"/>
      <c r="S595" s="18"/>
      <c r="T595" s="18"/>
      <c r="U595" s="18"/>
      <c r="V595" s="18"/>
      <c r="W5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5" s="17">
        <f>SUM(T_MAIN_ROUTGW29[[#This Row],[(Y)
TOTAL Excluding VAT - Y1
((A*J)*Q)+((A*R)*12))]:[(AC)
TOTAL Excluding VAT - Y5
((E*N*Q)+((E*V)*12))]])</f>
        <v>0</v>
      </c>
      <c r="AC595" s="65"/>
    </row>
    <row r="596" spans="1:29" x14ac:dyDescent="0.3">
      <c r="A596" t="s">
        <v>67</v>
      </c>
      <c r="B596" t="s">
        <v>7263</v>
      </c>
      <c r="C596" t="s">
        <v>7264</v>
      </c>
      <c r="D596" t="s">
        <v>7194</v>
      </c>
      <c r="E596">
        <v>1</v>
      </c>
      <c r="F596">
        <v>1</v>
      </c>
      <c r="G596">
        <v>1</v>
      </c>
      <c r="H596">
        <v>1</v>
      </c>
      <c r="I596">
        <v>1</v>
      </c>
      <c r="J596" t="s">
        <v>269</v>
      </c>
      <c r="K596" t="s">
        <v>2524</v>
      </c>
      <c r="L596" s="20"/>
      <c r="M596" s="20"/>
      <c r="N596" s="20"/>
      <c r="O596" s="20"/>
      <c r="P596" s="20"/>
      <c r="Q596" s="28">
        <f t="shared" si="9"/>
        <v>17.71</v>
      </c>
      <c r="R596" s="18"/>
      <c r="S596" s="18"/>
      <c r="T596" s="18"/>
      <c r="U596" s="18"/>
      <c r="V596" s="18"/>
      <c r="W5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6" s="17">
        <f>SUM(T_MAIN_ROUTGW29[[#This Row],[(Y)
TOTAL Excluding VAT - Y1
((A*J)*Q)+((A*R)*12))]:[(AC)
TOTAL Excluding VAT - Y5
((E*N*Q)+((E*V)*12))]])</f>
        <v>0</v>
      </c>
      <c r="AC596" s="65"/>
    </row>
    <row r="597" spans="1:29" x14ac:dyDescent="0.3">
      <c r="A597" t="s">
        <v>67</v>
      </c>
      <c r="B597" t="s">
        <v>7265</v>
      </c>
      <c r="C597" t="s">
        <v>7266</v>
      </c>
      <c r="D597" t="s">
        <v>7194</v>
      </c>
      <c r="E597">
        <v>1</v>
      </c>
      <c r="F597">
        <v>1</v>
      </c>
      <c r="G597">
        <v>1</v>
      </c>
      <c r="H597">
        <v>1</v>
      </c>
      <c r="I597">
        <v>1</v>
      </c>
      <c r="J597" t="s">
        <v>269</v>
      </c>
      <c r="K597" t="s">
        <v>2524</v>
      </c>
      <c r="L597" s="20"/>
      <c r="M597" s="20"/>
      <c r="N597" s="20"/>
      <c r="O597" s="20"/>
      <c r="P597" s="20"/>
      <c r="Q597" s="28">
        <f t="shared" si="9"/>
        <v>17.71</v>
      </c>
      <c r="R597" s="18"/>
      <c r="S597" s="18"/>
      <c r="T597" s="18"/>
      <c r="U597" s="18"/>
      <c r="V597" s="18"/>
      <c r="W5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7" s="17">
        <f>SUM(T_MAIN_ROUTGW29[[#This Row],[(Y)
TOTAL Excluding VAT - Y1
((A*J)*Q)+((A*R)*12))]:[(AC)
TOTAL Excluding VAT - Y5
((E*N*Q)+((E*V)*12))]])</f>
        <v>0</v>
      </c>
      <c r="AC597" s="65"/>
    </row>
    <row r="598" spans="1:29" x14ac:dyDescent="0.3">
      <c r="A598" t="s">
        <v>67</v>
      </c>
      <c r="B598" t="s">
        <v>7267</v>
      </c>
      <c r="C598" t="s">
        <v>7268</v>
      </c>
      <c r="D598" t="s">
        <v>7194</v>
      </c>
      <c r="E598">
        <v>1</v>
      </c>
      <c r="F598">
        <v>1</v>
      </c>
      <c r="G598">
        <v>1</v>
      </c>
      <c r="H598">
        <v>1</v>
      </c>
      <c r="I598">
        <v>1</v>
      </c>
      <c r="J598" t="s">
        <v>269</v>
      </c>
      <c r="K598" t="s">
        <v>2524</v>
      </c>
      <c r="L598" s="20"/>
      <c r="M598" s="20"/>
      <c r="N598" s="20"/>
      <c r="O598" s="20"/>
      <c r="P598" s="20"/>
      <c r="Q598" s="28">
        <f t="shared" si="9"/>
        <v>17.71</v>
      </c>
      <c r="R598" s="18"/>
      <c r="S598" s="18"/>
      <c r="T598" s="18"/>
      <c r="U598" s="18"/>
      <c r="V598" s="18"/>
      <c r="W5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8" s="17">
        <f>SUM(T_MAIN_ROUTGW29[[#This Row],[(Y)
TOTAL Excluding VAT - Y1
((A*J)*Q)+((A*R)*12))]:[(AC)
TOTAL Excluding VAT - Y5
((E*N*Q)+((E*V)*12))]])</f>
        <v>0</v>
      </c>
      <c r="AC598" s="65"/>
    </row>
    <row r="599" spans="1:29" x14ac:dyDescent="0.3">
      <c r="A599" t="s">
        <v>67</v>
      </c>
      <c r="B599" t="s">
        <v>7269</v>
      </c>
      <c r="C599" t="s">
        <v>7270</v>
      </c>
      <c r="D599" t="s">
        <v>7194</v>
      </c>
      <c r="E599">
        <v>1</v>
      </c>
      <c r="F599">
        <v>1</v>
      </c>
      <c r="G599">
        <v>1</v>
      </c>
      <c r="H599">
        <v>1</v>
      </c>
      <c r="I599">
        <v>1</v>
      </c>
      <c r="J599" t="s">
        <v>269</v>
      </c>
      <c r="K599" t="s">
        <v>2524</v>
      </c>
      <c r="L599" s="20"/>
      <c r="M599" s="20"/>
      <c r="N599" s="20"/>
      <c r="O599" s="20"/>
      <c r="P599" s="20"/>
      <c r="Q599" s="28">
        <f t="shared" si="9"/>
        <v>17.71</v>
      </c>
      <c r="R599" s="18"/>
      <c r="S599" s="18"/>
      <c r="T599" s="18"/>
      <c r="U599" s="18"/>
      <c r="V599" s="18"/>
      <c r="W5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5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5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5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5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599" s="17">
        <f>SUM(T_MAIN_ROUTGW29[[#This Row],[(Y)
TOTAL Excluding VAT - Y1
((A*J)*Q)+((A*R)*12))]:[(AC)
TOTAL Excluding VAT - Y5
((E*N*Q)+((E*V)*12))]])</f>
        <v>0</v>
      </c>
      <c r="AC599" s="65"/>
    </row>
    <row r="600" spans="1:29" x14ac:dyDescent="0.3">
      <c r="A600" t="s">
        <v>67</v>
      </c>
      <c r="B600" t="s">
        <v>7271</v>
      </c>
      <c r="C600" t="s">
        <v>7272</v>
      </c>
      <c r="D600" t="s">
        <v>7194</v>
      </c>
      <c r="E600">
        <v>1</v>
      </c>
      <c r="F600">
        <v>1</v>
      </c>
      <c r="G600">
        <v>1</v>
      </c>
      <c r="H600">
        <v>1</v>
      </c>
      <c r="I600">
        <v>1</v>
      </c>
      <c r="J600" t="s">
        <v>269</v>
      </c>
      <c r="K600" t="s">
        <v>2524</v>
      </c>
      <c r="L600" s="20"/>
      <c r="M600" s="20"/>
      <c r="N600" s="20"/>
      <c r="O600" s="20"/>
      <c r="P600" s="20"/>
      <c r="Q600" s="28">
        <f t="shared" si="9"/>
        <v>17.71</v>
      </c>
      <c r="R600" s="18"/>
      <c r="S600" s="18"/>
      <c r="T600" s="18"/>
      <c r="U600" s="18"/>
      <c r="V600" s="18"/>
      <c r="W6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0" s="17">
        <f>SUM(T_MAIN_ROUTGW29[[#This Row],[(Y)
TOTAL Excluding VAT - Y1
((A*J)*Q)+((A*R)*12))]:[(AC)
TOTAL Excluding VAT - Y5
((E*N*Q)+((E*V)*12))]])</f>
        <v>0</v>
      </c>
      <c r="AC600" s="65"/>
    </row>
    <row r="601" spans="1:29" x14ac:dyDescent="0.3">
      <c r="A601" t="s">
        <v>67</v>
      </c>
      <c r="B601" t="s">
        <v>7273</v>
      </c>
      <c r="C601" t="s">
        <v>7274</v>
      </c>
      <c r="D601" t="s">
        <v>7194</v>
      </c>
      <c r="E601">
        <v>1</v>
      </c>
      <c r="F601">
        <v>1</v>
      </c>
      <c r="G601">
        <v>1</v>
      </c>
      <c r="H601">
        <v>1</v>
      </c>
      <c r="I601">
        <v>1</v>
      </c>
      <c r="J601" t="s">
        <v>269</v>
      </c>
      <c r="K601" t="s">
        <v>2524</v>
      </c>
      <c r="L601" s="20"/>
      <c r="M601" s="20"/>
      <c r="N601" s="20"/>
      <c r="O601" s="20"/>
      <c r="P601" s="20"/>
      <c r="Q601" s="28">
        <f t="shared" si="9"/>
        <v>17.71</v>
      </c>
      <c r="R601" s="18"/>
      <c r="S601" s="18"/>
      <c r="T601" s="18"/>
      <c r="U601" s="18"/>
      <c r="V601" s="18"/>
      <c r="W6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1" s="17">
        <f>SUM(T_MAIN_ROUTGW29[[#This Row],[(Y)
TOTAL Excluding VAT - Y1
((A*J)*Q)+((A*R)*12))]:[(AC)
TOTAL Excluding VAT - Y5
((E*N*Q)+((E*V)*12))]])</f>
        <v>0</v>
      </c>
      <c r="AC601" s="65"/>
    </row>
    <row r="602" spans="1:29" x14ac:dyDescent="0.3">
      <c r="A602" t="s">
        <v>67</v>
      </c>
      <c r="B602" t="s">
        <v>7275</v>
      </c>
      <c r="C602" t="s">
        <v>7276</v>
      </c>
      <c r="D602" t="s">
        <v>7194</v>
      </c>
      <c r="E602">
        <v>1</v>
      </c>
      <c r="F602">
        <v>1</v>
      </c>
      <c r="G602">
        <v>1</v>
      </c>
      <c r="H602">
        <v>1</v>
      </c>
      <c r="I602">
        <v>1</v>
      </c>
      <c r="J602" t="s">
        <v>269</v>
      </c>
      <c r="K602" t="s">
        <v>2524</v>
      </c>
      <c r="L602" s="20"/>
      <c r="M602" s="20"/>
      <c r="N602" s="20"/>
      <c r="O602" s="20"/>
      <c r="P602" s="20"/>
      <c r="Q602" s="28">
        <f t="shared" si="9"/>
        <v>17.71</v>
      </c>
      <c r="R602" s="18"/>
      <c r="S602" s="18"/>
      <c r="T602" s="18"/>
      <c r="U602" s="18"/>
      <c r="V602" s="18"/>
      <c r="W6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2" s="17">
        <f>SUM(T_MAIN_ROUTGW29[[#This Row],[(Y)
TOTAL Excluding VAT - Y1
((A*J)*Q)+((A*R)*12))]:[(AC)
TOTAL Excluding VAT - Y5
((E*N*Q)+((E*V)*12))]])</f>
        <v>0</v>
      </c>
      <c r="AC602" s="65"/>
    </row>
    <row r="603" spans="1:29" x14ac:dyDescent="0.3">
      <c r="A603" t="s">
        <v>67</v>
      </c>
      <c r="B603" t="s">
        <v>7277</v>
      </c>
      <c r="C603" t="s">
        <v>7278</v>
      </c>
      <c r="D603" t="s">
        <v>7194</v>
      </c>
      <c r="E603">
        <v>1</v>
      </c>
      <c r="F603">
        <v>1</v>
      </c>
      <c r="G603">
        <v>1</v>
      </c>
      <c r="H603">
        <v>1</v>
      </c>
      <c r="I603">
        <v>1</v>
      </c>
      <c r="J603" t="s">
        <v>269</v>
      </c>
      <c r="K603" t="s">
        <v>2524</v>
      </c>
      <c r="L603" s="20"/>
      <c r="M603" s="20"/>
      <c r="N603" s="20"/>
      <c r="O603" s="20"/>
      <c r="P603" s="20"/>
      <c r="Q603" s="28">
        <f t="shared" si="9"/>
        <v>17.71</v>
      </c>
      <c r="R603" s="18"/>
      <c r="S603" s="18"/>
      <c r="T603" s="18"/>
      <c r="U603" s="18"/>
      <c r="V603" s="18"/>
      <c r="W6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3" s="17">
        <f>SUM(T_MAIN_ROUTGW29[[#This Row],[(Y)
TOTAL Excluding VAT - Y1
((A*J)*Q)+((A*R)*12))]:[(AC)
TOTAL Excluding VAT - Y5
((E*N*Q)+((E*V)*12))]])</f>
        <v>0</v>
      </c>
      <c r="AC603" s="65"/>
    </row>
    <row r="604" spans="1:29" x14ac:dyDescent="0.3">
      <c r="A604" t="s">
        <v>67</v>
      </c>
      <c r="B604" t="s">
        <v>7279</v>
      </c>
      <c r="C604" t="s">
        <v>7280</v>
      </c>
      <c r="D604" t="s">
        <v>7194</v>
      </c>
      <c r="E604">
        <v>1</v>
      </c>
      <c r="F604">
        <v>1</v>
      </c>
      <c r="G604">
        <v>1</v>
      </c>
      <c r="H604">
        <v>1</v>
      </c>
      <c r="I604">
        <v>1</v>
      </c>
      <c r="J604" t="s">
        <v>269</v>
      </c>
      <c r="K604" t="s">
        <v>2524</v>
      </c>
      <c r="L604" s="20"/>
      <c r="M604" s="20"/>
      <c r="N604" s="20"/>
      <c r="O604" s="20"/>
      <c r="P604" s="20"/>
      <c r="Q604" s="28">
        <f t="shared" si="9"/>
        <v>17.71</v>
      </c>
      <c r="R604" s="18"/>
      <c r="S604" s="18"/>
      <c r="T604" s="18"/>
      <c r="U604" s="18"/>
      <c r="V604" s="18"/>
      <c r="W6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4" s="17">
        <f>SUM(T_MAIN_ROUTGW29[[#This Row],[(Y)
TOTAL Excluding VAT - Y1
((A*J)*Q)+((A*R)*12))]:[(AC)
TOTAL Excluding VAT - Y5
((E*N*Q)+((E*V)*12))]])</f>
        <v>0</v>
      </c>
      <c r="AC604" s="65"/>
    </row>
    <row r="605" spans="1:29" x14ac:dyDescent="0.3">
      <c r="A605" t="s">
        <v>67</v>
      </c>
      <c r="B605" t="s">
        <v>7281</v>
      </c>
      <c r="C605" t="s">
        <v>7282</v>
      </c>
      <c r="D605" t="s">
        <v>7194</v>
      </c>
      <c r="E605">
        <v>1</v>
      </c>
      <c r="F605">
        <v>1</v>
      </c>
      <c r="G605">
        <v>1</v>
      </c>
      <c r="H605">
        <v>1</v>
      </c>
      <c r="I605">
        <v>1</v>
      </c>
      <c r="J605" t="s">
        <v>269</v>
      </c>
      <c r="K605" t="s">
        <v>2524</v>
      </c>
      <c r="L605" s="20"/>
      <c r="M605" s="20"/>
      <c r="N605" s="20"/>
      <c r="O605" s="20"/>
      <c r="P605" s="20"/>
      <c r="Q605" s="28">
        <f t="shared" si="9"/>
        <v>17.71</v>
      </c>
      <c r="R605" s="18"/>
      <c r="S605" s="18"/>
      <c r="T605" s="18"/>
      <c r="U605" s="18"/>
      <c r="V605" s="18"/>
      <c r="W6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5" s="17">
        <f>SUM(T_MAIN_ROUTGW29[[#This Row],[(Y)
TOTAL Excluding VAT - Y1
((A*J)*Q)+((A*R)*12))]:[(AC)
TOTAL Excluding VAT - Y5
((E*N*Q)+((E*V)*12))]])</f>
        <v>0</v>
      </c>
      <c r="AC605" s="65"/>
    </row>
    <row r="606" spans="1:29" x14ac:dyDescent="0.3">
      <c r="A606" t="s">
        <v>67</v>
      </c>
      <c r="B606" t="s">
        <v>7283</v>
      </c>
      <c r="C606" t="s">
        <v>7284</v>
      </c>
      <c r="D606" t="s">
        <v>7194</v>
      </c>
      <c r="E606">
        <v>1</v>
      </c>
      <c r="F606">
        <v>1</v>
      </c>
      <c r="G606">
        <v>1</v>
      </c>
      <c r="H606">
        <v>1</v>
      </c>
      <c r="I606">
        <v>1</v>
      </c>
      <c r="J606" t="s">
        <v>269</v>
      </c>
      <c r="K606" t="s">
        <v>2524</v>
      </c>
      <c r="L606" s="20"/>
      <c r="M606" s="20"/>
      <c r="N606" s="20"/>
      <c r="O606" s="20"/>
      <c r="P606" s="20"/>
      <c r="Q606" s="28">
        <f t="shared" si="9"/>
        <v>17.71</v>
      </c>
      <c r="R606" s="18"/>
      <c r="S606" s="18"/>
      <c r="T606" s="18"/>
      <c r="U606" s="18"/>
      <c r="V606" s="18"/>
      <c r="W6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6" s="17">
        <f>SUM(T_MAIN_ROUTGW29[[#This Row],[(Y)
TOTAL Excluding VAT - Y1
((A*J)*Q)+((A*R)*12))]:[(AC)
TOTAL Excluding VAT - Y5
((E*N*Q)+((E*V)*12))]])</f>
        <v>0</v>
      </c>
      <c r="AC606" s="65"/>
    </row>
    <row r="607" spans="1:29" x14ac:dyDescent="0.3">
      <c r="A607" t="s">
        <v>67</v>
      </c>
      <c r="B607" t="s">
        <v>7285</v>
      </c>
      <c r="C607" t="s">
        <v>7286</v>
      </c>
      <c r="D607" t="s">
        <v>7194</v>
      </c>
      <c r="E607">
        <v>1</v>
      </c>
      <c r="F607">
        <v>1</v>
      </c>
      <c r="G607">
        <v>1</v>
      </c>
      <c r="H607">
        <v>1</v>
      </c>
      <c r="I607">
        <v>1</v>
      </c>
      <c r="J607" t="s">
        <v>269</v>
      </c>
      <c r="K607" t="s">
        <v>2524</v>
      </c>
      <c r="L607" s="20"/>
      <c r="M607" s="20"/>
      <c r="N607" s="20"/>
      <c r="O607" s="20"/>
      <c r="P607" s="20"/>
      <c r="Q607" s="28">
        <f t="shared" si="9"/>
        <v>17.71</v>
      </c>
      <c r="R607" s="18"/>
      <c r="S607" s="18"/>
      <c r="T607" s="18"/>
      <c r="U607" s="18"/>
      <c r="V607" s="18"/>
      <c r="W6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7" s="17">
        <f>SUM(T_MAIN_ROUTGW29[[#This Row],[(Y)
TOTAL Excluding VAT - Y1
((A*J)*Q)+((A*R)*12))]:[(AC)
TOTAL Excluding VAT - Y5
((E*N*Q)+((E*V)*12))]])</f>
        <v>0</v>
      </c>
      <c r="AC607" s="65"/>
    </row>
    <row r="608" spans="1:29" x14ac:dyDescent="0.3">
      <c r="A608" t="s">
        <v>67</v>
      </c>
      <c r="B608" t="s">
        <v>7287</v>
      </c>
      <c r="C608" t="s">
        <v>7288</v>
      </c>
      <c r="D608" t="s">
        <v>7194</v>
      </c>
      <c r="E608">
        <v>1</v>
      </c>
      <c r="F608">
        <v>1</v>
      </c>
      <c r="G608">
        <v>1</v>
      </c>
      <c r="H608">
        <v>1</v>
      </c>
      <c r="I608">
        <v>1</v>
      </c>
      <c r="J608" t="s">
        <v>269</v>
      </c>
      <c r="K608" t="s">
        <v>2524</v>
      </c>
      <c r="L608" s="20"/>
      <c r="M608" s="20"/>
      <c r="N608" s="20"/>
      <c r="O608" s="20"/>
      <c r="P608" s="20"/>
      <c r="Q608" s="28">
        <f t="shared" si="9"/>
        <v>17.71</v>
      </c>
      <c r="R608" s="18"/>
      <c r="S608" s="18"/>
      <c r="T608" s="18"/>
      <c r="U608" s="18"/>
      <c r="V608" s="18"/>
      <c r="W6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8" s="17">
        <f>SUM(T_MAIN_ROUTGW29[[#This Row],[(Y)
TOTAL Excluding VAT - Y1
((A*J)*Q)+((A*R)*12))]:[(AC)
TOTAL Excluding VAT - Y5
((E*N*Q)+((E*V)*12))]])</f>
        <v>0</v>
      </c>
      <c r="AC608" s="65"/>
    </row>
    <row r="609" spans="1:29" x14ac:dyDescent="0.3">
      <c r="A609" t="s">
        <v>67</v>
      </c>
      <c r="B609" t="s">
        <v>7289</v>
      </c>
      <c r="C609" t="s">
        <v>7290</v>
      </c>
      <c r="D609" t="s">
        <v>7194</v>
      </c>
      <c r="E609">
        <v>1</v>
      </c>
      <c r="F609">
        <v>1</v>
      </c>
      <c r="G609">
        <v>1</v>
      </c>
      <c r="H609">
        <v>1</v>
      </c>
      <c r="I609">
        <v>1</v>
      </c>
      <c r="J609" t="s">
        <v>269</v>
      </c>
      <c r="K609" t="s">
        <v>2524</v>
      </c>
      <c r="L609" s="20"/>
      <c r="M609" s="20"/>
      <c r="N609" s="20"/>
      <c r="O609" s="20"/>
      <c r="P609" s="20"/>
      <c r="Q609" s="28">
        <f t="shared" si="9"/>
        <v>17.71</v>
      </c>
      <c r="R609" s="18"/>
      <c r="S609" s="18"/>
      <c r="T609" s="18"/>
      <c r="U609" s="18"/>
      <c r="V609" s="18"/>
      <c r="W6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09" s="17">
        <f>SUM(T_MAIN_ROUTGW29[[#This Row],[(Y)
TOTAL Excluding VAT - Y1
((A*J)*Q)+((A*R)*12))]:[(AC)
TOTAL Excluding VAT - Y5
((E*N*Q)+((E*V)*12))]])</f>
        <v>0</v>
      </c>
      <c r="AC609" s="65"/>
    </row>
    <row r="610" spans="1:29" x14ac:dyDescent="0.3">
      <c r="A610" t="s">
        <v>67</v>
      </c>
      <c r="B610" t="s">
        <v>7291</v>
      </c>
      <c r="C610" t="s">
        <v>7292</v>
      </c>
      <c r="D610" t="s">
        <v>7194</v>
      </c>
      <c r="E610">
        <v>1</v>
      </c>
      <c r="F610">
        <v>1</v>
      </c>
      <c r="G610">
        <v>1</v>
      </c>
      <c r="H610">
        <v>1</v>
      </c>
      <c r="I610">
        <v>1</v>
      </c>
      <c r="J610" t="s">
        <v>269</v>
      </c>
      <c r="K610" t="s">
        <v>2524</v>
      </c>
      <c r="L610" s="20"/>
      <c r="M610" s="20"/>
      <c r="N610" s="20"/>
      <c r="O610" s="20"/>
      <c r="P610" s="20"/>
      <c r="Q610" s="28">
        <f t="shared" si="9"/>
        <v>17.71</v>
      </c>
      <c r="R610" s="18"/>
      <c r="S610" s="18"/>
      <c r="T610" s="18"/>
      <c r="U610" s="18"/>
      <c r="V610" s="18"/>
      <c r="W6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0" s="17">
        <f>SUM(T_MAIN_ROUTGW29[[#This Row],[(Y)
TOTAL Excluding VAT - Y1
((A*J)*Q)+((A*R)*12))]:[(AC)
TOTAL Excluding VAT - Y5
((E*N*Q)+((E*V)*12))]])</f>
        <v>0</v>
      </c>
      <c r="AC610" s="65"/>
    </row>
    <row r="611" spans="1:29" x14ac:dyDescent="0.3">
      <c r="A611" t="s">
        <v>67</v>
      </c>
      <c r="B611" t="s">
        <v>7293</v>
      </c>
      <c r="C611" t="s">
        <v>7294</v>
      </c>
      <c r="D611" t="s">
        <v>7194</v>
      </c>
      <c r="E611">
        <v>1</v>
      </c>
      <c r="F611">
        <v>1</v>
      </c>
      <c r="G611">
        <v>1</v>
      </c>
      <c r="H611">
        <v>1</v>
      </c>
      <c r="I611">
        <v>1</v>
      </c>
      <c r="J611" t="s">
        <v>269</v>
      </c>
      <c r="K611" t="s">
        <v>2524</v>
      </c>
      <c r="L611" s="20"/>
      <c r="M611" s="20"/>
      <c r="N611" s="20"/>
      <c r="O611" s="20"/>
      <c r="P611" s="20"/>
      <c r="Q611" s="28">
        <f t="shared" si="9"/>
        <v>17.71</v>
      </c>
      <c r="R611" s="18"/>
      <c r="S611" s="18"/>
      <c r="T611" s="18"/>
      <c r="U611" s="18"/>
      <c r="V611" s="18"/>
      <c r="W6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1" s="17">
        <f>SUM(T_MAIN_ROUTGW29[[#This Row],[(Y)
TOTAL Excluding VAT - Y1
((A*J)*Q)+((A*R)*12))]:[(AC)
TOTAL Excluding VAT - Y5
((E*N*Q)+((E*V)*12))]])</f>
        <v>0</v>
      </c>
      <c r="AC611" s="65"/>
    </row>
    <row r="612" spans="1:29" x14ac:dyDescent="0.3">
      <c r="A612" t="s">
        <v>67</v>
      </c>
      <c r="B612" t="s">
        <v>7295</v>
      </c>
      <c r="C612" t="s">
        <v>7296</v>
      </c>
      <c r="D612" t="s">
        <v>7194</v>
      </c>
      <c r="E612">
        <v>1</v>
      </c>
      <c r="F612">
        <v>1</v>
      </c>
      <c r="G612">
        <v>1</v>
      </c>
      <c r="H612">
        <v>1</v>
      </c>
      <c r="I612">
        <v>1</v>
      </c>
      <c r="J612" t="s">
        <v>269</v>
      </c>
      <c r="K612" t="s">
        <v>2524</v>
      </c>
      <c r="L612" s="20"/>
      <c r="M612" s="20"/>
      <c r="N612" s="20"/>
      <c r="O612" s="20"/>
      <c r="P612" s="20"/>
      <c r="Q612" s="28">
        <f t="shared" si="9"/>
        <v>17.71</v>
      </c>
      <c r="R612" s="18"/>
      <c r="S612" s="18"/>
      <c r="T612" s="18"/>
      <c r="U612" s="18"/>
      <c r="V612" s="18"/>
      <c r="W6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2" s="17">
        <f>SUM(T_MAIN_ROUTGW29[[#This Row],[(Y)
TOTAL Excluding VAT - Y1
((A*J)*Q)+((A*R)*12))]:[(AC)
TOTAL Excluding VAT - Y5
((E*N*Q)+((E*V)*12))]])</f>
        <v>0</v>
      </c>
      <c r="AC612" s="65"/>
    </row>
    <row r="613" spans="1:29" x14ac:dyDescent="0.3">
      <c r="A613" t="s">
        <v>67</v>
      </c>
      <c r="B613" t="s">
        <v>7297</v>
      </c>
      <c r="C613" t="s">
        <v>7298</v>
      </c>
      <c r="D613" t="s">
        <v>7194</v>
      </c>
      <c r="E613">
        <v>1</v>
      </c>
      <c r="F613">
        <v>1</v>
      </c>
      <c r="G613">
        <v>1</v>
      </c>
      <c r="H613">
        <v>1</v>
      </c>
      <c r="I613">
        <v>1</v>
      </c>
      <c r="J613" t="s">
        <v>269</v>
      </c>
      <c r="K613" t="s">
        <v>2524</v>
      </c>
      <c r="L613" s="20"/>
      <c r="M613" s="20"/>
      <c r="N613" s="20"/>
      <c r="O613" s="20"/>
      <c r="P613" s="20"/>
      <c r="Q613" s="28">
        <f t="shared" si="9"/>
        <v>17.71</v>
      </c>
      <c r="R613" s="18"/>
      <c r="S613" s="18"/>
      <c r="T613" s="18"/>
      <c r="U613" s="18"/>
      <c r="V613" s="18"/>
      <c r="W6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3" s="17">
        <f>SUM(T_MAIN_ROUTGW29[[#This Row],[(Y)
TOTAL Excluding VAT - Y1
((A*J)*Q)+((A*R)*12))]:[(AC)
TOTAL Excluding VAT - Y5
((E*N*Q)+((E*V)*12))]])</f>
        <v>0</v>
      </c>
      <c r="AC613" s="65"/>
    </row>
    <row r="614" spans="1:29" x14ac:dyDescent="0.3">
      <c r="A614" t="s">
        <v>67</v>
      </c>
      <c r="B614" t="s">
        <v>7299</v>
      </c>
      <c r="C614" t="s">
        <v>7300</v>
      </c>
      <c r="D614" t="s">
        <v>7194</v>
      </c>
      <c r="E614">
        <v>1</v>
      </c>
      <c r="F614">
        <v>1</v>
      </c>
      <c r="G614">
        <v>1</v>
      </c>
      <c r="H614">
        <v>1</v>
      </c>
      <c r="I614">
        <v>1</v>
      </c>
      <c r="J614" t="s">
        <v>269</v>
      </c>
      <c r="K614" t="s">
        <v>2524</v>
      </c>
      <c r="L614" s="20"/>
      <c r="M614" s="20"/>
      <c r="N614" s="20"/>
      <c r="O614" s="20"/>
      <c r="P614" s="20"/>
      <c r="Q614" s="28">
        <f t="shared" si="9"/>
        <v>17.71</v>
      </c>
      <c r="R614" s="18"/>
      <c r="S614" s="18"/>
      <c r="T614" s="18"/>
      <c r="U614" s="18"/>
      <c r="V614" s="18"/>
      <c r="W6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4" s="17">
        <f>SUM(T_MAIN_ROUTGW29[[#This Row],[(Y)
TOTAL Excluding VAT - Y1
((A*J)*Q)+((A*R)*12))]:[(AC)
TOTAL Excluding VAT - Y5
((E*N*Q)+((E*V)*12))]])</f>
        <v>0</v>
      </c>
      <c r="AC614" s="65"/>
    </row>
    <row r="615" spans="1:29" x14ac:dyDescent="0.3">
      <c r="A615" t="s">
        <v>67</v>
      </c>
      <c r="B615" t="s">
        <v>7301</v>
      </c>
      <c r="C615" t="s">
        <v>7302</v>
      </c>
      <c r="D615" t="s">
        <v>7194</v>
      </c>
      <c r="E615">
        <v>1</v>
      </c>
      <c r="F615">
        <v>1</v>
      </c>
      <c r="G615">
        <v>1</v>
      </c>
      <c r="H615">
        <v>1</v>
      </c>
      <c r="I615">
        <v>1</v>
      </c>
      <c r="J615" t="s">
        <v>269</v>
      </c>
      <c r="K615" t="s">
        <v>2524</v>
      </c>
      <c r="L615" s="20"/>
      <c r="M615" s="20"/>
      <c r="N615" s="20"/>
      <c r="O615" s="20"/>
      <c r="P615" s="20"/>
      <c r="Q615" s="28">
        <f t="shared" si="9"/>
        <v>17.71</v>
      </c>
      <c r="R615" s="18"/>
      <c r="S615" s="18"/>
      <c r="T615" s="18"/>
      <c r="U615" s="18"/>
      <c r="V615" s="18"/>
      <c r="W6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5" s="17">
        <f>SUM(T_MAIN_ROUTGW29[[#This Row],[(Y)
TOTAL Excluding VAT - Y1
((A*J)*Q)+((A*R)*12))]:[(AC)
TOTAL Excluding VAT - Y5
((E*N*Q)+((E*V)*12))]])</f>
        <v>0</v>
      </c>
      <c r="AC615" s="65"/>
    </row>
    <row r="616" spans="1:29" x14ac:dyDescent="0.3">
      <c r="A616" t="s">
        <v>67</v>
      </c>
      <c r="B616" t="s">
        <v>7303</v>
      </c>
      <c r="C616" t="s">
        <v>7304</v>
      </c>
      <c r="D616" t="s">
        <v>7194</v>
      </c>
      <c r="E616">
        <v>1</v>
      </c>
      <c r="F616">
        <v>1</v>
      </c>
      <c r="G616">
        <v>1</v>
      </c>
      <c r="H616">
        <v>1</v>
      </c>
      <c r="I616">
        <v>1</v>
      </c>
      <c r="J616" t="s">
        <v>269</v>
      </c>
      <c r="K616" t="s">
        <v>2524</v>
      </c>
      <c r="L616" s="20"/>
      <c r="M616" s="20"/>
      <c r="N616" s="20"/>
      <c r="O616" s="20"/>
      <c r="P616" s="20"/>
      <c r="Q616" s="28">
        <f t="shared" si="9"/>
        <v>17.71</v>
      </c>
      <c r="R616" s="18"/>
      <c r="S616" s="18"/>
      <c r="T616" s="18"/>
      <c r="U616" s="18"/>
      <c r="V616" s="18"/>
      <c r="W6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6" s="17">
        <f>SUM(T_MAIN_ROUTGW29[[#This Row],[(Y)
TOTAL Excluding VAT - Y1
((A*J)*Q)+((A*R)*12))]:[(AC)
TOTAL Excluding VAT - Y5
((E*N*Q)+((E*V)*12))]])</f>
        <v>0</v>
      </c>
      <c r="AC616" s="65"/>
    </row>
    <row r="617" spans="1:29" x14ac:dyDescent="0.3">
      <c r="A617" t="s">
        <v>67</v>
      </c>
      <c r="B617" t="s">
        <v>7305</v>
      </c>
      <c r="C617" t="s">
        <v>7306</v>
      </c>
      <c r="D617" t="s">
        <v>7307</v>
      </c>
      <c r="E617">
        <v>1</v>
      </c>
      <c r="F617">
        <v>1</v>
      </c>
      <c r="G617">
        <v>1</v>
      </c>
      <c r="H617">
        <v>1</v>
      </c>
      <c r="I617">
        <v>1</v>
      </c>
      <c r="J617" t="s">
        <v>269</v>
      </c>
      <c r="K617" t="s">
        <v>2524</v>
      </c>
      <c r="L617" s="20"/>
      <c r="M617" s="20"/>
      <c r="N617" s="20"/>
      <c r="O617" s="20"/>
      <c r="P617" s="20"/>
      <c r="Q617" s="28">
        <f t="shared" si="9"/>
        <v>17.71</v>
      </c>
      <c r="R617" s="18"/>
      <c r="S617" s="18"/>
      <c r="T617" s="18"/>
      <c r="U617" s="18"/>
      <c r="V617" s="18"/>
      <c r="W6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7" s="17">
        <f>SUM(T_MAIN_ROUTGW29[[#This Row],[(Y)
TOTAL Excluding VAT - Y1
((A*J)*Q)+((A*R)*12))]:[(AC)
TOTAL Excluding VAT - Y5
((E*N*Q)+((E*V)*12))]])</f>
        <v>0</v>
      </c>
      <c r="AC617" s="65"/>
    </row>
    <row r="618" spans="1:29" x14ac:dyDescent="0.3">
      <c r="A618" t="s">
        <v>67</v>
      </c>
      <c r="B618" t="s">
        <v>7308</v>
      </c>
      <c r="C618" t="s">
        <v>7309</v>
      </c>
      <c r="D618" t="s">
        <v>7307</v>
      </c>
      <c r="E618">
        <v>1</v>
      </c>
      <c r="F618">
        <v>1</v>
      </c>
      <c r="G618">
        <v>1</v>
      </c>
      <c r="H618">
        <v>1</v>
      </c>
      <c r="I618">
        <v>1</v>
      </c>
      <c r="J618" t="s">
        <v>269</v>
      </c>
      <c r="K618" t="s">
        <v>2524</v>
      </c>
      <c r="L618" s="20"/>
      <c r="M618" s="20"/>
      <c r="N618" s="20"/>
      <c r="O618" s="20"/>
      <c r="P618" s="20"/>
      <c r="Q618" s="28">
        <f t="shared" si="9"/>
        <v>17.71</v>
      </c>
      <c r="R618" s="18"/>
      <c r="S618" s="18"/>
      <c r="T618" s="18"/>
      <c r="U618" s="18"/>
      <c r="V618" s="18"/>
      <c r="W6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8" s="17">
        <f>SUM(T_MAIN_ROUTGW29[[#This Row],[(Y)
TOTAL Excluding VAT - Y1
((A*J)*Q)+((A*R)*12))]:[(AC)
TOTAL Excluding VAT - Y5
((E*N*Q)+((E*V)*12))]])</f>
        <v>0</v>
      </c>
      <c r="AC618" s="65"/>
    </row>
    <row r="619" spans="1:29" x14ac:dyDescent="0.3">
      <c r="A619" t="s">
        <v>67</v>
      </c>
      <c r="B619" t="s">
        <v>7310</v>
      </c>
      <c r="C619" t="s">
        <v>7311</v>
      </c>
      <c r="D619" t="s">
        <v>7307</v>
      </c>
      <c r="E619">
        <v>1</v>
      </c>
      <c r="F619">
        <v>1</v>
      </c>
      <c r="G619">
        <v>1</v>
      </c>
      <c r="H619">
        <v>1</v>
      </c>
      <c r="I619">
        <v>1</v>
      </c>
      <c r="J619" t="s">
        <v>269</v>
      </c>
      <c r="K619" t="s">
        <v>2524</v>
      </c>
      <c r="L619" s="20"/>
      <c r="M619" s="20"/>
      <c r="N619" s="20"/>
      <c r="O619" s="20"/>
      <c r="P619" s="20"/>
      <c r="Q619" s="28">
        <f t="shared" si="9"/>
        <v>17.71</v>
      </c>
      <c r="R619" s="18"/>
      <c r="S619" s="18"/>
      <c r="T619" s="18"/>
      <c r="U619" s="18"/>
      <c r="V619" s="18"/>
      <c r="W6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19" s="17">
        <f>SUM(T_MAIN_ROUTGW29[[#This Row],[(Y)
TOTAL Excluding VAT - Y1
((A*J)*Q)+((A*R)*12))]:[(AC)
TOTAL Excluding VAT - Y5
((E*N*Q)+((E*V)*12))]])</f>
        <v>0</v>
      </c>
      <c r="AC619" s="65"/>
    </row>
    <row r="620" spans="1:29" x14ac:dyDescent="0.3">
      <c r="A620" t="s">
        <v>67</v>
      </c>
      <c r="B620" t="s">
        <v>7312</v>
      </c>
      <c r="C620" t="s">
        <v>7313</v>
      </c>
      <c r="D620" t="s">
        <v>7307</v>
      </c>
      <c r="E620">
        <v>1</v>
      </c>
      <c r="F620">
        <v>1</v>
      </c>
      <c r="G620">
        <v>1</v>
      </c>
      <c r="H620">
        <v>1</v>
      </c>
      <c r="I620">
        <v>1</v>
      </c>
      <c r="J620" t="s">
        <v>269</v>
      </c>
      <c r="K620" t="s">
        <v>2524</v>
      </c>
      <c r="L620" s="20"/>
      <c r="M620" s="20"/>
      <c r="N620" s="20"/>
      <c r="O620" s="20"/>
      <c r="P620" s="20"/>
      <c r="Q620" s="28">
        <f t="shared" si="9"/>
        <v>17.71</v>
      </c>
      <c r="R620" s="18"/>
      <c r="S620" s="18"/>
      <c r="T620" s="18"/>
      <c r="U620" s="18"/>
      <c r="V620" s="18"/>
      <c r="W6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0" s="17">
        <f>SUM(T_MAIN_ROUTGW29[[#This Row],[(Y)
TOTAL Excluding VAT - Y1
((A*J)*Q)+((A*R)*12))]:[(AC)
TOTAL Excluding VAT - Y5
((E*N*Q)+((E*V)*12))]])</f>
        <v>0</v>
      </c>
      <c r="AC620" s="65"/>
    </row>
    <row r="621" spans="1:29" x14ac:dyDescent="0.3">
      <c r="A621" t="s">
        <v>67</v>
      </c>
      <c r="B621" t="s">
        <v>7314</v>
      </c>
      <c r="C621" t="s">
        <v>7315</v>
      </c>
      <c r="D621" t="s">
        <v>7307</v>
      </c>
      <c r="E621">
        <v>1</v>
      </c>
      <c r="F621">
        <v>1</v>
      </c>
      <c r="G621">
        <v>1</v>
      </c>
      <c r="H621">
        <v>1</v>
      </c>
      <c r="I621">
        <v>1</v>
      </c>
      <c r="J621" t="s">
        <v>269</v>
      </c>
      <c r="K621" t="s">
        <v>2524</v>
      </c>
      <c r="L621" s="20"/>
      <c r="M621" s="20"/>
      <c r="N621" s="20"/>
      <c r="O621" s="20"/>
      <c r="P621" s="20"/>
      <c r="Q621" s="28">
        <f t="shared" si="9"/>
        <v>17.71</v>
      </c>
      <c r="R621" s="18"/>
      <c r="S621" s="18"/>
      <c r="T621" s="18"/>
      <c r="U621" s="18"/>
      <c r="V621" s="18"/>
      <c r="W6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1" s="17">
        <f>SUM(T_MAIN_ROUTGW29[[#This Row],[(Y)
TOTAL Excluding VAT - Y1
((A*J)*Q)+((A*R)*12))]:[(AC)
TOTAL Excluding VAT - Y5
((E*N*Q)+((E*V)*12))]])</f>
        <v>0</v>
      </c>
      <c r="AC621" s="65"/>
    </row>
    <row r="622" spans="1:29" x14ac:dyDescent="0.3">
      <c r="A622" t="s">
        <v>67</v>
      </c>
      <c r="B622" t="s">
        <v>7316</v>
      </c>
      <c r="C622" t="s">
        <v>7317</v>
      </c>
      <c r="D622" t="s">
        <v>7307</v>
      </c>
      <c r="E622">
        <v>1</v>
      </c>
      <c r="F622">
        <v>1</v>
      </c>
      <c r="G622">
        <v>1</v>
      </c>
      <c r="H622">
        <v>1</v>
      </c>
      <c r="I622">
        <v>1</v>
      </c>
      <c r="J622" t="s">
        <v>269</v>
      </c>
      <c r="K622" t="s">
        <v>2524</v>
      </c>
      <c r="L622" s="20"/>
      <c r="M622" s="20"/>
      <c r="N622" s="20"/>
      <c r="O622" s="20"/>
      <c r="P622" s="20"/>
      <c r="Q622" s="28">
        <f t="shared" si="9"/>
        <v>17.71</v>
      </c>
      <c r="R622" s="18"/>
      <c r="S622" s="18"/>
      <c r="T622" s="18"/>
      <c r="U622" s="18"/>
      <c r="V622" s="18"/>
      <c r="W6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2" s="17">
        <f>SUM(T_MAIN_ROUTGW29[[#This Row],[(Y)
TOTAL Excluding VAT - Y1
((A*J)*Q)+((A*R)*12))]:[(AC)
TOTAL Excluding VAT - Y5
((E*N*Q)+((E*V)*12))]])</f>
        <v>0</v>
      </c>
      <c r="AC622" s="65"/>
    </row>
    <row r="623" spans="1:29" x14ac:dyDescent="0.3">
      <c r="A623" t="s">
        <v>67</v>
      </c>
      <c r="B623" t="s">
        <v>7318</v>
      </c>
      <c r="C623" t="s">
        <v>7319</v>
      </c>
      <c r="D623" t="s">
        <v>7307</v>
      </c>
      <c r="E623">
        <v>1</v>
      </c>
      <c r="F623">
        <v>1</v>
      </c>
      <c r="G623">
        <v>1</v>
      </c>
      <c r="H623">
        <v>1</v>
      </c>
      <c r="I623">
        <v>1</v>
      </c>
      <c r="J623" t="s">
        <v>269</v>
      </c>
      <c r="K623" t="s">
        <v>2524</v>
      </c>
      <c r="L623" s="20"/>
      <c r="M623" s="20"/>
      <c r="N623" s="20"/>
      <c r="O623" s="20"/>
      <c r="P623" s="20"/>
      <c r="Q623" s="28">
        <f t="shared" si="9"/>
        <v>17.71</v>
      </c>
      <c r="R623" s="18"/>
      <c r="S623" s="18"/>
      <c r="T623" s="18"/>
      <c r="U623" s="18"/>
      <c r="V623" s="18"/>
      <c r="W6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3" s="17">
        <f>SUM(T_MAIN_ROUTGW29[[#This Row],[(Y)
TOTAL Excluding VAT - Y1
((A*J)*Q)+((A*R)*12))]:[(AC)
TOTAL Excluding VAT - Y5
((E*N*Q)+((E*V)*12))]])</f>
        <v>0</v>
      </c>
      <c r="AC623" s="65"/>
    </row>
    <row r="624" spans="1:29" x14ac:dyDescent="0.3">
      <c r="A624" t="s">
        <v>67</v>
      </c>
      <c r="B624" t="s">
        <v>7320</v>
      </c>
      <c r="C624" t="s">
        <v>7321</v>
      </c>
      <c r="D624" t="s">
        <v>7307</v>
      </c>
      <c r="E624">
        <v>1</v>
      </c>
      <c r="F624">
        <v>1</v>
      </c>
      <c r="G624">
        <v>1</v>
      </c>
      <c r="H624">
        <v>1</v>
      </c>
      <c r="I624">
        <v>1</v>
      </c>
      <c r="J624" t="s">
        <v>269</v>
      </c>
      <c r="K624" t="s">
        <v>2524</v>
      </c>
      <c r="L624" s="20"/>
      <c r="M624" s="20"/>
      <c r="N624" s="20"/>
      <c r="O624" s="20"/>
      <c r="P624" s="20"/>
      <c r="Q624" s="28">
        <f t="shared" si="9"/>
        <v>17.71</v>
      </c>
      <c r="R624" s="18"/>
      <c r="S624" s="18"/>
      <c r="T624" s="18"/>
      <c r="U624" s="18"/>
      <c r="V624" s="18"/>
      <c r="W6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4" s="17">
        <f>SUM(T_MAIN_ROUTGW29[[#This Row],[(Y)
TOTAL Excluding VAT - Y1
((A*J)*Q)+((A*R)*12))]:[(AC)
TOTAL Excluding VAT - Y5
((E*N*Q)+((E*V)*12))]])</f>
        <v>0</v>
      </c>
      <c r="AC624" s="65"/>
    </row>
    <row r="625" spans="1:29" x14ac:dyDescent="0.3">
      <c r="A625" t="s">
        <v>67</v>
      </c>
      <c r="B625" t="s">
        <v>7322</v>
      </c>
      <c r="C625" t="s">
        <v>7323</v>
      </c>
      <c r="D625" t="s">
        <v>7307</v>
      </c>
      <c r="E625">
        <v>1</v>
      </c>
      <c r="F625">
        <v>1</v>
      </c>
      <c r="G625">
        <v>1</v>
      </c>
      <c r="H625">
        <v>1</v>
      </c>
      <c r="I625">
        <v>1</v>
      </c>
      <c r="J625" t="s">
        <v>269</v>
      </c>
      <c r="K625" t="s">
        <v>2524</v>
      </c>
      <c r="L625" s="20"/>
      <c r="M625" s="20"/>
      <c r="N625" s="20"/>
      <c r="O625" s="20"/>
      <c r="P625" s="20"/>
      <c r="Q625" s="28">
        <f t="shared" si="9"/>
        <v>17.71</v>
      </c>
      <c r="R625" s="18"/>
      <c r="S625" s="18"/>
      <c r="T625" s="18"/>
      <c r="U625" s="18"/>
      <c r="V625" s="18"/>
      <c r="W6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5" s="17">
        <f>SUM(T_MAIN_ROUTGW29[[#This Row],[(Y)
TOTAL Excluding VAT - Y1
((A*J)*Q)+((A*R)*12))]:[(AC)
TOTAL Excluding VAT - Y5
((E*N*Q)+((E*V)*12))]])</f>
        <v>0</v>
      </c>
      <c r="AC625" s="65"/>
    </row>
    <row r="626" spans="1:29" x14ac:dyDescent="0.3">
      <c r="A626" t="s">
        <v>67</v>
      </c>
      <c r="B626" t="s">
        <v>7324</v>
      </c>
      <c r="C626" t="s">
        <v>7325</v>
      </c>
      <c r="D626" t="s">
        <v>7307</v>
      </c>
      <c r="E626">
        <v>1</v>
      </c>
      <c r="F626">
        <v>1</v>
      </c>
      <c r="G626">
        <v>1</v>
      </c>
      <c r="H626">
        <v>1</v>
      </c>
      <c r="I626">
        <v>1</v>
      </c>
      <c r="J626" t="s">
        <v>269</v>
      </c>
      <c r="K626" t="s">
        <v>2524</v>
      </c>
      <c r="L626" s="20"/>
      <c r="M626" s="20"/>
      <c r="N626" s="20"/>
      <c r="O626" s="20"/>
      <c r="P626" s="20"/>
      <c r="Q626" s="28">
        <f t="shared" si="9"/>
        <v>17.71</v>
      </c>
      <c r="R626" s="18"/>
      <c r="S626" s="18"/>
      <c r="T626" s="18"/>
      <c r="U626" s="18"/>
      <c r="V626" s="18"/>
      <c r="W6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6" s="17">
        <f>SUM(T_MAIN_ROUTGW29[[#This Row],[(Y)
TOTAL Excluding VAT - Y1
((A*J)*Q)+((A*R)*12))]:[(AC)
TOTAL Excluding VAT - Y5
((E*N*Q)+((E*V)*12))]])</f>
        <v>0</v>
      </c>
      <c r="AC626" s="65"/>
    </row>
    <row r="627" spans="1:29" x14ac:dyDescent="0.3">
      <c r="A627" t="s">
        <v>67</v>
      </c>
      <c r="B627" t="s">
        <v>7326</v>
      </c>
      <c r="C627" t="s">
        <v>7327</v>
      </c>
      <c r="D627" t="s">
        <v>7307</v>
      </c>
      <c r="E627">
        <v>1</v>
      </c>
      <c r="F627">
        <v>1</v>
      </c>
      <c r="G627">
        <v>1</v>
      </c>
      <c r="H627">
        <v>1</v>
      </c>
      <c r="I627">
        <v>1</v>
      </c>
      <c r="J627" t="s">
        <v>269</v>
      </c>
      <c r="K627" t="s">
        <v>2524</v>
      </c>
      <c r="L627" s="20"/>
      <c r="M627" s="20"/>
      <c r="N627" s="20"/>
      <c r="O627" s="20"/>
      <c r="P627" s="20"/>
      <c r="Q627" s="28">
        <f t="shared" si="9"/>
        <v>17.71</v>
      </c>
      <c r="R627" s="18"/>
      <c r="S627" s="18"/>
      <c r="T627" s="18"/>
      <c r="U627" s="18"/>
      <c r="V627" s="18"/>
      <c r="W6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7" s="17">
        <f>SUM(T_MAIN_ROUTGW29[[#This Row],[(Y)
TOTAL Excluding VAT - Y1
((A*J)*Q)+((A*R)*12))]:[(AC)
TOTAL Excluding VAT - Y5
((E*N*Q)+((E*V)*12))]])</f>
        <v>0</v>
      </c>
      <c r="AC627" s="65"/>
    </row>
    <row r="628" spans="1:29" x14ac:dyDescent="0.3">
      <c r="A628" t="s">
        <v>67</v>
      </c>
      <c r="B628" t="s">
        <v>7328</v>
      </c>
      <c r="C628" t="s">
        <v>7329</v>
      </c>
      <c r="D628" t="s">
        <v>7307</v>
      </c>
      <c r="E628">
        <v>1</v>
      </c>
      <c r="F628">
        <v>1</v>
      </c>
      <c r="G628">
        <v>1</v>
      </c>
      <c r="H628">
        <v>1</v>
      </c>
      <c r="I628">
        <v>1</v>
      </c>
      <c r="J628" t="s">
        <v>269</v>
      </c>
      <c r="K628" t="s">
        <v>2524</v>
      </c>
      <c r="L628" s="20"/>
      <c r="M628" s="20"/>
      <c r="N628" s="20"/>
      <c r="O628" s="20"/>
      <c r="P628" s="20"/>
      <c r="Q628" s="28">
        <f t="shared" si="9"/>
        <v>17.71</v>
      </c>
      <c r="R628" s="18"/>
      <c r="S628" s="18"/>
      <c r="T628" s="18"/>
      <c r="U628" s="18"/>
      <c r="V628" s="18"/>
      <c r="W6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8" s="17">
        <f>SUM(T_MAIN_ROUTGW29[[#This Row],[(Y)
TOTAL Excluding VAT - Y1
((A*J)*Q)+((A*R)*12))]:[(AC)
TOTAL Excluding VAT - Y5
((E*N*Q)+((E*V)*12))]])</f>
        <v>0</v>
      </c>
      <c r="AC628" s="65"/>
    </row>
    <row r="629" spans="1:29" x14ac:dyDescent="0.3">
      <c r="A629" t="s">
        <v>67</v>
      </c>
      <c r="B629" t="s">
        <v>7330</v>
      </c>
      <c r="C629" t="s">
        <v>7331</v>
      </c>
      <c r="D629" t="s">
        <v>7307</v>
      </c>
      <c r="E629">
        <v>1</v>
      </c>
      <c r="F629">
        <v>1</v>
      </c>
      <c r="G629">
        <v>1</v>
      </c>
      <c r="H629">
        <v>1</v>
      </c>
      <c r="I629">
        <v>1</v>
      </c>
      <c r="J629" t="s">
        <v>269</v>
      </c>
      <c r="K629" t="s">
        <v>2524</v>
      </c>
      <c r="L629" s="20"/>
      <c r="M629" s="20"/>
      <c r="N629" s="20"/>
      <c r="O629" s="20"/>
      <c r="P629" s="20"/>
      <c r="Q629" s="28">
        <f t="shared" si="9"/>
        <v>17.71</v>
      </c>
      <c r="R629" s="18"/>
      <c r="S629" s="18"/>
      <c r="T629" s="18"/>
      <c r="U629" s="18"/>
      <c r="V629" s="18"/>
      <c r="W6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29" s="17">
        <f>SUM(T_MAIN_ROUTGW29[[#This Row],[(Y)
TOTAL Excluding VAT - Y1
((A*J)*Q)+((A*R)*12))]:[(AC)
TOTAL Excluding VAT - Y5
((E*N*Q)+((E*V)*12))]])</f>
        <v>0</v>
      </c>
      <c r="AC629" s="65"/>
    </row>
    <row r="630" spans="1:29" x14ac:dyDescent="0.3">
      <c r="A630" t="s">
        <v>67</v>
      </c>
      <c r="B630" t="s">
        <v>7332</v>
      </c>
      <c r="C630" t="s">
        <v>7333</v>
      </c>
      <c r="D630" t="s">
        <v>7307</v>
      </c>
      <c r="E630">
        <v>1</v>
      </c>
      <c r="F630">
        <v>1</v>
      </c>
      <c r="G630">
        <v>1</v>
      </c>
      <c r="H630">
        <v>1</v>
      </c>
      <c r="I630">
        <v>1</v>
      </c>
      <c r="J630" t="s">
        <v>269</v>
      </c>
      <c r="K630" t="s">
        <v>2524</v>
      </c>
      <c r="L630" s="20"/>
      <c r="M630" s="20"/>
      <c r="N630" s="20"/>
      <c r="O630" s="20"/>
      <c r="P630" s="20"/>
      <c r="Q630" s="28">
        <f t="shared" si="9"/>
        <v>17.71</v>
      </c>
      <c r="R630" s="18"/>
      <c r="S630" s="18"/>
      <c r="T630" s="18"/>
      <c r="U630" s="18"/>
      <c r="V630" s="18"/>
      <c r="W6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0" s="17">
        <f>SUM(T_MAIN_ROUTGW29[[#This Row],[(Y)
TOTAL Excluding VAT - Y1
((A*J)*Q)+((A*R)*12))]:[(AC)
TOTAL Excluding VAT - Y5
((E*N*Q)+((E*V)*12))]])</f>
        <v>0</v>
      </c>
      <c r="AC630" s="65"/>
    </row>
    <row r="631" spans="1:29" x14ac:dyDescent="0.3">
      <c r="A631" t="s">
        <v>67</v>
      </c>
      <c r="B631" t="s">
        <v>7334</v>
      </c>
      <c r="C631" t="s">
        <v>7335</v>
      </c>
      <c r="D631" t="s">
        <v>7307</v>
      </c>
      <c r="E631">
        <v>1</v>
      </c>
      <c r="F631">
        <v>1</v>
      </c>
      <c r="G631">
        <v>1</v>
      </c>
      <c r="H631">
        <v>1</v>
      </c>
      <c r="I631">
        <v>1</v>
      </c>
      <c r="J631" t="s">
        <v>269</v>
      </c>
      <c r="K631" t="s">
        <v>2524</v>
      </c>
      <c r="L631" s="20"/>
      <c r="M631" s="20"/>
      <c r="N631" s="20"/>
      <c r="O631" s="20"/>
      <c r="P631" s="20"/>
      <c r="Q631" s="28">
        <f t="shared" si="9"/>
        <v>17.71</v>
      </c>
      <c r="R631" s="18"/>
      <c r="S631" s="18"/>
      <c r="T631" s="18"/>
      <c r="U631" s="18"/>
      <c r="V631" s="18"/>
      <c r="W6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1" s="17">
        <f>SUM(T_MAIN_ROUTGW29[[#This Row],[(Y)
TOTAL Excluding VAT - Y1
((A*J)*Q)+((A*R)*12))]:[(AC)
TOTAL Excluding VAT - Y5
((E*N*Q)+((E*V)*12))]])</f>
        <v>0</v>
      </c>
      <c r="AC631" s="65"/>
    </row>
    <row r="632" spans="1:29" x14ac:dyDescent="0.3">
      <c r="A632" t="s">
        <v>67</v>
      </c>
      <c r="B632" t="s">
        <v>7336</v>
      </c>
      <c r="C632" t="s">
        <v>7337</v>
      </c>
      <c r="D632" t="s">
        <v>7307</v>
      </c>
      <c r="E632">
        <v>1</v>
      </c>
      <c r="F632">
        <v>1</v>
      </c>
      <c r="G632">
        <v>1</v>
      </c>
      <c r="H632">
        <v>1</v>
      </c>
      <c r="I632">
        <v>1</v>
      </c>
      <c r="J632" t="s">
        <v>269</v>
      </c>
      <c r="K632" t="s">
        <v>2524</v>
      </c>
      <c r="L632" s="20"/>
      <c r="M632" s="20"/>
      <c r="N632" s="20"/>
      <c r="O632" s="20"/>
      <c r="P632" s="20"/>
      <c r="Q632" s="28">
        <f t="shared" si="9"/>
        <v>17.71</v>
      </c>
      <c r="R632" s="18"/>
      <c r="S632" s="18"/>
      <c r="T632" s="18"/>
      <c r="U632" s="18"/>
      <c r="V632" s="18"/>
      <c r="W6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2" s="17">
        <f>SUM(T_MAIN_ROUTGW29[[#This Row],[(Y)
TOTAL Excluding VAT - Y1
((A*J)*Q)+((A*R)*12))]:[(AC)
TOTAL Excluding VAT - Y5
((E*N*Q)+((E*V)*12))]])</f>
        <v>0</v>
      </c>
      <c r="AC632" s="65"/>
    </row>
    <row r="633" spans="1:29" x14ac:dyDescent="0.3">
      <c r="A633" t="s">
        <v>67</v>
      </c>
      <c r="B633" t="s">
        <v>7338</v>
      </c>
      <c r="C633" t="s">
        <v>7339</v>
      </c>
      <c r="D633" t="s">
        <v>7307</v>
      </c>
      <c r="E633">
        <v>1</v>
      </c>
      <c r="F633">
        <v>1</v>
      </c>
      <c r="G633">
        <v>1</v>
      </c>
      <c r="H633">
        <v>1</v>
      </c>
      <c r="I633">
        <v>1</v>
      </c>
      <c r="J633" t="s">
        <v>269</v>
      </c>
      <c r="K633" t="s">
        <v>2524</v>
      </c>
      <c r="L633" s="20"/>
      <c r="M633" s="20"/>
      <c r="N633" s="20"/>
      <c r="O633" s="20"/>
      <c r="P633" s="20"/>
      <c r="Q633" s="28">
        <f t="shared" si="9"/>
        <v>17.71</v>
      </c>
      <c r="R633" s="18"/>
      <c r="S633" s="18"/>
      <c r="T633" s="18"/>
      <c r="U633" s="18"/>
      <c r="V633" s="18"/>
      <c r="W6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3" s="17">
        <f>SUM(T_MAIN_ROUTGW29[[#This Row],[(Y)
TOTAL Excluding VAT - Y1
((A*J)*Q)+((A*R)*12))]:[(AC)
TOTAL Excluding VAT - Y5
((E*N*Q)+((E*V)*12))]])</f>
        <v>0</v>
      </c>
      <c r="AC633" s="65"/>
    </row>
    <row r="634" spans="1:29" x14ac:dyDescent="0.3">
      <c r="A634" t="s">
        <v>67</v>
      </c>
      <c r="B634" t="s">
        <v>7340</v>
      </c>
      <c r="C634" t="s">
        <v>7341</v>
      </c>
      <c r="D634" t="s">
        <v>7307</v>
      </c>
      <c r="E634">
        <v>1</v>
      </c>
      <c r="F634">
        <v>1</v>
      </c>
      <c r="G634">
        <v>1</v>
      </c>
      <c r="H634">
        <v>1</v>
      </c>
      <c r="I634">
        <v>1</v>
      </c>
      <c r="J634" t="s">
        <v>269</v>
      </c>
      <c r="K634" t="s">
        <v>2524</v>
      </c>
      <c r="L634" s="20"/>
      <c r="M634" s="20"/>
      <c r="N634" s="20"/>
      <c r="O634" s="20"/>
      <c r="P634" s="20"/>
      <c r="Q634" s="28">
        <f t="shared" si="9"/>
        <v>17.71</v>
      </c>
      <c r="R634" s="18"/>
      <c r="S634" s="18"/>
      <c r="T634" s="18"/>
      <c r="U634" s="18"/>
      <c r="V634" s="18"/>
      <c r="W6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4" s="17">
        <f>SUM(T_MAIN_ROUTGW29[[#This Row],[(Y)
TOTAL Excluding VAT - Y1
((A*J)*Q)+((A*R)*12))]:[(AC)
TOTAL Excluding VAT - Y5
((E*N*Q)+((E*V)*12))]])</f>
        <v>0</v>
      </c>
      <c r="AC634" s="65"/>
    </row>
    <row r="635" spans="1:29" x14ac:dyDescent="0.3">
      <c r="A635" t="s">
        <v>67</v>
      </c>
      <c r="B635" t="s">
        <v>7342</v>
      </c>
      <c r="C635" t="s">
        <v>7343</v>
      </c>
      <c r="D635" t="s">
        <v>7307</v>
      </c>
      <c r="E635">
        <v>1</v>
      </c>
      <c r="F635">
        <v>1</v>
      </c>
      <c r="G635">
        <v>1</v>
      </c>
      <c r="H635">
        <v>1</v>
      </c>
      <c r="I635">
        <v>1</v>
      </c>
      <c r="J635" t="s">
        <v>269</v>
      </c>
      <c r="K635" t="s">
        <v>2524</v>
      </c>
      <c r="L635" s="20"/>
      <c r="M635" s="20"/>
      <c r="N635" s="20"/>
      <c r="O635" s="20"/>
      <c r="P635" s="20"/>
      <c r="Q635" s="28">
        <f t="shared" si="9"/>
        <v>17.71</v>
      </c>
      <c r="R635" s="18"/>
      <c r="S635" s="18"/>
      <c r="T635" s="18"/>
      <c r="U635" s="18"/>
      <c r="V635" s="18"/>
      <c r="W6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5" s="17">
        <f>SUM(T_MAIN_ROUTGW29[[#This Row],[(Y)
TOTAL Excluding VAT - Y1
((A*J)*Q)+((A*R)*12))]:[(AC)
TOTAL Excluding VAT - Y5
((E*N*Q)+((E*V)*12))]])</f>
        <v>0</v>
      </c>
      <c r="AC635" s="65"/>
    </row>
    <row r="636" spans="1:29" x14ac:dyDescent="0.3">
      <c r="A636" t="s">
        <v>67</v>
      </c>
      <c r="B636" t="s">
        <v>7344</v>
      </c>
      <c r="C636" t="s">
        <v>7345</v>
      </c>
      <c r="D636" t="s">
        <v>7307</v>
      </c>
      <c r="E636">
        <v>1</v>
      </c>
      <c r="F636">
        <v>1</v>
      </c>
      <c r="G636">
        <v>1</v>
      </c>
      <c r="H636">
        <v>1</v>
      </c>
      <c r="I636">
        <v>1</v>
      </c>
      <c r="J636" t="s">
        <v>269</v>
      </c>
      <c r="K636" t="s">
        <v>2524</v>
      </c>
      <c r="L636" s="20"/>
      <c r="M636" s="20"/>
      <c r="N636" s="20"/>
      <c r="O636" s="20"/>
      <c r="P636" s="20"/>
      <c r="Q636" s="28">
        <f t="shared" si="9"/>
        <v>17.71</v>
      </c>
      <c r="R636" s="18"/>
      <c r="S636" s="18"/>
      <c r="T636" s="18"/>
      <c r="U636" s="18"/>
      <c r="V636" s="18"/>
      <c r="W6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6" s="17">
        <f>SUM(T_MAIN_ROUTGW29[[#This Row],[(Y)
TOTAL Excluding VAT - Y1
((A*J)*Q)+((A*R)*12))]:[(AC)
TOTAL Excluding VAT - Y5
((E*N*Q)+((E*V)*12))]])</f>
        <v>0</v>
      </c>
      <c r="AC636" s="65"/>
    </row>
    <row r="637" spans="1:29" x14ac:dyDescent="0.3">
      <c r="A637" t="s">
        <v>67</v>
      </c>
      <c r="B637" t="s">
        <v>7346</v>
      </c>
      <c r="C637" t="s">
        <v>7347</v>
      </c>
      <c r="D637" t="s">
        <v>7307</v>
      </c>
      <c r="E637">
        <v>1</v>
      </c>
      <c r="F637">
        <v>1</v>
      </c>
      <c r="G637">
        <v>1</v>
      </c>
      <c r="H637">
        <v>1</v>
      </c>
      <c r="I637">
        <v>1</v>
      </c>
      <c r="J637" t="s">
        <v>269</v>
      </c>
      <c r="K637" t="s">
        <v>2524</v>
      </c>
      <c r="L637" s="20"/>
      <c r="M637" s="20"/>
      <c r="N637" s="20"/>
      <c r="O637" s="20"/>
      <c r="P637" s="20"/>
      <c r="Q637" s="28">
        <f t="shared" si="9"/>
        <v>17.71</v>
      </c>
      <c r="R637" s="18"/>
      <c r="S637" s="18"/>
      <c r="T637" s="18"/>
      <c r="U637" s="18"/>
      <c r="V637" s="18"/>
      <c r="W6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7" s="17">
        <f>SUM(T_MAIN_ROUTGW29[[#This Row],[(Y)
TOTAL Excluding VAT - Y1
((A*J)*Q)+((A*R)*12))]:[(AC)
TOTAL Excluding VAT - Y5
((E*N*Q)+((E*V)*12))]])</f>
        <v>0</v>
      </c>
      <c r="AC637" s="65"/>
    </row>
    <row r="638" spans="1:29" x14ac:dyDescent="0.3">
      <c r="A638" t="s">
        <v>67</v>
      </c>
      <c r="B638" t="s">
        <v>7348</v>
      </c>
      <c r="C638" t="s">
        <v>7349</v>
      </c>
      <c r="D638" t="s">
        <v>7307</v>
      </c>
      <c r="E638">
        <v>1</v>
      </c>
      <c r="F638">
        <v>1</v>
      </c>
      <c r="G638">
        <v>1</v>
      </c>
      <c r="H638">
        <v>1</v>
      </c>
      <c r="I638">
        <v>1</v>
      </c>
      <c r="J638" t="s">
        <v>269</v>
      </c>
      <c r="K638" t="s">
        <v>2524</v>
      </c>
      <c r="L638" s="20"/>
      <c r="M638" s="20"/>
      <c r="N638" s="20"/>
      <c r="O638" s="20"/>
      <c r="P638" s="20"/>
      <c r="Q638" s="28">
        <f t="shared" si="9"/>
        <v>17.71</v>
      </c>
      <c r="R638" s="18"/>
      <c r="S638" s="18"/>
      <c r="T638" s="18"/>
      <c r="U638" s="18"/>
      <c r="V638" s="18"/>
      <c r="W6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8" s="17">
        <f>SUM(T_MAIN_ROUTGW29[[#This Row],[(Y)
TOTAL Excluding VAT - Y1
((A*J)*Q)+((A*R)*12))]:[(AC)
TOTAL Excluding VAT - Y5
((E*N*Q)+((E*V)*12))]])</f>
        <v>0</v>
      </c>
      <c r="AC638" s="65"/>
    </row>
    <row r="639" spans="1:29" x14ac:dyDescent="0.3">
      <c r="A639" t="s">
        <v>67</v>
      </c>
      <c r="B639" t="s">
        <v>7350</v>
      </c>
      <c r="C639" t="s">
        <v>7351</v>
      </c>
      <c r="D639" t="s">
        <v>7307</v>
      </c>
      <c r="E639">
        <v>1</v>
      </c>
      <c r="F639">
        <v>1</v>
      </c>
      <c r="G639">
        <v>1</v>
      </c>
      <c r="H639">
        <v>1</v>
      </c>
      <c r="I639">
        <v>1</v>
      </c>
      <c r="J639" t="s">
        <v>269</v>
      </c>
      <c r="K639" t="s">
        <v>2524</v>
      </c>
      <c r="L639" s="20"/>
      <c r="M639" s="20"/>
      <c r="N639" s="20"/>
      <c r="O639" s="20"/>
      <c r="P639" s="20"/>
      <c r="Q639" s="28">
        <f t="shared" si="9"/>
        <v>17.71</v>
      </c>
      <c r="R639" s="18"/>
      <c r="S639" s="18"/>
      <c r="T639" s="18"/>
      <c r="U639" s="18"/>
      <c r="V639" s="18"/>
      <c r="W6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39" s="17">
        <f>SUM(T_MAIN_ROUTGW29[[#This Row],[(Y)
TOTAL Excluding VAT - Y1
((A*J)*Q)+((A*R)*12))]:[(AC)
TOTAL Excluding VAT - Y5
((E*N*Q)+((E*V)*12))]])</f>
        <v>0</v>
      </c>
      <c r="AC639" s="65"/>
    </row>
    <row r="640" spans="1:29" x14ac:dyDescent="0.3">
      <c r="A640" t="s">
        <v>67</v>
      </c>
      <c r="B640" t="s">
        <v>7352</v>
      </c>
      <c r="C640" t="s">
        <v>7353</v>
      </c>
      <c r="D640" t="s">
        <v>7307</v>
      </c>
      <c r="E640">
        <v>1</v>
      </c>
      <c r="F640">
        <v>1</v>
      </c>
      <c r="G640">
        <v>1</v>
      </c>
      <c r="H640">
        <v>1</v>
      </c>
      <c r="I640">
        <v>1</v>
      </c>
      <c r="J640" t="s">
        <v>269</v>
      </c>
      <c r="K640" t="s">
        <v>2524</v>
      </c>
      <c r="L640" s="20"/>
      <c r="M640" s="20"/>
      <c r="N640" s="20"/>
      <c r="O640" s="20"/>
      <c r="P640" s="20"/>
      <c r="Q640" s="28">
        <f t="shared" si="9"/>
        <v>17.71</v>
      </c>
      <c r="R640" s="18"/>
      <c r="S640" s="18"/>
      <c r="T640" s="18"/>
      <c r="U640" s="18"/>
      <c r="V640" s="18"/>
      <c r="W6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0" s="17">
        <f>SUM(T_MAIN_ROUTGW29[[#This Row],[(Y)
TOTAL Excluding VAT - Y1
((A*J)*Q)+((A*R)*12))]:[(AC)
TOTAL Excluding VAT - Y5
((E*N*Q)+((E*V)*12))]])</f>
        <v>0</v>
      </c>
      <c r="AC640" s="65"/>
    </row>
    <row r="641" spans="1:29" x14ac:dyDescent="0.3">
      <c r="A641" t="s">
        <v>67</v>
      </c>
      <c r="B641" t="s">
        <v>7354</v>
      </c>
      <c r="C641" t="s">
        <v>7355</v>
      </c>
      <c r="D641" t="s">
        <v>7307</v>
      </c>
      <c r="E641">
        <v>1</v>
      </c>
      <c r="F641">
        <v>1</v>
      </c>
      <c r="G641">
        <v>1</v>
      </c>
      <c r="H641">
        <v>1</v>
      </c>
      <c r="I641">
        <v>1</v>
      </c>
      <c r="J641" t="s">
        <v>269</v>
      </c>
      <c r="K641" t="s">
        <v>2524</v>
      </c>
      <c r="L641" s="20"/>
      <c r="M641" s="20"/>
      <c r="N641" s="20"/>
      <c r="O641" s="20"/>
      <c r="P641" s="20"/>
      <c r="Q641" s="28">
        <f t="shared" si="9"/>
        <v>17.71</v>
      </c>
      <c r="R641" s="18"/>
      <c r="S641" s="18"/>
      <c r="T641" s="18"/>
      <c r="U641" s="18"/>
      <c r="V641" s="18"/>
      <c r="W6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1" s="17">
        <f>SUM(T_MAIN_ROUTGW29[[#This Row],[(Y)
TOTAL Excluding VAT - Y1
((A*J)*Q)+((A*R)*12))]:[(AC)
TOTAL Excluding VAT - Y5
((E*N*Q)+((E*V)*12))]])</f>
        <v>0</v>
      </c>
      <c r="AC641" s="65"/>
    </row>
    <row r="642" spans="1:29" x14ac:dyDescent="0.3">
      <c r="A642" t="s">
        <v>67</v>
      </c>
      <c r="B642" t="s">
        <v>7356</v>
      </c>
      <c r="C642" t="s">
        <v>7357</v>
      </c>
      <c r="D642" t="s">
        <v>7307</v>
      </c>
      <c r="E642">
        <v>1</v>
      </c>
      <c r="F642">
        <v>1</v>
      </c>
      <c r="G642">
        <v>1</v>
      </c>
      <c r="H642">
        <v>1</v>
      </c>
      <c r="I642">
        <v>1</v>
      </c>
      <c r="J642" t="s">
        <v>269</v>
      </c>
      <c r="K642" t="s">
        <v>2524</v>
      </c>
      <c r="L642" s="20"/>
      <c r="M642" s="20"/>
      <c r="N642" s="20"/>
      <c r="O642" s="20"/>
      <c r="P642" s="20"/>
      <c r="Q642" s="28">
        <f t="shared" si="9"/>
        <v>17.71</v>
      </c>
      <c r="R642" s="18"/>
      <c r="S642" s="18"/>
      <c r="T642" s="18"/>
      <c r="U642" s="18"/>
      <c r="V642" s="18"/>
      <c r="W6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2" s="17">
        <f>SUM(T_MAIN_ROUTGW29[[#This Row],[(Y)
TOTAL Excluding VAT - Y1
((A*J)*Q)+((A*R)*12))]:[(AC)
TOTAL Excluding VAT - Y5
((E*N*Q)+((E*V)*12))]])</f>
        <v>0</v>
      </c>
      <c r="AC642" s="65"/>
    </row>
    <row r="643" spans="1:29" x14ac:dyDescent="0.3">
      <c r="A643" t="s">
        <v>67</v>
      </c>
      <c r="B643" t="s">
        <v>7358</v>
      </c>
      <c r="C643" t="s">
        <v>7359</v>
      </c>
      <c r="D643" t="s">
        <v>7307</v>
      </c>
      <c r="E643">
        <v>1</v>
      </c>
      <c r="F643">
        <v>1</v>
      </c>
      <c r="G643">
        <v>1</v>
      </c>
      <c r="H643">
        <v>1</v>
      </c>
      <c r="I643">
        <v>1</v>
      </c>
      <c r="J643" t="s">
        <v>269</v>
      </c>
      <c r="K643" t="s">
        <v>2524</v>
      </c>
      <c r="L643" s="20"/>
      <c r="M643" s="20"/>
      <c r="N643" s="20"/>
      <c r="O643" s="20"/>
      <c r="P643" s="20"/>
      <c r="Q643" s="28">
        <f t="shared" si="9"/>
        <v>17.71</v>
      </c>
      <c r="R643" s="18"/>
      <c r="S643" s="18"/>
      <c r="T643" s="18"/>
      <c r="U643" s="18"/>
      <c r="V643" s="18"/>
      <c r="W6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3" s="17">
        <f>SUM(T_MAIN_ROUTGW29[[#This Row],[(Y)
TOTAL Excluding VAT - Y1
((A*J)*Q)+((A*R)*12))]:[(AC)
TOTAL Excluding VAT - Y5
((E*N*Q)+((E*V)*12))]])</f>
        <v>0</v>
      </c>
      <c r="AC643" s="65"/>
    </row>
    <row r="644" spans="1:29" x14ac:dyDescent="0.3">
      <c r="A644" t="s">
        <v>67</v>
      </c>
      <c r="B644" t="s">
        <v>7360</v>
      </c>
      <c r="C644" t="s">
        <v>7361</v>
      </c>
      <c r="D644" t="s">
        <v>7307</v>
      </c>
      <c r="E644">
        <v>1</v>
      </c>
      <c r="F644">
        <v>1</v>
      </c>
      <c r="G644">
        <v>1</v>
      </c>
      <c r="H644">
        <v>1</v>
      </c>
      <c r="I644">
        <v>1</v>
      </c>
      <c r="J644" t="s">
        <v>269</v>
      </c>
      <c r="K644" t="s">
        <v>2524</v>
      </c>
      <c r="L644" s="20"/>
      <c r="M644" s="20"/>
      <c r="N644" s="20"/>
      <c r="O644" s="20"/>
      <c r="P644" s="20"/>
      <c r="Q644" s="28">
        <f t="shared" si="9"/>
        <v>17.71</v>
      </c>
      <c r="R644" s="18"/>
      <c r="S644" s="18"/>
      <c r="T644" s="18"/>
      <c r="U644" s="18"/>
      <c r="V644" s="18"/>
      <c r="W6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4" s="17">
        <f>SUM(T_MAIN_ROUTGW29[[#This Row],[(Y)
TOTAL Excluding VAT - Y1
((A*J)*Q)+((A*R)*12))]:[(AC)
TOTAL Excluding VAT - Y5
((E*N*Q)+((E*V)*12))]])</f>
        <v>0</v>
      </c>
      <c r="AC644" s="65"/>
    </row>
    <row r="645" spans="1:29" x14ac:dyDescent="0.3">
      <c r="A645" t="s">
        <v>67</v>
      </c>
      <c r="B645" t="s">
        <v>7362</v>
      </c>
      <c r="C645" t="s">
        <v>7363</v>
      </c>
      <c r="D645" t="s">
        <v>7307</v>
      </c>
      <c r="E645">
        <v>1</v>
      </c>
      <c r="F645">
        <v>1</v>
      </c>
      <c r="G645">
        <v>1</v>
      </c>
      <c r="H645">
        <v>1</v>
      </c>
      <c r="I645">
        <v>1</v>
      </c>
      <c r="J645" t="s">
        <v>269</v>
      </c>
      <c r="K645" t="s">
        <v>2524</v>
      </c>
      <c r="L645" s="20"/>
      <c r="M645" s="20"/>
      <c r="N645" s="20"/>
      <c r="O645" s="20"/>
      <c r="P645" s="20"/>
      <c r="Q645" s="28">
        <f t="shared" si="9"/>
        <v>17.71</v>
      </c>
      <c r="R645" s="18"/>
      <c r="S645" s="18"/>
      <c r="T645" s="18"/>
      <c r="U645" s="18"/>
      <c r="V645" s="18"/>
      <c r="W6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5" s="17">
        <f>SUM(T_MAIN_ROUTGW29[[#This Row],[(Y)
TOTAL Excluding VAT - Y1
((A*J)*Q)+((A*R)*12))]:[(AC)
TOTAL Excluding VAT - Y5
((E*N*Q)+((E*V)*12))]])</f>
        <v>0</v>
      </c>
      <c r="AC645" s="65"/>
    </row>
    <row r="646" spans="1:29" x14ac:dyDescent="0.3">
      <c r="A646" t="s">
        <v>67</v>
      </c>
      <c r="B646" t="s">
        <v>7364</v>
      </c>
      <c r="C646" t="s">
        <v>7365</v>
      </c>
      <c r="D646" t="s">
        <v>7307</v>
      </c>
      <c r="E646">
        <v>1</v>
      </c>
      <c r="F646">
        <v>1</v>
      </c>
      <c r="G646">
        <v>1</v>
      </c>
      <c r="H646">
        <v>1</v>
      </c>
      <c r="I646">
        <v>1</v>
      </c>
      <c r="J646" t="s">
        <v>269</v>
      </c>
      <c r="K646" t="s">
        <v>2524</v>
      </c>
      <c r="L646" s="20"/>
      <c r="M646" s="20"/>
      <c r="N646" s="20"/>
      <c r="O646" s="20"/>
      <c r="P646" s="20"/>
      <c r="Q646" s="28">
        <f t="shared" si="9"/>
        <v>17.71</v>
      </c>
      <c r="R646" s="18"/>
      <c r="S646" s="18"/>
      <c r="T646" s="18"/>
      <c r="U646" s="18"/>
      <c r="V646" s="18"/>
      <c r="W6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6" s="17">
        <f>SUM(T_MAIN_ROUTGW29[[#This Row],[(Y)
TOTAL Excluding VAT - Y1
((A*J)*Q)+((A*R)*12))]:[(AC)
TOTAL Excluding VAT - Y5
((E*N*Q)+((E*V)*12))]])</f>
        <v>0</v>
      </c>
      <c r="AC646" s="65"/>
    </row>
    <row r="647" spans="1:29" x14ac:dyDescent="0.3">
      <c r="A647" t="s">
        <v>67</v>
      </c>
      <c r="B647" t="s">
        <v>7366</v>
      </c>
      <c r="C647" t="s">
        <v>7367</v>
      </c>
      <c r="D647" t="s">
        <v>7307</v>
      </c>
      <c r="E647">
        <v>1</v>
      </c>
      <c r="F647">
        <v>1</v>
      </c>
      <c r="G647">
        <v>1</v>
      </c>
      <c r="H647">
        <v>1</v>
      </c>
      <c r="I647">
        <v>1</v>
      </c>
      <c r="J647" t="s">
        <v>269</v>
      </c>
      <c r="K647" t="s">
        <v>2524</v>
      </c>
      <c r="L647" s="20"/>
      <c r="M647" s="20"/>
      <c r="N647" s="20"/>
      <c r="O647" s="20"/>
      <c r="P647" s="20"/>
      <c r="Q647" s="28">
        <f t="shared" si="9"/>
        <v>17.71</v>
      </c>
      <c r="R647" s="18"/>
      <c r="S647" s="18"/>
      <c r="T647" s="18"/>
      <c r="U647" s="18"/>
      <c r="V647" s="18"/>
      <c r="W6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7" s="17">
        <f>SUM(T_MAIN_ROUTGW29[[#This Row],[(Y)
TOTAL Excluding VAT - Y1
((A*J)*Q)+((A*R)*12))]:[(AC)
TOTAL Excluding VAT - Y5
((E*N*Q)+((E*V)*12))]])</f>
        <v>0</v>
      </c>
      <c r="AC647" s="65"/>
    </row>
    <row r="648" spans="1:29" x14ac:dyDescent="0.3">
      <c r="A648" t="s">
        <v>67</v>
      </c>
      <c r="B648" t="s">
        <v>7368</v>
      </c>
      <c r="C648" t="s">
        <v>7369</v>
      </c>
      <c r="D648" t="s">
        <v>7307</v>
      </c>
      <c r="E648">
        <v>1</v>
      </c>
      <c r="F648">
        <v>1</v>
      </c>
      <c r="G648">
        <v>1</v>
      </c>
      <c r="H648">
        <v>1</v>
      </c>
      <c r="I648">
        <v>1</v>
      </c>
      <c r="J648" t="s">
        <v>269</v>
      </c>
      <c r="K648" t="s">
        <v>2524</v>
      </c>
      <c r="L648" s="20"/>
      <c r="M648" s="20"/>
      <c r="N648" s="20"/>
      <c r="O648" s="20"/>
      <c r="P648" s="20"/>
      <c r="Q648" s="28">
        <f t="shared" si="9"/>
        <v>17.71</v>
      </c>
      <c r="R648" s="18"/>
      <c r="S648" s="18"/>
      <c r="T648" s="18"/>
      <c r="U648" s="18"/>
      <c r="V648" s="18"/>
      <c r="W6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8" s="17">
        <f>SUM(T_MAIN_ROUTGW29[[#This Row],[(Y)
TOTAL Excluding VAT - Y1
((A*J)*Q)+((A*R)*12))]:[(AC)
TOTAL Excluding VAT - Y5
((E*N*Q)+((E*V)*12))]])</f>
        <v>0</v>
      </c>
      <c r="AC648" s="65"/>
    </row>
    <row r="649" spans="1:29" x14ac:dyDescent="0.3">
      <c r="A649" t="s">
        <v>67</v>
      </c>
      <c r="B649" t="s">
        <v>7370</v>
      </c>
      <c r="C649" t="s">
        <v>7371</v>
      </c>
      <c r="D649" t="s">
        <v>7307</v>
      </c>
      <c r="E649">
        <v>1</v>
      </c>
      <c r="F649">
        <v>1</v>
      </c>
      <c r="G649">
        <v>1</v>
      </c>
      <c r="H649">
        <v>1</v>
      </c>
      <c r="I649">
        <v>1</v>
      </c>
      <c r="J649" t="s">
        <v>269</v>
      </c>
      <c r="K649" t="s">
        <v>2524</v>
      </c>
      <c r="L649" s="20"/>
      <c r="M649" s="20"/>
      <c r="N649" s="20"/>
      <c r="O649" s="20"/>
      <c r="P649" s="20"/>
      <c r="Q649" s="28">
        <f t="shared" si="9"/>
        <v>17.71</v>
      </c>
      <c r="R649" s="18"/>
      <c r="S649" s="18"/>
      <c r="T649" s="18"/>
      <c r="U649" s="18"/>
      <c r="V649" s="18"/>
      <c r="W6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49" s="17">
        <f>SUM(T_MAIN_ROUTGW29[[#This Row],[(Y)
TOTAL Excluding VAT - Y1
((A*J)*Q)+((A*R)*12))]:[(AC)
TOTAL Excluding VAT - Y5
((E*N*Q)+((E*V)*12))]])</f>
        <v>0</v>
      </c>
      <c r="AC649" s="65"/>
    </row>
    <row r="650" spans="1:29" x14ac:dyDescent="0.3">
      <c r="A650" t="s">
        <v>67</v>
      </c>
      <c r="B650" t="s">
        <v>7372</v>
      </c>
      <c r="C650" t="s">
        <v>7373</v>
      </c>
      <c r="D650" t="s">
        <v>7307</v>
      </c>
      <c r="E650">
        <v>1</v>
      </c>
      <c r="F650">
        <v>1</v>
      </c>
      <c r="G650">
        <v>1</v>
      </c>
      <c r="H650">
        <v>1</v>
      </c>
      <c r="I650">
        <v>1</v>
      </c>
      <c r="J650" t="s">
        <v>269</v>
      </c>
      <c r="K650" t="s">
        <v>2524</v>
      </c>
      <c r="L650" s="20"/>
      <c r="M650" s="20"/>
      <c r="N650" s="20"/>
      <c r="O650" s="20"/>
      <c r="P650" s="20"/>
      <c r="Q650" s="28">
        <f t="shared" si="9"/>
        <v>17.71</v>
      </c>
      <c r="R650" s="18"/>
      <c r="S650" s="18"/>
      <c r="T650" s="18"/>
      <c r="U650" s="18"/>
      <c r="V650" s="18"/>
      <c r="W6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0" s="17">
        <f>SUM(T_MAIN_ROUTGW29[[#This Row],[(Y)
TOTAL Excluding VAT - Y1
((A*J)*Q)+((A*R)*12))]:[(AC)
TOTAL Excluding VAT - Y5
((E*N*Q)+((E*V)*12))]])</f>
        <v>0</v>
      </c>
      <c r="AC650" s="65"/>
    </row>
    <row r="651" spans="1:29" x14ac:dyDescent="0.3">
      <c r="A651" t="s">
        <v>67</v>
      </c>
      <c r="B651" t="s">
        <v>7374</v>
      </c>
      <c r="C651" t="s">
        <v>7375</v>
      </c>
      <c r="D651" t="s">
        <v>7307</v>
      </c>
      <c r="E651">
        <v>1</v>
      </c>
      <c r="F651">
        <v>1</v>
      </c>
      <c r="G651">
        <v>1</v>
      </c>
      <c r="H651">
        <v>1</v>
      </c>
      <c r="I651">
        <v>1</v>
      </c>
      <c r="J651" t="s">
        <v>269</v>
      </c>
      <c r="K651" t="s">
        <v>2524</v>
      </c>
      <c r="L651" s="20"/>
      <c r="M651" s="20"/>
      <c r="N651" s="20"/>
      <c r="O651" s="20"/>
      <c r="P651" s="20"/>
      <c r="Q651" s="28">
        <f t="shared" si="9"/>
        <v>17.71</v>
      </c>
      <c r="R651" s="18"/>
      <c r="S651" s="18"/>
      <c r="T651" s="18"/>
      <c r="U651" s="18"/>
      <c r="V651" s="18"/>
      <c r="W6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1" s="17">
        <f>SUM(T_MAIN_ROUTGW29[[#This Row],[(Y)
TOTAL Excluding VAT - Y1
((A*J)*Q)+((A*R)*12))]:[(AC)
TOTAL Excluding VAT - Y5
((E*N*Q)+((E*V)*12))]])</f>
        <v>0</v>
      </c>
      <c r="AC651" s="65"/>
    </row>
    <row r="652" spans="1:29" x14ac:dyDescent="0.3">
      <c r="A652" t="s">
        <v>67</v>
      </c>
      <c r="B652" t="s">
        <v>7376</v>
      </c>
      <c r="C652" t="s">
        <v>7377</v>
      </c>
      <c r="D652" t="s">
        <v>7307</v>
      </c>
      <c r="E652">
        <v>1</v>
      </c>
      <c r="F652">
        <v>1</v>
      </c>
      <c r="G652">
        <v>1</v>
      </c>
      <c r="H652">
        <v>1</v>
      </c>
      <c r="I652">
        <v>1</v>
      </c>
      <c r="J652" t="s">
        <v>269</v>
      </c>
      <c r="K652" t="s">
        <v>2524</v>
      </c>
      <c r="L652" s="20"/>
      <c r="M652" s="20"/>
      <c r="N652" s="20"/>
      <c r="O652" s="20"/>
      <c r="P652" s="20"/>
      <c r="Q652" s="28">
        <f t="shared" si="9"/>
        <v>17.71</v>
      </c>
      <c r="R652" s="18"/>
      <c r="S652" s="18"/>
      <c r="T652" s="18"/>
      <c r="U652" s="18"/>
      <c r="V652" s="18"/>
      <c r="W6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2" s="17">
        <f>SUM(T_MAIN_ROUTGW29[[#This Row],[(Y)
TOTAL Excluding VAT - Y1
((A*J)*Q)+((A*R)*12))]:[(AC)
TOTAL Excluding VAT - Y5
((E*N*Q)+((E*V)*12))]])</f>
        <v>0</v>
      </c>
      <c r="AC652" s="65"/>
    </row>
    <row r="653" spans="1:29" x14ac:dyDescent="0.3">
      <c r="A653" t="s">
        <v>67</v>
      </c>
      <c r="B653" t="s">
        <v>7378</v>
      </c>
      <c r="C653" t="s">
        <v>7379</v>
      </c>
      <c r="D653" t="s">
        <v>7307</v>
      </c>
      <c r="E653">
        <v>1</v>
      </c>
      <c r="F653">
        <v>1</v>
      </c>
      <c r="G653">
        <v>1</v>
      </c>
      <c r="H653">
        <v>1</v>
      </c>
      <c r="I653">
        <v>1</v>
      </c>
      <c r="J653" t="s">
        <v>269</v>
      </c>
      <c r="K653" t="s">
        <v>2524</v>
      </c>
      <c r="L653" s="20"/>
      <c r="M653" s="20"/>
      <c r="N653" s="20"/>
      <c r="O653" s="20"/>
      <c r="P653" s="20"/>
      <c r="Q653" s="28">
        <f t="shared" ref="Q653:Q716" si="10">Exchange_Rate</f>
        <v>17.71</v>
      </c>
      <c r="R653" s="18"/>
      <c r="S653" s="18"/>
      <c r="T653" s="18"/>
      <c r="U653" s="18"/>
      <c r="V653" s="18"/>
      <c r="W6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3" s="17">
        <f>SUM(T_MAIN_ROUTGW29[[#This Row],[(Y)
TOTAL Excluding VAT - Y1
((A*J)*Q)+((A*R)*12))]:[(AC)
TOTAL Excluding VAT - Y5
((E*N*Q)+((E*V)*12))]])</f>
        <v>0</v>
      </c>
      <c r="AC653" s="65"/>
    </row>
    <row r="654" spans="1:29" x14ac:dyDescent="0.3">
      <c r="A654" t="s">
        <v>67</v>
      </c>
      <c r="B654" t="s">
        <v>7380</v>
      </c>
      <c r="C654" t="s">
        <v>7381</v>
      </c>
      <c r="D654" t="s">
        <v>7307</v>
      </c>
      <c r="E654">
        <v>1</v>
      </c>
      <c r="F654">
        <v>1</v>
      </c>
      <c r="G654">
        <v>1</v>
      </c>
      <c r="H654">
        <v>1</v>
      </c>
      <c r="I654">
        <v>1</v>
      </c>
      <c r="J654" t="s">
        <v>269</v>
      </c>
      <c r="K654" t="s">
        <v>2524</v>
      </c>
      <c r="L654" s="20"/>
      <c r="M654" s="20"/>
      <c r="N654" s="20"/>
      <c r="O654" s="20"/>
      <c r="P654" s="20"/>
      <c r="Q654" s="28">
        <f t="shared" si="10"/>
        <v>17.71</v>
      </c>
      <c r="R654" s="18"/>
      <c r="S654" s="18"/>
      <c r="T654" s="18"/>
      <c r="U654" s="18"/>
      <c r="V654" s="18"/>
      <c r="W6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4" s="17">
        <f>SUM(T_MAIN_ROUTGW29[[#This Row],[(Y)
TOTAL Excluding VAT - Y1
((A*J)*Q)+((A*R)*12))]:[(AC)
TOTAL Excluding VAT - Y5
((E*N*Q)+((E*V)*12))]])</f>
        <v>0</v>
      </c>
      <c r="AC654" s="65"/>
    </row>
    <row r="655" spans="1:29" x14ac:dyDescent="0.3">
      <c r="A655" t="s">
        <v>67</v>
      </c>
      <c r="B655" t="s">
        <v>7382</v>
      </c>
      <c r="C655" t="s">
        <v>7383</v>
      </c>
      <c r="D655" t="s">
        <v>7307</v>
      </c>
      <c r="E655">
        <v>1</v>
      </c>
      <c r="F655">
        <v>1</v>
      </c>
      <c r="G655">
        <v>1</v>
      </c>
      <c r="H655">
        <v>1</v>
      </c>
      <c r="I655">
        <v>1</v>
      </c>
      <c r="J655" t="s">
        <v>269</v>
      </c>
      <c r="K655" t="s">
        <v>2524</v>
      </c>
      <c r="L655" s="20"/>
      <c r="M655" s="20"/>
      <c r="N655" s="20"/>
      <c r="O655" s="20"/>
      <c r="P655" s="20"/>
      <c r="Q655" s="28">
        <f t="shared" si="10"/>
        <v>17.71</v>
      </c>
      <c r="R655" s="18"/>
      <c r="S655" s="18"/>
      <c r="T655" s="18"/>
      <c r="U655" s="18"/>
      <c r="V655" s="18"/>
      <c r="W6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5" s="17">
        <f>SUM(T_MAIN_ROUTGW29[[#This Row],[(Y)
TOTAL Excluding VAT - Y1
((A*J)*Q)+((A*R)*12))]:[(AC)
TOTAL Excluding VAT - Y5
((E*N*Q)+((E*V)*12))]])</f>
        <v>0</v>
      </c>
      <c r="AC655" s="65"/>
    </row>
    <row r="656" spans="1:29" x14ac:dyDescent="0.3">
      <c r="A656" t="s">
        <v>67</v>
      </c>
      <c r="B656" t="s">
        <v>7384</v>
      </c>
      <c r="C656" t="s">
        <v>7385</v>
      </c>
      <c r="D656" t="s">
        <v>7307</v>
      </c>
      <c r="E656">
        <v>1</v>
      </c>
      <c r="F656">
        <v>1</v>
      </c>
      <c r="G656">
        <v>1</v>
      </c>
      <c r="H656">
        <v>1</v>
      </c>
      <c r="I656">
        <v>1</v>
      </c>
      <c r="J656" t="s">
        <v>269</v>
      </c>
      <c r="K656" t="s">
        <v>2524</v>
      </c>
      <c r="L656" s="20"/>
      <c r="M656" s="20"/>
      <c r="N656" s="20"/>
      <c r="O656" s="20"/>
      <c r="P656" s="20"/>
      <c r="Q656" s="28">
        <f t="shared" si="10"/>
        <v>17.71</v>
      </c>
      <c r="R656" s="18"/>
      <c r="S656" s="18"/>
      <c r="T656" s="18"/>
      <c r="U656" s="18"/>
      <c r="V656" s="18"/>
      <c r="W6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6" s="17">
        <f>SUM(T_MAIN_ROUTGW29[[#This Row],[(Y)
TOTAL Excluding VAT - Y1
((A*J)*Q)+((A*R)*12))]:[(AC)
TOTAL Excluding VAT - Y5
((E*N*Q)+((E*V)*12))]])</f>
        <v>0</v>
      </c>
      <c r="AC656" s="65"/>
    </row>
    <row r="657" spans="1:29" x14ac:dyDescent="0.3">
      <c r="A657" t="s">
        <v>67</v>
      </c>
      <c r="B657" t="s">
        <v>7386</v>
      </c>
      <c r="C657" t="s">
        <v>7387</v>
      </c>
      <c r="D657" t="s">
        <v>7307</v>
      </c>
      <c r="E657">
        <v>1</v>
      </c>
      <c r="F657">
        <v>1</v>
      </c>
      <c r="G657">
        <v>1</v>
      </c>
      <c r="H657">
        <v>1</v>
      </c>
      <c r="I657">
        <v>1</v>
      </c>
      <c r="J657" t="s">
        <v>269</v>
      </c>
      <c r="K657" t="s">
        <v>2524</v>
      </c>
      <c r="L657" s="20"/>
      <c r="M657" s="20"/>
      <c r="N657" s="20"/>
      <c r="O657" s="20"/>
      <c r="P657" s="20"/>
      <c r="Q657" s="28">
        <f t="shared" si="10"/>
        <v>17.71</v>
      </c>
      <c r="R657" s="18"/>
      <c r="S657" s="18"/>
      <c r="T657" s="18"/>
      <c r="U657" s="18"/>
      <c r="V657" s="18"/>
      <c r="W6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7" s="17">
        <f>SUM(T_MAIN_ROUTGW29[[#This Row],[(Y)
TOTAL Excluding VAT - Y1
((A*J)*Q)+((A*R)*12))]:[(AC)
TOTAL Excluding VAT - Y5
((E*N*Q)+((E*V)*12))]])</f>
        <v>0</v>
      </c>
      <c r="AC657" s="65"/>
    </row>
    <row r="658" spans="1:29" x14ac:dyDescent="0.3">
      <c r="A658" t="s">
        <v>67</v>
      </c>
      <c r="B658" t="s">
        <v>7388</v>
      </c>
      <c r="C658" t="s">
        <v>7389</v>
      </c>
      <c r="D658" t="s">
        <v>7307</v>
      </c>
      <c r="E658">
        <v>1</v>
      </c>
      <c r="F658">
        <v>1</v>
      </c>
      <c r="G658">
        <v>1</v>
      </c>
      <c r="H658">
        <v>1</v>
      </c>
      <c r="I658">
        <v>1</v>
      </c>
      <c r="J658" t="s">
        <v>269</v>
      </c>
      <c r="K658" t="s">
        <v>2524</v>
      </c>
      <c r="L658" s="20"/>
      <c r="M658" s="20"/>
      <c r="N658" s="20"/>
      <c r="O658" s="20"/>
      <c r="P658" s="20"/>
      <c r="Q658" s="28">
        <f t="shared" si="10"/>
        <v>17.71</v>
      </c>
      <c r="R658" s="18"/>
      <c r="S658" s="18"/>
      <c r="T658" s="18"/>
      <c r="U658" s="18"/>
      <c r="V658" s="18"/>
      <c r="W6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8" s="17">
        <f>SUM(T_MAIN_ROUTGW29[[#This Row],[(Y)
TOTAL Excluding VAT - Y1
((A*J)*Q)+((A*R)*12))]:[(AC)
TOTAL Excluding VAT - Y5
((E*N*Q)+((E*V)*12))]])</f>
        <v>0</v>
      </c>
      <c r="AC658" s="65"/>
    </row>
    <row r="659" spans="1:29" x14ac:dyDescent="0.3">
      <c r="A659" t="s">
        <v>67</v>
      </c>
      <c r="B659" t="s">
        <v>7390</v>
      </c>
      <c r="C659" t="s">
        <v>7391</v>
      </c>
      <c r="D659" t="s">
        <v>7307</v>
      </c>
      <c r="E659">
        <v>1</v>
      </c>
      <c r="F659">
        <v>1</v>
      </c>
      <c r="G659">
        <v>1</v>
      </c>
      <c r="H659">
        <v>1</v>
      </c>
      <c r="I659">
        <v>1</v>
      </c>
      <c r="J659" t="s">
        <v>269</v>
      </c>
      <c r="K659" t="s">
        <v>2524</v>
      </c>
      <c r="L659" s="20"/>
      <c r="M659" s="20"/>
      <c r="N659" s="20"/>
      <c r="O659" s="20"/>
      <c r="P659" s="20"/>
      <c r="Q659" s="28">
        <f t="shared" si="10"/>
        <v>17.71</v>
      </c>
      <c r="R659" s="18"/>
      <c r="S659" s="18"/>
      <c r="T659" s="18"/>
      <c r="U659" s="18"/>
      <c r="V659" s="18"/>
      <c r="W6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59" s="17">
        <f>SUM(T_MAIN_ROUTGW29[[#This Row],[(Y)
TOTAL Excluding VAT - Y1
((A*J)*Q)+((A*R)*12))]:[(AC)
TOTAL Excluding VAT - Y5
((E*N*Q)+((E*V)*12))]])</f>
        <v>0</v>
      </c>
      <c r="AC659" s="65"/>
    </row>
    <row r="660" spans="1:29" x14ac:dyDescent="0.3">
      <c r="A660" t="s">
        <v>67</v>
      </c>
      <c r="B660" t="s">
        <v>7392</v>
      </c>
      <c r="C660" t="s">
        <v>7393</v>
      </c>
      <c r="D660" t="s">
        <v>7307</v>
      </c>
      <c r="E660">
        <v>1</v>
      </c>
      <c r="F660">
        <v>1</v>
      </c>
      <c r="G660">
        <v>1</v>
      </c>
      <c r="H660">
        <v>1</v>
      </c>
      <c r="I660">
        <v>1</v>
      </c>
      <c r="J660" t="s">
        <v>269</v>
      </c>
      <c r="K660" t="s">
        <v>2524</v>
      </c>
      <c r="L660" s="20"/>
      <c r="M660" s="20"/>
      <c r="N660" s="20"/>
      <c r="O660" s="20"/>
      <c r="P660" s="20"/>
      <c r="Q660" s="28">
        <f t="shared" si="10"/>
        <v>17.71</v>
      </c>
      <c r="R660" s="18"/>
      <c r="S660" s="18"/>
      <c r="T660" s="18"/>
      <c r="U660" s="18"/>
      <c r="V660" s="18"/>
      <c r="W6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0" s="17">
        <f>SUM(T_MAIN_ROUTGW29[[#This Row],[(Y)
TOTAL Excluding VAT - Y1
((A*J)*Q)+((A*R)*12))]:[(AC)
TOTAL Excluding VAT - Y5
((E*N*Q)+((E*V)*12))]])</f>
        <v>0</v>
      </c>
      <c r="AC660" s="65"/>
    </row>
    <row r="661" spans="1:29" x14ac:dyDescent="0.3">
      <c r="A661" t="s">
        <v>67</v>
      </c>
      <c r="B661" t="s">
        <v>7394</v>
      </c>
      <c r="C661" t="s">
        <v>7395</v>
      </c>
      <c r="D661" t="s">
        <v>7307</v>
      </c>
      <c r="E661">
        <v>1</v>
      </c>
      <c r="F661">
        <v>1</v>
      </c>
      <c r="G661">
        <v>1</v>
      </c>
      <c r="H661">
        <v>1</v>
      </c>
      <c r="I661">
        <v>1</v>
      </c>
      <c r="J661" t="s">
        <v>269</v>
      </c>
      <c r="K661" t="s">
        <v>2524</v>
      </c>
      <c r="L661" s="20"/>
      <c r="M661" s="20"/>
      <c r="N661" s="20"/>
      <c r="O661" s="20"/>
      <c r="P661" s="20"/>
      <c r="Q661" s="28">
        <f t="shared" si="10"/>
        <v>17.71</v>
      </c>
      <c r="R661" s="18"/>
      <c r="S661" s="18"/>
      <c r="T661" s="18"/>
      <c r="U661" s="18"/>
      <c r="V661" s="18"/>
      <c r="W6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1" s="17">
        <f>SUM(T_MAIN_ROUTGW29[[#This Row],[(Y)
TOTAL Excluding VAT - Y1
((A*J)*Q)+((A*R)*12))]:[(AC)
TOTAL Excluding VAT - Y5
((E*N*Q)+((E*V)*12))]])</f>
        <v>0</v>
      </c>
      <c r="AC661" s="65"/>
    </row>
    <row r="662" spans="1:29" x14ac:dyDescent="0.3">
      <c r="A662" t="s">
        <v>67</v>
      </c>
      <c r="B662" t="s">
        <v>7396</v>
      </c>
      <c r="C662" t="s">
        <v>7397</v>
      </c>
      <c r="D662" t="s">
        <v>7307</v>
      </c>
      <c r="E662">
        <v>1</v>
      </c>
      <c r="F662">
        <v>1</v>
      </c>
      <c r="G662">
        <v>1</v>
      </c>
      <c r="H662">
        <v>1</v>
      </c>
      <c r="I662">
        <v>1</v>
      </c>
      <c r="J662" t="s">
        <v>269</v>
      </c>
      <c r="K662" t="s">
        <v>2524</v>
      </c>
      <c r="L662" s="20"/>
      <c r="M662" s="20"/>
      <c r="N662" s="20"/>
      <c r="O662" s="20"/>
      <c r="P662" s="20"/>
      <c r="Q662" s="28">
        <f t="shared" si="10"/>
        <v>17.71</v>
      </c>
      <c r="R662" s="18"/>
      <c r="S662" s="18"/>
      <c r="T662" s="18"/>
      <c r="U662" s="18"/>
      <c r="V662" s="18"/>
      <c r="W6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2" s="17">
        <f>SUM(T_MAIN_ROUTGW29[[#This Row],[(Y)
TOTAL Excluding VAT - Y1
((A*J)*Q)+((A*R)*12))]:[(AC)
TOTAL Excluding VAT - Y5
((E*N*Q)+((E*V)*12))]])</f>
        <v>0</v>
      </c>
      <c r="AC662" s="65"/>
    </row>
    <row r="663" spans="1:29" x14ac:dyDescent="0.3">
      <c r="A663" t="s">
        <v>67</v>
      </c>
      <c r="B663" t="s">
        <v>7398</v>
      </c>
      <c r="C663" t="s">
        <v>7399</v>
      </c>
      <c r="D663" t="s">
        <v>7307</v>
      </c>
      <c r="E663">
        <v>1</v>
      </c>
      <c r="F663">
        <v>1</v>
      </c>
      <c r="G663">
        <v>1</v>
      </c>
      <c r="H663">
        <v>1</v>
      </c>
      <c r="I663">
        <v>1</v>
      </c>
      <c r="J663" t="s">
        <v>269</v>
      </c>
      <c r="K663" t="s">
        <v>2524</v>
      </c>
      <c r="L663" s="20"/>
      <c r="M663" s="20"/>
      <c r="N663" s="20"/>
      <c r="O663" s="20"/>
      <c r="P663" s="20"/>
      <c r="Q663" s="28">
        <f t="shared" si="10"/>
        <v>17.71</v>
      </c>
      <c r="R663" s="18"/>
      <c r="S663" s="18"/>
      <c r="T663" s="18"/>
      <c r="U663" s="18"/>
      <c r="V663" s="18"/>
      <c r="W6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3" s="17">
        <f>SUM(T_MAIN_ROUTGW29[[#This Row],[(Y)
TOTAL Excluding VAT - Y1
((A*J)*Q)+((A*R)*12))]:[(AC)
TOTAL Excluding VAT - Y5
((E*N*Q)+((E*V)*12))]])</f>
        <v>0</v>
      </c>
      <c r="AC663" s="65"/>
    </row>
    <row r="664" spans="1:29" x14ac:dyDescent="0.3">
      <c r="A664" t="s">
        <v>67</v>
      </c>
      <c r="B664" t="s">
        <v>7400</v>
      </c>
      <c r="C664" t="s">
        <v>7401</v>
      </c>
      <c r="D664" t="s">
        <v>7307</v>
      </c>
      <c r="E664">
        <v>1</v>
      </c>
      <c r="F664">
        <v>1</v>
      </c>
      <c r="G664">
        <v>1</v>
      </c>
      <c r="H664">
        <v>1</v>
      </c>
      <c r="I664">
        <v>1</v>
      </c>
      <c r="J664" t="s">
        <v>269</v>
      </c>
      <c r="K664" t="s">
        <v>2524</v>
      </c>
      <c r="L664" s="20"/>
      <c r="M664" s="20"/>
      <c r="N664" s="20"/>
      <c r="O664" s="20"/>
      <c r="P664" s="20"/>
      <c r="Q664" s="28">
        <f t="shared" si="10"/>
        <v>17.71</v>
      </c>
      <c r="R664" s="18"/>
      <c r="S664" s="18"/>
      <c r="T664" s="18"/>
      <c r="U664" s="18"/>
      <c r="V664" s="18"/>
      <c r="W6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4" s="17">
        <f>SUM(T_MAIN_ROUTGW29[[#This Row],[(Y)
TOTAL Excluding VAT - Y1
((A*J)*Q)+((A*R)*12))]:[(AC)
TOTAL Excluding VAT - Y5
((E*N*Q)+((E*V)*12))]])</f>
        <v>0</v>
      </c>
      <c r="AC664" s="65"/>
    </row>
    <row r="665" spans="1:29" x14ac:dyDescent="0.3">
      <c r="A665" t="s">
        <v>67</v>
      </c>
      <c r="B665" t="s">
        <v>7402</v>
      </c>
      <c r="C665" t="s">
        <v>7403</v>
      </c>
      <c r="D665" t="s">
        <v>7307</v>
      </c>
      <c r="E665">
        <v>1</v>
      </c>
      <c r="F665">
        <v>1</v>
      </c>
      <c r="G665">
        <v>1</v>
      </c>
      <c r="H665">
        <v>1</v>
      </c>
      <c r="I665">
        <v>1</v>
      </c>
      <c r="J665" t="s">
        <v>269</v>
      </c>
      <c r="K665" t="s">
        <v>2524</v>
      </c>
      <c r="L665" s="20"/>
      <c r="M665" s="20"/>
      <c r="N665" s="20"/>
      <c r="O665" s="20"/>
      <c r="P665" s="20"/>
      <c r="Q665" s="28">
        <f t="shared" si="10"/>
        <v>17.71</v>
      </c>
      <c r="R665" s="18"/>
      <c r="S665" s="18"/>
      <c r="T665" s="18"/>
      <c r="U665" s="18"/>
      <c r="V665" s="18"/>
      <c r="W6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5" s="17">
        <f>SUM(T_MAIN_ROUTGW29[[#This Row],[(Y)
TOTAL Excluding VAT - Y1
((A*J)*Q)+((A*R)*12))]:[(AC)
TOTAL Excluding VAT - Y5
((E*N*Q)+((E*V)*12))]])</f>
        <v>0</v>
      </c>
      <c r="AC665" s="65"/>
    </row>
    <row r="666" spans="1:29" x14ac:dyDescent="0.3">
      <c r="A666" t="s">
        <v>67</v>
      </c>
      <c r="B666" t="s">
        <v>7404</v>
      </c>
      <c r="C666" t="s">
        <v>7405</v>
      </c>
      <c r="D666" t="s">
        <v>7307</v>
      </c>
      <c r="E666">
        <v>1</v>
      </c>
      <c r="F666">
        <v>1</v>
      </c>
      <c r="G666">
        <v>1</v>
      </c>
      <c r="H666">
        <v>1</v>
      </c>
      <c r="I666">
        <v>1</v>
      </c>
      <c r="J666" t="s">
        <v>269</v>
      </c>
      <c r="K666" t="s">
        <v>2524</v>
      </c>
      <c r="L666" s="20"/>
      <c r="M666" s="20"/>
      <c r="N666" s="20"/>
      <c r="O666" s="20"/>
      <c r="P666" s="20"/>
      <c r="Q666" s="28">
        <f t="shared" si="10"/>
        <v>17.71</v>
      </c>
      <c r="R666" s="18"/>
      <c r="S666" s="18"/>
      <c r="T666" s="18"/>
      <c r="U666" s="18"/>
      <c r="V666" s="18"/>
      <c r="W6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6" s="17">
        <f>SUM(T_MAIN_ROUTGW29[[#This Row],[(Y)
TOTAL Excluding VAT - Y1
((A*J)*Q)+((A*R)*12))]:[(AC)
TOTAL Excluding VAT - Y5
((E*N*Q)+((E*V)*12))]])</f>
        <v>0</v>
      </c>
      <c r="AC666" s="65"/>
    </row>
    <row r="667" spans="1:29" x14ac:dyDescent="0.3">
      <c r="A667" t="s">
        <v>67</v>
      </c>
      <c r="B667" t="s">
        <v>7406</v>
      </c>
      <c r="C667" t="s">
        <v>7407</v>
      </c>
      <c r="D667" t="s">
        <v>7307</v>
      </c>
      <c r="E667">
        <v>1</v>
      </c>
      <c r="F667">
        <v>1</v>
      </c>
      <c r="G667">
        <v>1</v>
      </c>
      <c r="H667">
        <v>1</v>
      </c>
      <c r="I667">
        <v>1</v>
      </c>
      <c r="J667" t="s">
        <v>269</v>
      </c>
      <c r="K667" t="s">
        <v>2524</v>
      </c>
      <c r="L667" s="20"/>
      <c r="M667" s="20"/>
      <c r="N667" s="20"/>
      <c r="O667" s="20"/>
      <c r="P667" s="20"/>
      <c r="Q667" s="28">
        <f t="shared" si="10"/>
        <v>17.71</v>
      </c>
      <c r="R667" s="18"/>
      <c r="S667" s="18"/>
      <c r="T667" s="18"/>
      <c r="U667" s="18"/>
      <c r="V667" s="18"/>
      <c r="W6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7" s="17">
        <f>SUM(T_MAIN_ROUTGW29[[#This Row],[(Y)
TOTAL Excluding VAT - Y1
((A*J)*Q)+((A*R)*12))]:[(AC)
TOTAL Excluding VAT - Y5
((E*N*Q)+((E*V)*12))]])</f>
        <v>0</v>
      </c>
      <c r="AC667" s="65"/>
    </row>
    <row r="668" spans="1:29" x14ac:dyDescent="0.3">
      <c r="A668" t="s">
        <v>67</v>
      </c>
      <c r="B668" t="s">
        <v>7408</v>
      </c>
      <c r="C668" t="s">
        <v>7409</v>
      </c>
      <c r="D668" t="s">
        <v>7307</v>
      </c>
      <c r="E668">
        <v>1</v>
      </c>
      <c r="F668">
        <v>1</v>
      </c>
      <c r="G668">
        <v>1</v>
      </c>
      <c r="H668">
        <v>1</v>
      </c>
      <c r="I668">
        <v>1</v>
      </c>
      <c r="J668" t="s">
        <v>269</v>
      </c>
      <c r="K668" t="s">
        <v>2524</v>
      </c>
      <c r="L668" s="20"/>
      <c r="M668" s="20"/>
      <c r="N668" s="20"/>
      <c r="O668" s="20"/>
      <c r="P668" s="20"/>
      <c r="Q668" s="28">
        <f t="shared" si="10"/>
        <v>17.71</v>
      </c>
      <c r="R668" s="18"/>
      <c r="S668" s="18"/>
      <c r="T668" s="18"/>
      <c r="U668" s="18"/>
      <c r="V668" s="18"/>
      <c r="W6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8" s="17">
        <f>SUM(T_MAIN_ROUTGW29[[#This Row],[(Y)
TOTAL Excluding VAT - Y1
((A*J)*Q)+((A*R)*12))]:[(AC)
TOTAL Excluding VAT - Y5
((E*N*Q)+((E*V)*12))]])</f>
        <v>0</v>
      </c>
      <c r="AC668" s="65"/>
    </row>
    <row r="669" spans="1:29" x14ac:dyDescent="0.3">
      <c r="A669" t="s">
        <v>67</v>
      </c>
      <c r="B669" t="s">
        <v>7410</v>
      </c>
      <c r="C669" t="s">
        <v>7411</v>
      </c>
      <c r="D669" t="s">
        <v>7307</v>
      </c>
      <c r="E669">
        <v>1</v>
      </c>
      <c r="F669">
        <v>1</v>
      </c>
      <c r="G669">
        <v>1</v>
      </c>
      <c r="H669">
        <v>1</v>
      </c>
      <c r="I669">
        <v>1</v>
      </c>
      <c r="J669" t="s">
        <v>269</v>
      </c>
      <c r="K669" t="s">
        <v>2524</v>
      </c>
      <c r="L669" s="20"/>
      <c r="M669" s="20"/>
      <c r="N669" s="20"/>
      <c r="O669" s="20"/>
      <c r="P669" s="20"/>
      <c r="Q669" s="28">
        <f t="shared" si="10"/>
        <v>17.71</v>
      </c>
      <c r="R669" s="18"/>
      <c r="S669" s="18"/>
      <c r="T669" s="18"/>
      <c r="U669" s="18"/>
      <c r="V669" s="18"/>
      <c r="W6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69" s="17">
        <f>SUM(T_MAIN_ROUTGW29[[#This Row],[(Y)
TOTAL Excluding VAT - Y1
((A*J)*Q)+((A*R)*12))]:[(AC)
TOTAL Excluding VAT - Y5
((E*N*Q)+((E*V)*12))]])</f>
        <v>0</v>
      </c>
      <c r="AC669" s="65"/>
    </row>
    <row r="670" spans="1:29" x14ac:dyDescent="0.3">
      <c r="A670" t="s">
        <v>67</v>
      </c>
      <c r="B670" t="s">
        <v>7412</v>
      </c>
      <c r="C670" t="s">
        <v>7413</v>
      </c>
      <c r="D670" t="s">
        <v>7307</v>
      </c>
      <c r="E670">
        <v>1</v>
      </c>
      <c r="F670">
        <v>1</v>
      </c>
      <c r="G670">
        <v>1</v>
      </c>
      <c r="H670">
        <v>1</v>
      </c>
      <c r="I670">
        <v>1</v>
      </c>
      <c r="J670" t="s">
        <v>269</v>
      </c>
      <c r="K670" t="s">
        <v>2524</v>
      </c>
      <c r="L670" s="20"/>
      <c r="M670" s="20"/>
      <c r="N670" s="20"/>
      <c r="O670" s="20"/>
      <c r="P670" s="20"/>
      <c r="Q670" s="28">
        <f t="shared" si="10"/>
        <v>17.71</v>
      </c>
      <c r="R670" s="18"/>
      <c r="S670" s="18"/>
      <c r="T670" s="18"/>
      <c r="U670" s="18"/>
      <c r="V670" s="18"/>
      <c r="W6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0" s="17">
        <f>SUM(T_MAIN_ROUTGW29[[#This Row],[(Y)
TOTAL Excluding VAT - Y1
((A*J)*Q)+((A*R)*12))]:[(AC)
TOTAL Excluding VAT - Y5
((E*N*Q)+((E*V)*12))]])</f>
        <v>0</v>
      </c>
      <c r="AC670" s="65"/>
    </row>
    <row r="671" spans="1:29" x14ac:dyDescent="0.3">
      <c r="A671" t="s">
        <v>67</v>
      </c>
      <c r="B671" t="s">
        <v>7414</v>
      </c>
      <c r="C671" t="s">
        <v>7415</v>
      </c>
      <c r="D671" t="s">
        <v>7307</v>
      </c>
      <c r="E671">
        <v>1</v>
      </c>
      <c r="F671">
        <v>1</v>
      </c>
      <c r="G671">
        <v>1</v>
      </c>
      <c r="H671">
        <v>1</v>
      </c>
      <c r="I671">
        <v>1</v>
      </c>
      <c r="J671" t="s">
        <v>269</v>
      </c>
      <c r="K671" t="s">
        <v>2524</v>
      </c>
      <c r="L671" s="20"/>
      <c r="M671" s="20"/>
      <c r="N671" s="20"/>
      <c r="O671" s="20"/>
      <c r="P671" s="20"/>
      <c r="Q671" s="28">
        <f t="shared" si="10"/>
        <v>17.71</v>
      </c>
      <c r="R671" s="18"/>
      <c r="S671" s="18"/>
      <c r="T671" s="18"/>
      <c r="U671" s="18"/>
      <c r="V671" s="18"/>
      <c r="W6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1" s="17">
        <f>SUM(T_MAIN_ROUTGW29[[#This Row],[(Y)
TOTAL Excluding VAT - Y1
((A*J)*Q)+((A*R)*12))]:[(AC)
TOTAL Excluding VAT - Y5
((E*N*Q)+((E*V)*12))]])</f>
        <v>0</v>
      </c>
      <c r="AC671" s="65"/>
    </row>
    <row r="672" spans="1:29" x14ac:dyDescent="0.3">
      <c r="A672" t="s">
        <v>67</v>
      </c>
      <c r="B672" t="s">
        <v>7416</v>
      </c>
      <c r="C672" t="s">
        <v>7417</v>
      </c>
      <c r="D672" t="s">
        <v>7307</v>
      </c>
      <c r="E672">
        <v>1</v>
      </c>
      <c r="F672">
        <v>1</v>
      </c>
      <c r="G672">
        <v>1</v>
      </c>
      <c r="H672">
        <v>1</v>
      </c>
      <c r="I672">
        <v>1</v>
      </c>
      <c r="J672" t="s">
        <v>269</v>
      </c>
      <c r="K672" t="s">
        <v>2524</v>
      </c>
      <c r="L672" s="20"/>
      <c r="M672" s="20"/>
      <c r="N672" s="20"/>
      <c r="O672" s="20"/>
      <c r="P672" s="20"/>
      <c r="Q672" s="28">
        <f t="shared" si="10"/>
        <v>17.71</v>
      </c>
      <c r="R672" s="18"/>
      <c r="S672" s="18"/>
      <c r="T672" s="18"/>
      <c r="U672" s="18"/>
      <c r="V672" s="18"/>
      <c r="W6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2" s="17">
        <f>SUM(T_MAIN_ROUTGW29[[#This Row],[(Y)
TOTAL Excluding VAT - Y1
((A*J)*Q)+((A*R)*12))]:[(AC)
TOTAL Excluding VAT - Y5
((E*N*Q)+((E*V)*12))]])</f>
        <v>0</v>
      </c>
      <c r="AC672" s="65"/>
    </row>
    <row r="673" spans="1:29" x14ac:dyDescent="0.3">
      <c r="A673" t="s">
        <v>67</v>
      </c>
      <c r="B673" t="s">
        <v>7418</v>
      </c>
      <c r="C673" t="s">
        <v>7419</v>
      </c>
      <c r="D673" t="s">
        <v>7307</v>
      </c>
      <c r="E673">
        <v>1</v>
      </c>
      <c r="F673">
        <v>1</v>
      </c>
      <c r="G673">
        <v>1</v>
      </c>
      <c r="H673">
        <v>1</v>
      </c>
      <c r="I673">
        <v>1</v>
      </c>
      <c r="J673" t="s">
        <v>269</v>
      </c>
      <c r="K673" t="s">
        <v>2524</v>
      </c>
      <c r="L673" s="20"/>
      <c r="M673" s="20"/>
      <c r="N673" s="20"/>
      <c r="O673" s="20"/>
      <c r="P673" s="20"/>
      <c r="Q673" s="28">
        <f t="shared" si="10"/>
        <v>17.71</v>
      </c>
      <c r="R673" s="18"/>
      <c r="S673" s="18"/>
      <c r="T673" s="18"/>
      <c r="U673" s="18"/>
      <c r="V673" s="18"/>
      <c r="W6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3" s="17">
        <f>SUM(T_MAIN_ROUTGW29[[#This Row],[(Y)
TOTAL Excluding VAT - Y1
((A*J)*Q)+((A*R)*12))]:[(AC)
TOTAL Excluding VAT - Y5
((E*N*Q)+((E*V)*12))]])</f>
        <v>0</v>
      </c>
      <c r="AC673" s="65"/>
    </row>
    <row r="674" spans="1:29" x14ac:dyDescent="0.3">
      <c r="A674" t="s">
        <v>67</v>
      </c>
      <c r="B674" t="s">
        <v>7420</v>
      </c>
      <c r="C674" t="s">
        <v>7421</v>
      </c>
      <c r="D674" t="s">
        <v>7307</v>
      </c>
      <c r="E674">
        <v>1</v>
      </c>
      <c r="F674">
        <v>1</v>
      </c>
      <c r="G674">
        <v>1</v>
      </c>
      <c r="H674">
        <v>1</v>
      </c>
      <c r="I674">
        <v>1</v>
      </c>
      <c r="J674" t="s">
        <v>269</v>
      </c>
      <c r="K674" t="s">
        <v>2524</v>
      </c>
      <c r="L674" s="20"/>
      <c r="M674" s="20"/>
      <c r="N674" s="20"/>
      <c r="O674" s="20"/>
      <c r="P674" s="20"/>
      <c r="Q674" s="28">
        <f t="shared" si="10"/>
        <v>17.71</v>
      </c>
      <c r="R674" s="18"/>
      <c r="S674" s="18"/>
      <c r="T674" s="18"/>
      <c r="U674" s="18"/>
      <c r="V674" s="18"/>
      <c r="W6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4" s="17">
        <f>SUM(T_MAIN_ROUTGW29[[#This Row],[(Y)
TOTAL Excluding VAT - Y1
((A*J)*Q)+((A*R)*12))]:[(AC)
TOTAL Excluding VAT - Y5
((E*N*Q)+((E*V)*12))]])</f>
        <v>0</v>
      </c>
      <c r="AC674" s="65"/>
    </row>
    <row r="675" spans="1:29" x14ac:dyDescent="0.3">
      <c r="A675" t="s">
        <v>67</v>
      </c>
      <c r="B675" t="s">
        <v>7422</v>
      </c>
      <c r="C675" t="s">
        <v>7423</v>
      </c>
      <c r="D675" t="s">
        <v>7307</v>
      </c>
      <c r="E675">
        <v>1</v>
      </c>
      <c r="F675">
        <v>1</v>
      </c>
      <c r="G675">
        <v>1</v>
      </c>
      <c r="H675">
        <v>1</v>
      </c>
      <c r="I675">
        <v>1</v>
      </c>
      <c r="J675" t="s">
        <v>269</v>
      </c>
      <c r="K675" t="s">
        <v>2524</v>
      </c>
      <c r="L675" s="20"/>
      <c r="M675" s="20"/>
      <c r="N675" s="20"/>
      <c r="O675" s="20"/>
      <c r="P675" s="20"/>
      <c r="Q675" s="28">
        <f t="shared" si="10"/>
        <v>17.71</v>
      </c>
      <c r="R675" s="18"/>
      <c r="S675" s="18"/>
      <c r="T675" s="18"/>
      <c r="U675" s="18"/>
      <c r="V675" s="18"/>
      <c r="W6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5" s="17">
        <f>SUM(T_MAIN_ROUTGW29[[#This Row],[(Y)
TOTAL Excluding VAT - Y1
((A*J)*Q)+((A*R)*12))]:[(AC)
TOTAL Excluding VAT - Y5
((E*N*Q)+((E*V)*12))]])</f>
        <v>0</v>
      </c>
      <c r="AC675" s="65"/>
    </row>
    <row r="676" spans="1:29" x14ac:dyDescent="0.3">
      <c r="A676" t="s">
        <v>67</v>
      </c>
      <c r="B676" t="s">
        <v>7424</v>
      </c>
      <c r="C676" t="s">
        <v>7425</v>
      </c>
      <c r="D676" t="s">
        <v>7307</v>
      </c>
      <c r="E676">
        <v>1</v>
      </c>
      <c r="F676">
        <v>1</v>
      </c>
      <c r="G676">
        <v>1</v>
      </c>
      <c r="H676">
        <v>1</v>
      </c>
      <c r="I676">
        <v>1</v>
      </c>
      <c r="J676" t="s">
        <v>269</v>
      </c>
      <c r="K676" t="s">
        <v>2524</v>
      </c>
      <c r="L676" s="20"/>
      <c r="M676" s="20"/>
      <c r="N676" s="20"/>
      <c r="O676" s="20"/>
      <c r="P676" s="20"/>
      <c r="Q676" s="28">
        <f t="shared" si="10"/>
        <v>17.71</v>
      </c>
      <c r="R676" s="18"/>
      <c r="S676" s="18"/>
      <c r="T676" s="18"/>
      <c r="U676" s="18"/>
      <c r="V676" s="18"/>
      <c r="W6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6" s="17">
        <f>SUM(T_MAIN_ROUTGW29[[#This Row],[(Y)
TOTAL Excluding VAT - Y1
((A*J)*Q)+((A*R)*12))]:[(AC)
TOTAL Excluding VAT - Y5
((E*N*Q)+((E*V)*12))]])</f>
        <v>0</v>
      </c>
      <c r="AC676" s="65"/>
    </row>
    <row r="677" spans="1:29" x14ac:dyDescent="0.3">
      <c r="A677" t="s">
        <v>67</v>
      </c>
      <c r="B677" t="s">
        <v>7426</v>
      </c>
      <c r="C677" t="s">
        <v>7427</v>
      </c>
      <c r="D677" t="s">
        <v>7307</v>
      </c>
      <c r="E677">
        <v>1</v>
      </c>
      <c r="F677">
        <v>1</v>
      </c>
      <c r="G677">
        <v>1</v>
      </c>
      <c r="H677">
        <v>1</v>
      </c>
      <c r="I677">
        <v>1</v>
      </c>
      <c r="J677" t="s">
        <v>269</v>
      </c>
      <c r="K677" t="s">
        <v>2524</v>
      </c>
      <c r="L677" s="20"/>
      <c r="M677" s="20"/>
      <c r="N677" s="20"/>
      <c r="O677" s="20"/>
      <c r="P677" s="20"/>
      <c r="Q677" s="28">
        <f t="shared" si="10"/>
        <v>17.71</v>
      </c>
      <c r="R677" s="18"/>
      <c r="S677" s="18"/>
      <c r="T677" s="18"/>
      <c r="U677" s="18"/>
      <c r="V677" s="18"/>
      <c r="W6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7" s="17">
        <f>SUM(T_MAIN_ROUTGW29[[#This Row],[(Y)
TOTAL Excluding VAT - Y1
((A*J)*Q)+((A*R)*12))]:[(AC)
TOTAL Excluding VAT - Y5
((E*N*Q)+((E*V)*12))]])</f>
        <v>0</v>
      </c>
      <c r="AC677" s="65"/>
    </row>
    <row r="678" spans="1:29" x14ac:dyDescent="0.3">
      <c r="A678" t="s">
        <v>67</v>
      </c>
      <c r="B678" t="s">
        <v>7428</v>
      </c>
      <c r="C678" t="s">
        <v>7429</v>
      </c>
      <c r="D678" t="s">
        <v>7307</v>
      </c>
      <c r="E678">
        <v>1</v>
      </c>
      <c r="F678">
        <v>1</v>
      </c>
      <c r="G678">
        <v>1</v>
      </c>
      <c r="H678">
        <v>1</v>
      </c>
      <c r="I678">
        <v>1</v>
      </c>
      <c r="J678" t="s">
        <v>269</v>
      </c>
      <c r="K678" t="s">
        <v>2524</v>
      </c>
      <c r="L678" s="20"/>
      <c r="M678" s="20"/>
      <c r="N678" s="20"/>
      <c r="O678" s="20"/>
      <c r="P678" s="20"/>
      <c r="Q678" s="28">
        <f t="shared" si="10"/>
        <v>17.71</v>
      </c>
      <c r="R678" s="18"/>
      <c r="S678" s="18"/>
      <c r="T678" s="18"/>
      <c r="U678" s="18"/>
      <c r="V678" s="18"/>
      <c r="W6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8" s="17">
        <f>SUM(T_MAIN_ROUTGW29[[#This Row],[(Y)
TOTAL Excluding VAT - Y1
((A*J)*Q)+((A*R)*12))]:[(AC)
TOTAL Excluding VAT - Y5
((E*N*Q)+((E*V)*12))]])</f>
        <v>0</v>
      </c>
      <c r="AC678" s="65"/>
    </row>
    <row r="679" spans="1:29" x14ac:dyDescent="0.3">
      <c r="A679" t="s">
        <v>67</v>
      </c>
      <c r="B679" t="s">
        <v>7430</v>
      </c>
      <c r="C679" t="s">
        <v>7431</v>
      </c>
      <c r="D679" t="s">
        <v>7307</v>
      </c>
      <c r="E679">
        <v>1</v>
      </c>
      <c r="F679">
        <v>1</v>
      </c>
      <c r="G679">
        <v>1</v>
      </c>
      <c r="H679">
        <v>1</v>
      </c>
      <c r="I679">
        <v>1</v>
      </c>
      <c r="J679" t="s">
        <v>269</v>
      </c>
      <c r="K679" t="s">
        <v>2524</v>
      </c>
      <c r="L679" s="20"/>
      <c r="M679" s="20"/>
      <c r="N679" s="20"/>
      <c r="O679" s="20"/>
      <c r="P679" s="20"/>
      <c r="Q679" s="28">
        <f t="shared" si="10"/>
        <v>17.71</v>
      </c>
      <c r="R679" s="18"/>
      <c r="S679" s="18"/>
      <c r="T679" s="18"/>
      <c r="U679" s="18"/>
      <c r="V679" s="18"/>
      <c r="W6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79" s="17">
        <f>SUM(T_MAIN_ROUTGW29[[#This Row],[(Y)
TOTAL Excluding VAT - Y1
((A*J)*Q)+((A*R)*12))]:[(AC)
TOTAL Excluding VAT - Y5
((E*N*Q)+((E*V)*12))]])</f>
        <v>0</v>
      </c>
      <c r="AC679" s="65"/>
    </row>
    <row r="680" spans="1:29" x14ac:dyDescent="0.3">
      <c r="A680" t="s">
        <v>67</v>
      </c>
      <c r="B680" t="s">
        <v>7432</v>
      </c>
      <c r="C680" t="s">
        <v>7433</v>
      </c>
      <c r="D680" t="s">
        <v>7307</v>
      </c>
      <c r="E680">
        <v>1</v>
      </c>
      <c r="F680">
        <v>1</v>
      </c>
      <c r="G680">
        <v>1</v>
      </c>
      <c r="H680">
        <v>1</v>
      </c>
      <c r="I680">
        <v>1</v>
      </c>
      <c r="J680" t="s">
        <v>269</v>
      </c>
      <c r="K680" t="s">
        <v>2524</v>
      </c>
      <c r="L680" s="20"/>
      <c r="M680" s="20"/>
      <c r="N680" s="20"/>
      <c r="O680" s="20"/>
      <c r="P680" s="20"/>
      <c r="Q680" s="28">
        <f t="shared" si="10"/>
        <v>17.71</v>
      </c>
      <c r="R680" s="18"/>
      <c r="S680" s="18"/>
      <c r="T680" s="18"/>
      <c r="U680" s="18"/>
      <c r="V680" s="18"/>
      <c r="W6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0" s="17">
        <f>SUM(T_MAIN_ROUTGW29[[#This Row],[(Y)
TOTAL Excluding VAT - Y1
((A*J)*Q)+((A*R)*12))]:[(AC)
TOTAL Excluding VAT - Y5
((E*N*Q)+((E*V)*12))]])</f>
        <v>0</v>
      </c>
      <c r="AC680" s="65"/>
    </row>
    <row r="681" spans="1:29" x14ac:dyDescent="0.3">
      <c r="A681" t="s">
        <v>67</v>
      </c>
      <c r="B681" t="s">
        <v>7434</v>
      </c>
      <c r="C681" t="s">
        <v>7435</v>
      </c>
      <c r="D681" t="s">
        <v>7307</v>
      </c>
      <c r="E681">
        <v>1</v>
      </c>
      <c r="F681">
        <v>1</v>
      </c>
      <c r="G681">
        <v>1</v>
      </c>
      <c r="H681">
        <v>1</v>
      </c>
      <c r="I681">
        <v>1</v>
      </c>
      <c r="J681" t="s">
        <v>269</v>
      </c>
      <c r="K681" t="s">
        <v>2524</v>
      </c>
      <c r="L681" s="20"/>
      <c r="M681" s="20"/>
      <c r="N681" s="20"/>
      <c r="O681" s="20"/>
      <c r="P681" s="20"/>
      <c r="Q681" s="28">
        <f t="shared" si="10"/>
        <v>17.71</v>
      </c>
      <c r="R681" s="18"/>
      <c r="S681" s="18"/>
      <c r="T681" s="18"/>
      <c r="U681" s="18"/>
      <c r="V681" s="18"/>
      <c r="W6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1" s="17">
        <f>SUM(T_MAIN_ROUTGW29[[#This Row],[(Y)
TOTAL Excluding VAT - Y1
((A*J)*Q)+((A*R)*12))]:[(AC)
TOTAL Excluding VAT - Y5
((E*N*Q)+((E*V)*12))]])</f>
        <v>0</v>
      </c>
      <c r="AC681" s="65"/>
    </row>
    <row r="682" spans="1:29" x14ac:dyDescent="0.3">
      <c r="A682" t="s">
        <v>67</v>
      </c>
      <c r="B682" t="s">
        <v>7436</v>
      </c>
      <c r="C682" t="s">
        <v>7437</v>
      </c>
      <c r="D682" t="s">
        <v>7307</v>
      </c>
      <c r="E682">
        <v>1</v>
      </c>
      <c r="F682">
        <v>1</v>
      </c>
      <c r="G682">
        <v>1</v>
      </c>
      <c r="H682">
        <v>1</v>
      </c>
      <c r="I682">
        <v>1</v>
      </c>
      <c r="J682" t="s">
        <v>269</v>
      </c>
      <c r="K682" t="s">
        <v>2524</v>
      </c>
      <c r="L682" s="20"/>
      <c r="M682" s="20"/>
      <c r="N682" s="20"/>
      <c r="O682" s="20"/>
      <c r="P682" s="20"/>
      <c r="Q682" s="28">
        <f t="shared" si="10"/>
        <v>17.71</v>
      </c>
      <c r="R682" s="18"/>
      <c r="S682" s="18"/>
      <c r="T682" s="18"/>
      <c r="U682" s="18"/>
      <c r="V682" s="18"/>
      <c r="W6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2" s="17">
        <f>SUM(T_MAIN_ROUTGW29[[#This Row],[(Y)
TOTAL Excluding VAT - Y1
((A*J)*Q)+((A*R)*12))]:[(AC)
TOTAL Excluding VAT - Y5
((E*N*Q)+((E*V)*12))]])</f>
        <v>0</v>
      </c>
      <c r="AC682" s="65"/>
    </row>
    <row r="683" spans="1:29" x14ac:dyDescent="0.3">
      <c r="A683" t="s">
        <v>67</v>
      </c>
      <c r="B683" t="s">
        <v>7438</v>
      </c>
      <c r="C683" t="s">
        <v>7439</v>
      </c>
      <c r="D683" t="s">
        <v>7307</v>
      </c>
      <c r="E683">
        <v>1</v>
      </c>
      <c r="F683">
        <v>1</v>
      </c>
      <c r="G683">
        <v>1</v>
      </c>
      <c r="H683">
        <v>1</v>
      </c>
      <c r="I683">
        <v>1</v>
      </c>
      <c r="J683" t="s">
        <v>269</v>
      </c>
      <c r="K683" t="s">
        <v>2524</v>
      </c>
      <c r="L683" s="20"/>
      <c r="M683" s="20"/>
      <c r="N683" s="20"/>
      <c r="O683" s="20"/>
      <c r="P683" s="20"/>
      <c r="Q683" s="28">
        <f t="shared" si="10"/>
        <v>17.71</v>
      </c>
      <c r="R683" s="18"/>
      <c r="S683" s="18"/>
      <c r="T683" s="18"/>
      <c r="U683" s="18"/>
      <c r="V683" s="18"/>
      <c r="W6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3" s="17">
        <f>SUM(T_MAIN_ROUTGW29[[#This Row],[(Y)
TOTAL Excluding VAT - Y1
((A*J)*Q)+((A*R)*12))]:[(AC)
TOTAL Excluding VAT - Y5
((E*N*Q)+((E*V)*12))]])</f>
        <v>0</v>
      </c>
      <c r="AC683" s="65"/>
    </row>
    <row r="684" spans="1:29" x14ac:dyDescent="0.3">
      <c r="A684" t="s">
        <v>67</v>
      </c>
      <c r="B684" t="s">
        <v>7440</v>
      </c>
      <c r="C684" t="s">
        <v>7441</v>
      </c>
      <c r="D684" t="s">
        <v>7307</v>
      </c>
      <c r="E684">
        <v>1</v>
      </c>
      <c r="F684">
        <v>1</v>
      </c>
      <c r="G684">
        <v>1</v>
      </c>
      <c r="H684">
        <v>1</v>
      </c>
      <c r="I684">
        <v>1</v>
      </c>
      <c r="J684" t="s">
        <v>269</v>
      </c>
      <c r="K684" t="s">
        <v>2524</v>
      </c>
      <c r="L684" s="20"/>
      <c r="M684" s="20"/>
      <c r="N684" s="20"/>
      <c r="O684" s="20"/>
      <c r="P684" s="20"/>
      <c r="Q684" s="28">
        <f t="shared" si="10"/>
        <v>17.71</v>
      </c>
      <c r="R684" s="18"/>
      <c r="S684" s="18"/>
      <c r="T684" s="18"/>
      <c r="U684" s="18"/>
      <c r="V684" s="18"/>
      <c r="W6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4" s="17">
        <f>SUM(T_MAIN_ROUTGW29[[#This Row],[(Y)
TOTAL Excluding VAT - Y1
((A*J)*Q)+((A*R)*12))]:[(AC)
TOTAL Excluding VAT - Y5
((E*N*Q)+((E*V)*12))]])</f>
        <v>0</v>
      </c>
      <c r="AC684" s="65"/>
    </row>
    <row r="685" spans="1:29" x14ac:dyDescent="0.3">
      <c r="A685" t="s">
        <v>67</v>
      </c>
      <c r="B685" t="s">
        <v>7442</v>
      </c>
      <c r="C685" t="s">
        <v>7443</v>
      </c>
      <c r="D685" t="s">
        <v>7307</v>
      </c>
      <c r="E685">
        <v>1</v>
      </c>
      <c r="F685">
        <v>1</v>
      </c>
      <c r="G685">
        <v>1</v>
      </c>
      <c r="H685">
        <v>1</v>
      </c>
      <c r="I685">
        <v>1</v>
      </c>
      <c r="J685" t="s">
        <v>269</v>
      </c>
      <c r="K685" t="s">
        <v>2524</v>
      </c>
      <c r="L685" s="20"/>
      <c r="M685" s="20"/>
      <c r="N685" s="20"/>
      <c r="O685" s="20"/>
      <c r="P685" s="20"/>
      <c r="Q685" s="28">
        <f t="shared" si="10"/>
        <v>17.71</v>
      </c>
      <c r="R685" s="18"/>
      <c r="S685" s="18"/>
      <c r="T685" s="18"/>
      <c r="U685" s="18"/>
      <c r="V685" s="18"/>
      <c r="W6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5" s="17">
        <f>SUM(T_MAIN_ROUTGW29[[#This Row],[(Y)
TOTAL Excluding VAT - Y1
((A*J)*Q)+((A*R)*12))]:[(AC)
TOTAL Excluding VAT - Y5
((E*N*Q)+((E*V)*12))]])</f>
        <v>0</v>
      </c>
      <c r="AC685" s="65"/>
    </row>
    <row r="686" spans="1:29" x14ac:dyDescent="0.3">
      <c r="A686" t="s">
        <v>67</v>
      </c>
      <c r="B686" t="s">
        <v>7444</v>
      </c>
      <c r="C686" t="s">
        <v>7445</v>
      </c>
      <c r="D686" t="s">
        <v>7307</v>
      </c>
      <c r="E686">
        <v>1</v>
      </c>
      <c r="F686">
        <v>1</v>
      </c>
      <c r="G686">
        <v>1</v>
      </c>
      <c r="H686">
        <v>1</v>
      </c>
      <c r="I686">
        <v>1</v>
      </c>
      <c r="J686" t="s">
        <v>269</v>
      </c>
      <c r="K686" t="s">
        <v>2524</v>
      </c>
      <c r="L686" s="20"/>
      <c r="M686" s="20"/>
      <c r="N686" s="20"/>
      <c r="O686" s="20"/>
      <c r="P686" s="20"/>
      <c r="Q686" s="28">
        <f t="shared" si="10"/>
        <v>17.71</v>
      </c>
      <c r="R686" s="18"/>
      <c r="S686" s="18"/>
      <c r="T686" s="18"/>
      <c r="U686" s="18"/>
      <c r="V686" s="18"/>
      <c r="W6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6" s="17">
        <f>SUM(T_MAIN_ROUTGW29[[#This Row],[(Y)
TOTAL Excluding VAT - Y1
((A*J)*Q)+((A*R)*12))]:[(AC)
TOTAL Excluding VAT - Y5
((E*N*Q)+((E*V)*12))]])</f>
        <v>0</v>
      </c>
      <c r="AC686" s="65"/>
    </row>
    <row r="687" spans="1:29" x14ac:dyDescent="0.3">
      <c r="A687" t="s">
        <v>67</v>
      </c>
      <c r="B687" t="s">
        <v>7446</v>
      </c>
      <c r="C687" t="s">
        <v>7447</v>
      </c>
      <c r="D687" t="s">
        <v>7307</v>
      </c>
      <c r="E687">
        <v>1</v>
      </c>
      <c r="F687">
        <v>1</v>
      </c>
      <c r="G687">
        <v>1</v>
      </c>
      <c r="H687">
        <v>1</v>
      </c>
      <c r="I687">
        <v>1</v>
      </c>
      <c r="J687" t="s">
        <v>269</v>
      </c>
      <c r="K687" t="s">
        <v>2524</v>
      </c>
      <c r="L687" s="20"/>
      <c r="M687" s="20"/>
      <c r="N687" s="20"/>
      <c r="O687" s="20"/>
      <c r="P687" s="20"/>
      <c r="Q687" s="28">
        <f t="shared" si="10"/>
        <v>17.71</v>
      </c>
      <c r="R687" s="18"/>
      <c r="S687" s="18"/>
      <c r="T687" s="18"/>
      <c r="U687" s="18"/>
      <c r="V687" s="18"/>
      <c r="W6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7" s="17">
        <f>SUM(T_MAIN_ROUTGW29[[#This Row],[(Y)
TOTAL Excluding VAT - Y1
((A*J)*Q)+((A*R)*12))]:[(AC)
TOTAL Excluding VAT - Y5
((E*N*Q)+((E*V)*12))]])</f>
        <v>0</v>
      </c>
      <c r="AC687" s="65"/>
    </row>
    <row r="688" spans="1:29" x14ac:dyDescent="0.3">
      <c r="A688" t="s">
        <v>67</v>
      </c>
      <c r="B688" t="s">
        <v>7448</v>
      </c>
      <c r="C688" t="s">
        <v>7449</v>
      </c>
      <c r="D688" t="s">
        <v>7307</v>
      </c>
      <c r="E688">
        <v>1</v>
      </c>
      <c r="F688">
        <v>1</v>
      </c>
      <c r="G688">
        <v>1</v>
      </c>
      <c r="H688">
        <v>1</v>
      </c>
      <c r="I688">
        <v>1</v>
      </c>
      <c r="J688" t="s">
        <v>269</v>
      </c>
      <c r="K688" t="s">
        <v>2524</v>
      </c>
      <c r="L688" s="20"/>
      <c r="M688" s="20"/>
      <c r="N688" s="20"/>
      <c r="O688" s="20"/>
      <c r="P688" s="20"/>
      <c r="Q688" s="28">
        <f t="shared" si="10"/>
        <v>17.71</v>
      </c>
      <c r="R688" s="18"/>
      <c r="S688" s="18"/>
      <c r="T688" s="18"/>
      <c r="U688" s="18"/>
      <c r="V688" s="18"/>
      <c r="W6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8" s="17">
        <f>SUM(T_MAIN_ROUTGW29[[#This Row],[(Y)
TOTAL Excluding VAT - Y1
((A*J)*Q)+((A*R)*12))]:[(AC)
TOTAL Excluding VAT - Y5
((E*N*Q)+((E*V)*12))]])</f>
        <v>0</v>
      </c>
      <c r="AC688" s="65"/>
    </row>
    <row r="689" spans="1:29" x14ac:dyDescent="0.3">
      <c r="A689" t="s">
        <v>67</v>
      </c>
      <c r="B689" t="s">
        <v>7450</v>
      </c>
      <c r="C689" t="s">
        <v>7451</v>
      </c>
      <c r="D689" t="s">
        <v>7307</v>
      </c>
      <c r="E689">
        <v>1</v>
      </c>
      <c r="F689">
        <v>1</v>
      </c>
      <c r="G689">
        <v>1</v>
      </c>
      <c r="H689">
        <v>1</v>
      </c>
      <c r="I689">
        <v>1</v>
      </c>
      <c r="J689" t="s">
        <v>269</v>
      </c>
      <c r="K689" t="s">
        <v>2524</v>
      </c>
      <c r="L689" s="20"/>
      <c r="M689" s="20"/>
      <c r="N689" s="20"/>
      <c r="O689" s="20"/>
      <c r="P689" s="20"/>
      <c r="Q689" s="28">
        <f t="shared" si="10"/>
        <v>17.71</v>
      </c>
      <c r="R689" s="18"/>
      <c r="S689" s="18"/>
      <c r="T689" s="18"/>
      <c r="U689" s="18"/>
      <c r="V689" s="18"/>
      <c r="W6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89" s="17">
        <f>SUM(T_MAIN_ROUTGW29[[#This Row],[(Y)
TOTAL Excluding VAT - Y1
((A*J)*Q)+((A*R)*12))]:[(AC)
TOTAL Excluding VAT - Y5
((E*N*Q)+((E*V)*12))]])</f>
        <v>0</v>
      </c>
      <c r="AC689" s="65"/>
    </row>
    <row r="690" spans="1:29" x14ac:dyDescent="0.3">
      <c r="A690" t="s">
        <v>67</v>
      </c>
      <c r="B690" t="s">
        <v>7452</v>
      </c>
      <c r="C690" t="s">
        <v>7453</v>
      </c>
      <c r="D690" t="s">
        <v>7307</v>
      </c>
      <c r="E690">
        <v>1</v>
      </c>
      <c r="F690">
        <v>1</v>
      </c>
      <c r="G690">
        <v>1</v>
      </c>
      <c r="H690">
        <v>1</v>
      </c>
      <c r="I690">
        <v>1</v>
      </c>
      <c r="J690" t="s">
        <v>269</v>
      </c>
      <c r="K690" t="s">
        <v>2524</v>
      </c>
      <c r="L690" s="20"/>
      <c r="M690" s="20"/>
      <c r="N690" s="20"/>
      <c r="O690" s="20"/>
      <c r="P690" s="20"/>
      <c r="Q690" s="28">
        <f t="shared" si="10"/>
        <v>17.71</v>
      </c>
      <c r="R690" s="18"/>
      <c r="S690" s="18"/>
      <c r="T690" s="18"/>
      <c r="U690" s="18"/>
      <c r="V690" s="18"/>
      <c r="W6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0" s="17">
        <f>SUM(T_MAIN_ROUTGW29[[#This Row],[(Y)
TOTAL Excluding VAT - Y1
((A*J)*Q)+((A*R)*12))]:[(AC)
TOTAL Excluding VAT - Y5
((E*N*Q)+((E*V)*12))]])</f>
        <v>0</v>
      </c>
      <c r="AC690" s="65"/>
    </row>
    <row r="691" spans="1:29" x14ac:dyDescent="0.3">
      <c r="A691" t="s">
        <v>67</v>
      </c>
      <c r="B691" t="s">
        <v>7454</v>
      </c>
      <c r="C691" t="s">
        <v>7455</v>
      </c>
      <c r="D691" t="s">
        <v>7307</v>
      </c>
      <c r="E691">
        <v>1</v>
      </c>
      <c r="F691">
        <v>1</v>
      </c>
      <c r="G691">
        <v>1</v>
      </c>
      <c r="H691">
        <v>1</v>
      </c>
      <c r="I691">
        <v>1</v>
      </c>
      <c r="J691" t="s">
        <v>269</v>
      </c>
      <c r="K691" t="s">
        <v>2524</v>
      </c>
      <c r="L691" s="20"/>
      <c r="M691" s="20"/>
      <c r="N691" s="20"/>
      <c r="O691" s="20"/>
      <c r="P691" s="20"/>
      <c r="Q691" s="28">
        <f t="shared" si="10"/>
        <v>17.71</v>
      </c>
      <c r="R691" s="18"/>
      <c r="S691" s="18"/>
      <c r="T691" s="18"/>
      <c r="U691" s="18"/>
      <c r="V691" s="18"/>
      <c r="W6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1" s="17">
        <f>SUM(T_MAIN_ROUTGW29[[#This Row],[(Y)
TOTAL Excluding VAT - Y1
((A*J)*Q)+((A*R)*12))]:[(AC)
TOTAL Excluding VAT - Y5
((E*N*Q)+((E*V)*12))]])</f>
        <v>0</v>
      </c>
      <c r="AC691" s="65"/>
    </row>
    <row r="692" spans="1:29" x14ac:dyDescent="0.3">
      <c r="A692" t="s">
        <v>67</v>
      </c>
      <c r="B692" t="s">
        <v>7456</v>
      </c>
      <c r="C692" t="s">
        <v>7457</v>
      </c>
      <c r="D692" t="s">
        <v>7307</v>
      </c>
      <c r="E692">
        <v>1</v>
      </c>
      <c r="F692">
        <v>1</v>
      </c>
      <c r="G692">
        <v>1</v>
      </c>
      <c r="H692">
        <v>1</v>
      </c>
      <c r="I692">
        <v>1</v>
      </c>
      <c r="J692" t="s">
        <v>269</v>
      </c>
      <c r="K692" t="s">
        <v>2524</v>
      </c>
      <c r="L692" s="20"/>
      <c r="M692" s="20"/>
      <c r="N692" s="20"/>
      <c r="O692" s="20"/>
      <c r="P692" s="20"/>
      <c r="Q692" s="28">
        <f t="shared" si="10"/>
        <v>17.71</v>
      </c>
      <c r="R692" s="18"/>
      <c r="S692" s="18"/>
      <c r="T692" s="18"/>
      <c r="U692" s="18"/>
      <c r="V692" s="18"/>
      <c r="W6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2" s="17">
        <f>SUM(T_MAIN_ROUTGW29[[#This Row],[(Y)
TOTAL Excluding VAT - Y1
((A*J)*Q)+((A*R)*12))]:[(AC)
TOTAL Excluding VAT - Y5
((E*N*Q)+((E*V)*12))]])</f>
        <v>0</v>
      </c>
      <c r="AC692" s="65"/>
    </row>
    <row r="693" spans="1:29" x14ac:dyDescent="0.3">
      <c r="A693" t="s">
        <v>67</v>
      </c>
      <c r="B693" t="s">
        <v>7458</v>
      </c>
      <c r="C693" t="s">
        <v>7459</v>
      </c>
      <c r="D693" t="s">
        <v>7307</v>
      </c>
      <c r="E693">
        <v>1</v>
      </c>
      <c r="F693">
        <v>1</v>
      </c>
      <c r="G693">
        <v>1</v>
      </c>
      <c r="H693">
        <v>1</v>
      </c>
      <c r="I693">
        <v>1</v>
      </c>
      <c r="J693" t="s">
        <v>269</v>
      </c>
      <c r="K693" t="s">
        <v>2524</v>
      </c>
      <c r="L693" s="20"/>
      <c r="M693" s="20"/>
      <c r="N693" s="20"/>
      <c r="O693" s="20"/>
      <c r="P693" s="20"/>
      <c r="Q693" s="28">
        <f t="shared" si="10"/>
        <v>17.71</v>
      </c>
      <c r="R693" s="18"/>
      <c r="S693" s="18"/>
      <c r="T693" s="18"/>
      <c r="U693" s="18"/>
      <c r="V693" s="18"/>
      <c r="W6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3" s="17">
        <f>SUM(T_MAIN_ROUTGW29[[#This Row],[(Y)
TOTAL Excluding VAT - Y1
((A*J)*Q)+((A*R)*12))]:[(AC)
TOTAL Excluding VAT - Y5
((E*N*Q)+((E*V)*12))]])</f>
        <v>0</v>
      </c>
      <c r="AC693" s="65"/>
    </row>
    <row r="694" spans="1:29" x14ac:dyDescent="0.3">
      <c r="A694" t="s">
        <v>67</v>
      </c>
      <c r="B694" t="s">
        <v>7460</v>
      </c>
      <c r="C694" t="s">
        <v>7461</v>
      </c>
      <c r="D694" t="s">
        <v>7307</v>
      </c>
      <c r="E694">
        <v>1</v>
      </c>
      <c r="F694">
        <v>1</v>
      </c>
      <c r="G694">
        <v>1</v>
      </c>
      <c r="H694">
        <v>1</v>
      </c>
      <c r="I694">
        <v>1</v>
      </c>
      <c r="J694" t="s">
        <v>269</v>
      </c>
      <c r="K694" t="s">
        <v>2524</v>
      </c>
      <c r="L694" s="20"/>
      <c r="M694" s="20"/>
      <c r="N694" s="20"/>
      <c r="O694" s="20"/>
      <c r="P694" s="20"/>
      <c r="Q694" s="28">
        <f t="shared" si="10"/>
        <v>17.71</v>
      </c>
      <c r="R694" s="18"/>
      <c r="S694" s="18"/>
      <c r="T694" s="18"/>
      <c r="U694" s="18"/>
      <c r="V694" s="18"/>
      <c r="W6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4" s="17">
        <f>SUM(T_MAIN_ROUTGW29[[#This Row],[(Y)
TOTAL Excluding VAT - Y1
((A*J)*Q)+((A*R)*12))]:[(AC)
TOTAL Excluding VAT - Y5
((E*N*Q)+((E*V)*12))]])</f>
        <v>0</v>
      </c>
      <c r="AC694" s="65"/>
    </row>
    <row r="695" spans="1:29" x14ac:dyDescent="0.3">
      <c r="A695" t="s">
        <v>67</v>
      </c>
      <c r="B695" t="s">
        <v>7462</v>
      </c>
      <c r="C695" t="s">
        <v>7463</v>
      </c>
      <c r="D695" t="s">
        <v>7307</v>
      </c>
      <c r="E695">
        <v>1</v>
      </c>
      <c r="F695">
        <v>1</v>
      </c>
      <c r="G695">
        <v>1</v>
      </c>
      <c r="H695">
        <v>1</v>
      </c>
      <c r="I695">
        <v>1</v>
      </c>
      <c r="J695" t="s">
        <v>269</v>
      </c>
      <c r="K695" t="s">
        <v>2524</v>
      </c>
      <c r="L695" s="20"/>
      <c r="M695" s="20"/>
      <c r="N695" s="20"/>
      <c r="O695" s="20"/>
      <c r="P695" s="20"/>
      <c r="Q695" s="28">
        <f t="shared" si="10"/>
        <v>17.71</v>
      </c>
      <c r="R695" s="18"/>
      <c r="S695" s="18"/>
      <c r="T695" s="18"/>
      <c r="U695" s="18"/>
      <c r="V695" s="18"/>
      <c r="W6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5" s="17">
        <f>SUM(T_MAIN_ROUTGW29[[#This Row],[(Y)
TOTAL Excluding VAT - Y1
((A*J)*Q)+((A*R)*12))]:[(AC)
TOTAL Excluding VAT - Y5
((E*N*Q)+((E*V)*12))]])</f>
        <v>0</v>
      </c>
      <c r="AC695" s="65"/>
    </row>
    <row r="696" spans="1:29" x14ac:dyDescent="0.3">
      <c r="A696" t="s">
        <v>67</v>
      </c>
      <c r="B696" t="s">
        <v>7464</v>
      </c>
      <c r="C696" t="s">
        <v>7465</v>
      </c>
      <c r="D696" t="s">
        <v>7307</v>
      </c>
      <c r="E696">
        <v>1</v>
      </c>
      <c r="F696">
        <v>1</v>
      </c>
      <c r="G696">
        <v>1</v>
      </c>
      <c r="H696">
        <v>1</v>
      </c>
      <c r="I696">
        <v>1</v>
      </c>
      <c r="J696" t="s">
        <v>269</v>
      </c>
      <c r="K696" t="s">
        <v>2524</v>
      </c>
      <c r="L696" s="20"/>
      <c r="M696" s="20"/>
      <c r="N696" s="20"/>
      <c r="O696" s="20"/>
      <c r="P696" s="20"/>
      <c r="Q696" s="28">
        <f t="shared" si="10"/>
        <v>17.71</v>
      </c>
      <c r="R696" s="18"/>
      <c r="S696" s="18"/>
      <c r="T696" s="18"/>
      <c r="U696" s="18"/>
      <c r="V696" s="18"/>
      <c r="W6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6" s="17">
        <f>SUM(T_MAIN_ROUTGW29[[#This Row],[(Y)
TOTAL Excluding VAT - Y1
((A*J)*Q)+((A*R)*12))]:[(AC)
TOTAL Excluding VAT - Y5
((E*N*Q)+((E*V)*12))]])</f>
        <v>0</v>
      </c>
      <c r="AC696" s="65"/>
    </row>
    <row r="697" spans="1:29" x14ac:dyDescent="0.3">
      <c r="A697" t="s">
        <v>67</v>
      </c>
      <c r="B697" t="s">
        <v>7466</v>
      </c>
      <c r="C697" t="s">
        <v>7467</v>
      </c>
      <c r="D697" t="s">
        <v>7307</v>
      </c>
      <c r="E697">
        <v>1</v>
      </c>
      <c r="F697">
        <v>1</v>
      </c>
      <c r="G697">
        <v>1</v>
      </c>
      <c r="H697">
        <v>1</v>
      </c>
      <c r="I697">
        <v>1</v>
      </c>
      <c r="J697" t="s">
        <v>269</v>
      </c>
      <c r="K697" t="s">
        <v>2524</v>
      </c>
      <c r="L697" s="20"/>
      <c r="M697" s="20"/>
      <c r="N697" s="20"/>
      <c r="O697" s="20"/>
      <c r="P697" s="20"/>
      <c r="Q697" s="28">
        <f t="shared" si="10"/>
        <v>17.71</v>
      </c>
      <c r="R697" s="18"/>
      <c r="S697" s="18"/>
      <c r="T697" s="18"/>
      <c r="U697" s="18"/>
      <c r="V697" s="18"/>
      <c r="W6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7" s="17">
        <f>SUM(T_MAIN_ROUTGW29[[#This Row],[(Y)
TOTAL Excluding VAT - Y1
((A*J)*Q)+((A*R)*12))]:[(AC)
TOTAL Excluding VAT - Y5
((E*N*Q)+((E*V)*12))]])</f>
        <v>0</v>
      </c>
      <c r="AC697" s="65"/>
    </row>
    <row r="698" spans="1:29" x14ac:dyDescent="0.3">
      <c r="A698" t="s">
        <v>67</v>
      </c>
      <c r="B698" t="s">
        <v>7468</v>
      </c>
      <c r="C698" t="s">
        <v>7469</v>
      </c>
      <c r="D698" t="s">
        <v>7307</v>
      </c>
      <c r="E698">
        <v>1</v>
      </c>
      <c r="F698">
        <v>1</v>
      </c>
      <c r="G698">
        <v>1</v>
      </c>
      <c r="H698">
        <v>1</v>
      </c>
      <c r="I698">
        <v>1</v>
      </c>
      <c r="J698" t="s">
        <v>269</v>
      </c>
      <c r="K698" t="s">
        <v>2524</v>
      </c>
      <c r="L698" s="20"/>
      <c r="M698" s="20"/>
      <c r="N698" s="20"/>
      <c r="O698" s="20"/>
      <c r="P698" s="20"/>
      <c r="Q698" s="28">
        <f t="shared" si="10"/>
        <v>17.71</v>
      </c>
      <c r="R698" s="18"/>
      <c r="S698" s="18"/>
      <c r="T698" s="18"/>
      <c r="U698" s="18"/>
      <c r="V698" s="18"/>
      <c r="W6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8" s="17">
        <f>SUM(T_MAIN_ROUTGW29[[#This Row],[(Y)
TOTAL Excluding VAT - Y1
((A*J)*Q)+((A*R)*12))]:[(AC)
TOTAL Excluding VAT - Y5
((E*N*Q)+((E*V)*12))]])</f>
        <v>0</v>
      </c>
      <c r="AC698" s="65"/>
    </row>
    <row r="699" spans="1:29" x14ac:dyDescent="0.3">
      <c r="A699" t="s">
        <v>67</v>
      </c>
      <c r="B699" t="s">
        <v>7470</v>
      </c>
      <c r="C699" t="s">
        <v>7471</v>
      </c>
      <c r="D699" t="s">
        <v>7307</v>
      </c>
      <c r="E699">
        <v>1</v>
      </c>
      <c r="F699">
        <v>1</v>
      </c>
      <c r="G699">
        <v>1</v>
      </c>
      <c r="H699">
        <v>1</v>
      </c>
      <c r="I699">
        <v>1</v>
      </c>
      <c r="J699" t="s">
        <v>269</v>
      </c>
      <c r="K699" t="s">
        <v>2524</v>
      </c>
      <c r="L699" s="20"/>
      <c r="M699" s="20"/>
      <c r="N699" s="20"/>
      <c r="O699" s="20"/>
      <c r="P699" s="20"/>
      <c r="Q699" s="28">
        <f t="shared" si="10"/>
        <v>17.71</v>
      </c>
      <c r="R699" s="18"/>
      <c r="S699" s="18"/>
      <c r="T699" s="18"/>
      <c r="U699" s="18"/>
      <c r="V699" s="18"/>
      <c r="W6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6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6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6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6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699" s="17">
        <f>SUM(T_MAIN_ROUTGW29[[#This Row],[(Y)
TOTAL Excluding VAT - Y1
((A*J)*Q)+((A*R)*12))]:[(AC)
TOTAL Excluding VAT - Y5
((E*N*Q)+((E*V)*12))]])</f>
        <v>0</v>
      </c>
      <c r="AC699" s="65"/>
    </row>
    <row r="700" spans="1:29" x14ac:dyDescent="0.3">
      <c r="A700" t="s">
        <v>67</v>
      </c>
      <c r="B700" t="s">
        <v>7472</v>
      </c>
      <c r="C700" t="s">
        <v>7473</v>
      </c>
      <c r="D700" t="s">
        <v>7307</v>
      </c>
      <c r="E700">
        <v>1</v>
      </c>
      <c r="F700">
        <v>1</v>
      </c>
      <c r="G700">
        <v>1</v>
      </c>
      <c r="H700">
        <v>1</v>
      </c>
      <c r="I700">
        <v>1</v>
      </c>
      <c r="J700" t="s">
        <v>269</v>
      </c>
      <c r="K700" t="s">
        <v>2524</v>
      </c>
      <c r="L700" s="20"/>
      <c r="M700" s="20"/>
      <c r="N700" s="20"/>
      <c r="O700" s="20"/>
      <c r="P700" s="20"/>
      <c r="Q700" s="28">
        <f t="shared" si="10"/>
        <v>17.71</v>
      </c>
      <c r="R700" s="18"/>
      <c r="S700" s="18"/>
      <c r="T700" s="18"/>
      <c r="U700" s="18"/>
      <c r="V700" s="18"/>
      <c r="W7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0" s="17">
        <f>SUM(T_MAIN_ROUTGW29[[#This Row],[(Y)
TOTAL Excluding VAT - Y1
((A*J)*Q)+((A*R)*12))]:[(AC)
TOTAL Excluding VAT - Y5
((E*N*Q)+((E*V)*12))]])</f>
        <v>0</v>
      </c>
      <c r="AC700" s="65"/>
    </row>
    <row r="701" spans="1:29" x14ac:dyDescent="0.3">
      <c r="A701" t="s">
        <v>67</v>
      </c>
      <c r="B701" t="s">
        <v>7474</v>
      </c>
      <c r="C701" t="s">
        <v>7475</v>
      </c>
      <c r="D701" t="s">
        <v>7307</v>
      </c>
      <c r="E701">
        <v>1</v>
      </c>
      <c r="F701">
        <v>1</v>
      </c>
      <c r="G701">
        <v>1</v>
      </c>
      <c r="H701">
        <v>1</v>
      </c>
      <c r="I701">
        <v>1</v>
      </c>
      <c r="J701" t="s">
        <v>269</v>
      </c>
      <c r="K701" t="s">
        <v>2524</v>
      </c>
      <c r="L701" s="20"/>
      <c r="M701" s="20"/>
      <c r="N701" s="20"/>
      <c r="O701" s="20"/>
      <c r="P701" s="20"/>
      <c r="Q701" s="28">
        <f t="shared" si="10"/>
        <v>17.71</v>
      </c>
      <c r="R701" s="18"/>
      <c r="S701" s="18"/>
      <c r="T701" s="18"/>
      <c r="U701" s="18"/>
      <c r="V701" s="18"/>
      <c r="W7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1" s="17">
        <f>SUM(T_MAIN_ROUTGW29[[#This Row],[(Y)
TOTAL Excluding VAT - Y1
((A*J)*Q)+((A*R)*12))]:[(AC)
TOTAL Excluding VAT - Y5
((E*N*Q)+((E*V)*12))]])</f>
        <v>0</v>
      </c>
      <c r="AC701" s="65"/>
    </row>
    <row r="702" spans="1:29" x14ac:dyDescent="0.3">
      <c r="A702" t="s">
        <v>69</v>
      </c>
      <c r="B702" t="s">
        <v>7476</v>
      </c>
      <c r="C702" t="s">
        <v>7477</v>
      </c>
      <c r="D702" t="s">
        <v>7478</v>
      </c>
      <c r="E702">
        <v>1</v>
      </c>
      <c r="F702">
        <v>1</v>
      </c>
      <c r="G702">
        <v>1</v>
      </c>
      <c r="H702">
        <v>1</v>
      </c>
      <c r="I702">
        <v>1</v>
      </c>
      <c r="J702" t="s">
        <v>269</v>
      </c>
      <c r="K702" t="s">
        <v>2524</v>
      </c>
      <c r="L702" s="20"/>
      <c r="M702" s="20"/>
      <c r="N702" s="20"/>
      <c r="O702" s="20"/>
      <c r="P702" s="20"/>
      <c r="Q702" s="28">
        <f t="shared" si="10"/>
        <v>17.71</v>
      </c>
      <c r="R702" s="18"/>
      <c r="S702" s="18"/>
      <c r="T702" s="18"/>
      <c r="U702" s="18"/>
      <c r="V702" s="18"/>
      <c r="W7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2" s="17">
        <f>SUM(T_MAIN_ROUTGW29[[#This Row],[(Y)
TOTAL Excluding VAT - Y1
((A*J)*Q)+((A*R)*12))]:[(AC)
TOTAL Excluding VAT - Y5
((E*N*Q)+((E*V)*12))]])</f>
        <v>0</v>
      </c>
      <c r="AC702" s="65"/>
    </row>
    <row r="703" spans="1:29" x14ac:dyDescent="0.3">
      <c r="A703" t="s">
        <v>69</v>
      </c>
      <c r="B703" t="s">
        <v>7479</v>
      </c>
      <c r="C703" t="s">
        <v>7480</v>
      </c>
      <c r="D703" t="s">
        <v>7478</v>
      </c>
      <c r="E703">
        <v>1</v>
      </c>
      <c r="F703">
        <v>1</v>
      </c>
      <c r="G703">
        <v>1</v>
      </c>
      <c r="H703">
        <v>1</v>
      </c>
      <c r="I703">
        <v>1</v>
      </c>
      <c r="J703" t="s">
        <v>269</v>
      </c>
      <c r="K703" t="s">
        <v>2524</v>
      </c>
      <c r="L703" s="20"/>
      <c r="M703" s="20"/>
      <c r="N703" s="20"/>
      <c r="O703" s="20"/>
      <c r="P703" s="20"/>
      <c r="Q703" s="28">
        <f t="shared" si="10"/>
        <v>17.71</v>
      </c>
      <c r="R703" s="18"/>
      <c r="S703" s="18"/>
      <c r="T703" s="18"/>
      <c r="U703" s="18"/>
      <c r="V703" s="18"/>
      <c r="W7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3" s="17">
        <f>SUM(T_MAIN_ROUTGW29[[#This Row],[(Y)
TOTAL Excluding VAT - Y1
((A*J)*Q)+((A*R)*12))]:[(AC)
TOTAL Excluding VAT - Y5
((E*N*Q)+((E*V)*12))]])</f>
        <v>0</v>
      </c>
      <c r="AC703" s="65"/>
    </row>
    <row r="704" spans="1:29" x14ac:dyDescent="0.3">
      <c r="A704" t="s">
        <v>69</v>
      </c>
      <c r="B704" t="s">
        <v>7481</v>
      </c>
      <c r="C704" t="s">
        <v>7482</v>
      </c>
      <c r="D704" t="s">
        <v>7478</v>
      </c>
      <c r="E704">
        <v>1</v>
      </c>
      <c r="F704">
        <v>1</v>
      </c>
      <c r="G704">
        <v>1</v>
      </c>
      <c r="H704">
        <v>1</v>
      </c>
      <c r="I704">
        <v>1</v>
      </c>
      <c r="J704" t="s">
        <v>269</v>
      </c>
      <c r="K704" t="s">
        <v>2524</v>
      </c>
      <c r="L704" s="20"/>
      <c r="M704" s="20"/>
      <c r="N704" s="20"/>
      <c r="O704" s="20"/>
      <c r="P704" s="20"/>
      <c r="Q704" s="28">
        <f t="shared" si="10"/>
        <v>17.71</v>
      </c>
      <c r="R704" s="18"/>
      <c r="S704" s="18"/>
      <c r="T704" s="18"/>
      <c r="U704" s="18"/>
      <c r="V704" s="18"/>
      <c r="W7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4" s="17">
        <f>SUM(T_MAIN_ROUTGW29[[#This Row],[(Y)
TOTAL Excluding VAT - Y1
((A*J)*Q)+((A*R)*12))]:[(AC)
TOTAL Excluding VAT - Y5
((E*N*Q)+((E*V)*12))]])</f>
        <v>0</v>
      </c>
      <c r="AC704" s="65"/>
    </row>
    <row r="705" spans="1:29" x14ac:dyDescent="0.3">
      <c r="A705" t="s">
        <v>69</v>
      </c>
      <c r="B705" t="s">
        <v>7483</v>
      </c>
      <c r="C705" t="s">
        <v>7484</v>
      </c>
      <c r="D705" t="s">
        <v>7478</v>
      </c>
      <c r="E705">
        <v>1</v>
      </c>
      <c r="F705">
        <v>1</v>
      </c>
      <c r="G705">
        <v>1</v>
      </c>
      <c r="H705">
        <v>1</v>
      </c>
      <c r="I705">
        <v>1</v>
      </c>
      <c r="J705" t="s">
        <v>269</v>
      </c>
      <c r="K705" t="s">
        <v>2524</v>
      </c>
      <c r="L705" s="20"/>
      <c r="M705" s="20"/>
      <c r="N705" s="20"/>
      <c r="O705" s="20"/>
      <c r="P705" s="20"/>
      <c r="Q705" s="28">
        <f t="shared" si="10"/>
        <v>17.71</v>
      </c>
      <c r="R705" s="18"/>
      <c r="S705" s="18"/>
      <c r="T705" s="18"/>
      <c r="U705" s="18"/>
      <c r="V705" s="18"/>
      <c r="W7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5" s="17">
        <f>SUM(T_MAIN_ROUTGW29[[#This Row],[(Y)
TOTAL Excluding VAT - Y1
((A*J)*Q)+((A*R)*12))]:[(AC)
TOTAL Excluding VAT - Y5
((E*N*Q)+((E*V)*12))]])</f>
        <v>0</v>
      </c>
      <c r="AC705" s="65"/>
    </row>
    <row r="706" spans="1:29" x14ac:dyDescent="0.3">
      <c r="A706" t="s">
        <v>69</v>
      </c>
      <c r="B706" t="s">
        <v>7485</v>
      </c>
      <c r="C706" t="s">
        <v>7486</v>
      </c>
      <c r="D706" t="s">
        <v>7487</v>
      </c>
      <c r="E706">
        <v>1</v>
      </c>
      <c r="F706">
        <v>1</v>
      </c>
      <c r="G706">
        <v>1</v>
      </c>
      <c r="H706">
        <v>1</v>
      </c>
      <c r="I706">
        <v>1</v>
      </c>
      <c r="J706" t="s">
        <v>269</v>
      </c>
      <c r="K706" t="s">
        <v>2524</v>
      </c>
      <c r="L706" s="20"/>
      <c r="M706" s="20"/>
      <c r="N706" s="20"/>
      <c r="O706" s="20"/>
      <c r="P706" s="20"/>
      <c r="Q706" s="28">
        <f t="shared" si="10"/>
        <v>17.71</v>
      </c>
      <c r="R706" s="18"/>
      <c r="S706" s="18"/>
      <c r="T706" s="18"/>
      <c r="U706" s="18"/>
      <c r="V706" s="18"/>
      <c r="W7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6" s="17">
        <f>SUM(T_MAIN_ROUTGW29[[#This Row],[(Y)
TOTAL Excluding VAT - Y1
((A*J)*Q)+((A*R)*12))]:[(AC)
TOTAL Excluding VAT - Y5
((E*N*Q)+((E*V)*12))]])</f>
        <v>0</v>
      </c>
      <c r="AC706" s="65"/>
    </row>
    <row r="707" spans="1:29" x14ac:dyDescent="0.3">
      <c r="A707" t="s">
        <v>69</v>
      </c>
      <c r="B707" t="s">
        <v>7488</v>
      </c>
      <c r="C707" t="s">
        <v>7489</v>
      </c>
      <c r="D707" t="s">
        <v>7487</v>
      </c>
      <c r="E707">
        <v>1</v>
      </c>
      <c r="F707">
        <v>1</v>
      </c>
      <c r="G707">
        <v>1</v>
      </c>
      <c r="H707">
        <v>1</v>
      </c>
      <c r="I707">
        <v>1</v>
      </c>
      <c r="J707" t="s">
        <v>269</v>
      </c>
      <c r="K707" t="s">
        <v>2524</v>
      </c>
      <c r="L707" s="20"/>
      <c r="M707" s="20"/>
      <c r="N707" s="20"/>
      <c r="O707" s="20"/>
      <c r="P707" s="20"/>
      <c r="Q707" s="28">
        <f t="shared" si="10"/>
        <v>17.71</v>
      </c>
      <c r="R707" s="18"/>
      <c r="S707" s="18"/>
      <c r="T707" s="18"/>
      <c r="U707" s="18"/>
      <c r="V707" s="18"/>
      <c r="W7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7" s="17">
        <f>SUM(T_MAIN_ROUTGW29[[#This Row],[(Y)
TOTAL Excluding VAT - Y1
((A*J)*Q)+((A*R)*12))]:[(AC)
TOTAL Excluding VAT - Y5
((E*N*Q)+((E*V)*12))]])</f>
        <v>0</v>
      </c>
      <c r="AC707" s="65"/>
    </row>
    <row r="708" spans="1:29" x14ac:dyDescent="0.3">
      <c r="A708" t="s">
        <v>69</v>
      </c>
      <c r="B708" t="s">
        <v>7490</v>
      </c>
      <c r="C708" t="s">
        <v>7491</v>
      </c>
      <c r="D708" t="s">
        <v>7487</v>
      </c>
      <c r="E708">
        <v>1</v>
      </c>
      <c r="F708">
        <v>1</v>
      </c>
      <c r="G708">
        <v>1</v>
      </c>
      <c r="H708">
        <v>1</v>
      </c>
      <c r="I708">
        <v>1</v>
      </c>
      <c r="J708" t="s">
        <v>269</v>
      </c>
      <c r="K708" t="s">
        <v>2524</v>
      </c>
      <c r="L708" s="20"/>
      <c r="M708" s="20"/>
      <c r="N708" s="20"/>
      <c r="O708" s="20"/>
      <c r="P708" s="20"/>
      <c r="Q708" s="28">
        <f t="shared" si="10"/>
        <v>17.71</v>
      </c>
      <c r="R708" s="18"/>
      <c r="S708" s="18"/>
      <c r="T708" s="18"/>
      <c r="U708" s="18"/>
      <c r="V708" s="18"/>
      <c r="W7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8" s="17">
        <f>SUM(T_MAIN_ROUTGW29[[#This Row],[(Y)
TOTAL Excluding VAT - Y1
((A*J)*Q)+((A*R)*12))]:[(AC)
TOTAL Excluding VAT - Y5
((E*N*Q)+((E*V)*12))]])</f>
        <v>0</v>
      </c>
      <c r="AC708" s="65"/>
    </row>
    <row r="709" spans="1:29" x14ac:dyDescent="0.3">
      <c r="A709" t="s">
        <v>69</v>
      </c>
      <c r="B709" t="s">
        <v>7492</v>
      </c>
      <c r="C709" t="s">
        <v>7493</v>
      </c>
      <c r="D709" t="s">
        <v>7487</v>
      </c>
      <c r="E709">
        <v>1</v>
      </c>
      <c r="F709">
        <v>1</v>
      </c>
      <c r="G709">
        <v>1</v>
      </c>
      <c r="H709">
        <v>1</v>
      </c>
      <c r="I709">
        <v>1</v>
      </c>
      <c r="J709" t="s">
        <v>269</v>
      </c>
      <c r="K709" t="s">
        <v>2524</v>
      </c>
      <c r="L709" s="20"/>
      <c r="M709" s="20"/>
      <c r="N709" s="20"/>
      <c r="O709" s="20"/>
      <c r="P709" s="20"/>
      <c r="Q709" s="28">
        <f t="shared" si="10"/>
        <v>17.71</v>
      </c>
      <c r="R709" s="18"/>
      <c r="S709" s="18"/>
      <c r="T709" s="18"/>
      <c r="U709" s="18"/>
      <c r="V709" s="18"/>
      <c r="W7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09" s="17">
        <f>SUM(T_MAIN_ROUTGW29[[#This Row],[(Y)
TOTAL Excluding VAT - Y1
((A*J)*Q)+((A*R)*12))]:[(AC)
TOTAL Excluding VAT - Y5
((E*N*Q)+((E*V)*12))]])</f>
        <v>0</v>
      </c>
      <c r="AC709" s="65"/>
    </row>
    <row r="710" spans="1:29" x14ac:dyDescent="0.3">
      <c r="A710" t="s">
        <v>69</v>
      </c>
      <c r="B710" t="s">
        <v>7494</v>
      </c>
      <c r="C710" t="s">
        <v>7495</v>
      </c>
      <c r="D710" t="s">
        <v>7487</v>
      </c>
      <c r="E710">
        <v>1</v>
      </c>
      <c r="F710">
        <v>1</v>
      </c>
      <c r="G710">
        <v>1</v>
      </c>
      <c r="H710">
        <v>1</v>
      </c>
      <c r="I710">
        <v>1</v>
      </c>
      <c r="J710" t="s">
        <v>269</v>
      </c>
      <c r="K710" t="s">
        <v>2524</v>
      </c>
      <c r="L710" s="20"/>
      <c r="M710" s="20"/>
      <c r="N710" s="20"/>
      <c r="O710" s="20"/>
      <c r="P710" s="20"/>
      <c r="Q710" s="28">
        <f t="shared" si="10"/>
        <v>17.71</v>
      </c>
      <c r="R710" s="18"/>
      <c r="S710" s="18"/>
      <c r="T710" s="18"/>
      <c r="U710" s="18"/>
      <c r="V710" s="18"/>
      <c r="W7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0" s="17">
        <f>SUM(T_MAIN_ROUTGW29[[#This Row],[(Y)
TOTAL Excluding VAT - Y1
((A*J)*Q)+((A*R)*12))]:[(AC)
TOTAL Excluding VAT - Y5
((E*N*Q)+((E*V)*12))]])</f>
        <v>0</v>
      </c>
      <c r="AC710" s="65"/>
    </row>
    <row r="711" spans="1:29" x14ac:dyDescent="0.3">
      <c r="A711" t="s">
        <v>69</v>
      </c>
      <c r="B711" t="s">
        <v>7496</v>
      </c>
      <c r="C711" t="s">
        <v>7497</v>
      </c>
      <c r="D711" t="s">
        <v>7487</v>
      </c>
      <c r="E711">
        <v>1</v>
      </c>
      <c r="F711">
        <v>1</v>
      </c>
      <c r="G711">
        <v>1</v>
      </c>
      <c r="H711">
        <v>1</v>
      </c>
      <c r="I711">
        <v>1</v>
      </c>
      <c r="J711" t="s">
        <v>269</v>
      </c>
      <c r="K711" t="s">
        <v>2524</v>
      </c>
      <c r="L711" s="20"/>
      <c r="M711" s="20"/>
      <c r="N711" s="20"/>
      <c r="O711" s="20"/>
      <c r="P711" s="20"/>
      <c r="Q711" s="28">
        <f t="shared" si="10"/>
        <v>17.71</v>
      </c>
      <c r="R711" s="18"/>
      <c r="S711" s="18"/>
      <c r="T711" s="18"/>
      <c r="U711" s="18"/>
      <c r="V711" s="18"/>
      <c r="W7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1" s="17">
        <f>SUM(T_MAIN_ROUTGW29[[#This Row],[(Y)
TOTAL Excluding VAT - Y1
((A*J)*Q)+((A*R)*12))]:[(AC)
TOTAL Excluding VAT - Y5
((E*N*Q)+((E*V)*12))]])</f>
        <v>0</v>
      </c>
      <c r="AC711" s="65"/>
    </row>
    <row r="712" spans="1:29" x14ac:dyDescent="0.3">
      <c r="A712" t="s">
        <v>69</v>
      </c>
      <c r="B712" t="s">
        <v>7498</v>
      </c>
      <c r="C712" t="s">
        <v>7499</v>
      </c>
      <c r="D712" t="s">
        <v>7487</v>
      </c>
      <c r="E712">
        <v>1</v>
      </c>
      <c r="F712">
        <v>1</v>
      </c>
      <c r="G712">
        <v>1</v>
      </c>
      <c r="H712">
        <v>1</v>
      </c>
      <c r="I712">
        <v>1</v>
      </c>
      <c r="J712" t="s">
        <v>269</v>
      </c>
      <c r="K712" t="s">
        <v>2524</v>
      </c>
      <c r="L712" s="20"/>
      <c r="M712" s="20"/>
      <c r="N712" s="20"/>
      <c r="O712" s="20"/>
      <c r="P712" s="20"/>
      <c r="Q712" s="28">
        <f t="shared" si="10"/>
        <v>17.71</v>
      </c>
      <c r="R712" s="18"/>
      <c r="S712" s="18"/>
      <c r="T712" s="18"/>
      <c r="U712" s="18"/>
      <c r="V712" s="18"/>
      <c r="W7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2" s="17">
        <f>SUM(T_MAIN_ROUTGW29[[#This Row],[(Y)
TOTAL Excluding VAT - Y1
((A*J)*Q)+((A*R)*12))]:[(AC)
TOTAL Excluding VAT - Y5
((E*N*Q)+((E*V)*12))]])</f>
        <v>0</v>
      </c>
      <c r="AC712" s="65"/>
    </row>
    <row r="713" spans="1:29" x14ac:dyDescent="0.3">
      <c r="A713" t="s">
        <v>69</v>
      </c>
      <c r="B713" t="s">
        <v>7500</v>
      </c>
      <c r="C713" t="s">
        <v>7501</v>
      </c>
      <c r="D713" t="s">
        <v>7487</v>
      </c>
      <c r="E713">
        <v>1</v>
      </c>
      <c r="F713">
        <v>1</v>
      </c>
      <c r="G713">
        <v>1</v>
      </c>
      <c r="H713">
        <v>1</v>
      </c>
      <c r="I713">
        <v>1</v>
      </c>
      <c r="J713" t="s">
        <v>269</v>
      </c>
      <c r="K713" t="s">
        <v>2524</v>
      </c>
      <c r="L713" s="20"/>
      <c r="M713" s="20"/>
      <c r="N713" s="20"/>
      <c r="O713" s="20"/>
      <c r="P713" s="20"/>
      <c r="Q713" s="28">
        <f t="shared" si="10"/>
        <v>17.71</v>
      </c>
      <c r="R713" s="18"/>
      <c r="S713" s="18"/>
      <c r="T713" s="18"/>
      <c r="U713" s="18"/>
      <c r="V713" s="18"/>
      <c r="W7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3" s="17">
        <f>SUM(T_MAIN_ROUTGW29[[#This Row],[(Y)
TOTAL Excluding VAT - Y1
((A*J)*Q)+((A*R)*12))]:[(AC)
TOTAL Excluding VAT - Y5
((E*N*Q)+((E*V)*12))]])</f>
        <v>0</v>
      </c>
      <c r="AC713" s="65"/>
    </row>
    <row r="714" spans="1:29" x14ac:dyDescent="0.3">
      <c r="A714" t="s">
        <v>69</v>
      </c>
      <c r="B714" t="s">
        <v>7502</v>
      </c>
      <c r="C714" t="s">
        <v>7503</v>
      </c>
      <c r="D714" t="s">
        <v>7487</v>
      </c>
      <c r="E714">
        <v>1</v>
      </c>
      <c r="F714">
        <v>1</v>
      </c>
      <c r="G714">
        <v>1</v>
      </c>
      <c r="H714">
        <v>1</v>
      </c>
      <c r="I714">
        <v>1</v>
      </c>
      <c r="J714" t="s">
        <v>269</v>
      </c>
      <c r="K714" t="s">
        <v>2524</v>
      </c>
      <c r="L714" s="20"/>
      <c r="M714" s="20"/>
      <c r="N714" s="20"/>
      <c r="O714" s="20"/>
      <c r="P714" s="20"/>
      <c r="Q714" s="28">
        <f t="shared" si="10"/>
        <v>17.71</v>
      </c>
      <c r="R714" s="18"/>
      <c r="S714" s="18"/>
      <c r="T714" s="18"/>
      <c r="U714" s="18"/>
      <c r="V714" s="18"/>
      <c r="W7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4" s="17">
        <f>SUM(T_MAIN_ROUTGW29[[#This Row],[(Y)
TOTAL Excluding VAT - Y1
((A*J)*Q)+((A*R)*12))]:[(AC)
TOTAL Excluding VAT - Y5
((E*N*Q)+((E*V)*12))]])</f>
        <v>0</v>
      </c>
      <c r="AC714" s="65"/>
    </row>
    <row r="715" spans="1:29" x14ac:dyDescent="0.3">
      <c r="A715" t="s">
        <v>69</v>
      </c>
      <c r="B715" t="s">
        <v>7504</v>
      </c>
      <c r="C715" t="s">
        <v>7505</v>
      </c>
      <c r="D715" t="s">
        <v>7487</v>
      </c>
      <c r="E715">
        <v>1</v>
      </c>
      <c r="F715">
        <v>1</v>
      </c>
      <c r="G715">
        <v>1</v>
      </c>
      <c r="H715">
        <v>1</v>
      </c>
      <c r="I715">
        <v>1</v>
      </c>
      <c r="J715" t="s">
        <v>269</v>
      </c>
      <c r="K715" t="s">
        <v>2524</v>
      </c>
      <c r="L715" s="20"/>
      <c r="M715" s="20"/>
      <c r="N715" s="20"/>
      <c r="O715" s="20"/>
      <c r="P715" s="20"/>
      <c r="Q715" s="28">
        <f t="shared" si="10"/>
        <v>17.71</v>
      </c>
      <c r="R715" s="18"/>
      <c r="S715" s="18"/>
      <c r="T715" s="18"/>
      <c r="U715" s="18"/>
      <c r="V715" s="18"/>
      <c r="W7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5" s="17">
        <f>SUM(T_MAIN_ROUTGW29[[#This Row],[(Y)
TOTAL Excluding VAT - Y1
((A*J)*Q)+((A*R)*12))]:[(AC)
TOTAL Excluding VAT - Y5
((E*N*Q)+((E*V)*12))]])</f>
        <v>0</v>
      </c>
      <c r="AC715" s="65"/>
    </row>
    <row r="716" spans="1:29" x14ac:dyDescent="0.3">
      <c r="A716" t="s">
        <v>69</v>
      </c>
      <c r="B716" t="s">
        <v>7506</v>
      </c>
      <c r="C716" t="s">
        <v>7507</v>
      </c>
      <c r="D716" t="s">
        <v>7487</v>
      </c>
      <c r="E716">
        <v>1</v>
      </c>
      <c r="F716">
        <v>1</v>
      </c>
      <c r="G716">
        <v>1</v>
      </c>
      <c r="H716">
        <v>1</v>
      </c>
      <c r="I716">
        <v>1</v>
      </c>
      <c r="J716" t="s">
        <v>269</v>
      </c>
      <c r="K716" t="s">
        <v>2524</v>
      </c>
      <c r="L716" s="20"/>
      <c r="M716" s="20"/>
      <c r="N716" s="20"/>
      <c r="O716" s="20"/>
      <c r="P716" s="20"/>
      <c r="Q716" s="28">
        <f t="shared" si="10"/>
        <v>17.71</v>
      </c>
      <c r="R716" s="18"/>
      <c r="S716" s="18"/>
      <c r="T716" s="18"/>
      <c r="U716" s="18"/>
      <c r="V716" s="18"/>
      <c r="W7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6" s="17">
        <f>SUM(T_MAIN_ROUTGW29[[#This Row],[(Y)
TOTAL Excluding VAT - Y1
((A*J)*Q)+((A*R)*12))]:[(AC)
TOTAL Excluding VAT - Y5
((E*N*Q)+((E*V)*12))]])</f>
        <v>0</v>
      </c>
      <c r="AC716" s="65"/>
    </row>
    <row r="717" spans="1:29" x14ac:dyDescent="0.3">
      <c r="A717" t="s">
        <v>69</v>
      </c>
      <c r="B717" t="s">
        <v>7508</v>
      </c>
      <c r="C717" t="s">
        <v>7509</v>
      </c>
      <c r="D717" t="s">
        <v>7487</v>
      </c>
      <c r="E717">
        <v>1</v>
      </c>
      <c r="F717">
        <v>1</v>
      </c>
      <c r="G717">
        <v>1</v>
      </c>
      <c r="H717">
        <v>1</v>
      </c>
      <c r="I717">
        <v>1</v>
      </c>
      <c r="J717" t="s">
        <v>269</v>
      </c>
      <c r="K717" t="s">
        <v>2524</v>
      </c>
      <c r="L717" s="20"/>
      <c r="M717" s="20"/>
      <c r="N717" s="20"/>
      <c r="O717" s="20"/>
      <c r="P717" s="20"/>
      <c r="Q717" s="28">
        <f t="shared" ref="Q717:Q780" si="11">Exchange_Rate</f>
        <v>17.71</v>
      </c>
      <c r="R717" s="18"/>
      <c r="S717" s="18"/>
      <c r="T717" s="18"/>
      <c r="U717" s="18"/>
      <c r="V717" s="18"/>
      <c r="W7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7" s="17">
        <f>SUM(T_MAIN_ROUTGW29[[#This Row],[(Y)
TOTAL Excluding VAT - Y1
((A*J)*Q)+((A*R)*12))]:[(AC)
TOTAL Excluding VAT - Y5
((E*N*Q)+((E*V)*12))]])</f>
        <v>0</v>
      </c>
      <c r="AC717" s="65"/>
    </row>
    <row r="718" spans="1:29" x14ac:dyDescent="0.3">
      <c r="A718" t="s">
        <v>69</v>
      </c>
      <c r="B718" t="s">
        <v>7510</v>
      </c>
      <c r="C718" t="s">
        <v>7511</v>
      </c>
      <c r="D718" t="s">
        <v>7487</v>
      </c>
      <c r="E718">
        <v>1</v>
      </c>
      <c r="F718">
        <v>1</v>
      </c>
      <c r="G718">
        <v>1</v>
      </c>
      <c r="H718">
        <v>1</v>
      </c>
      <c r="I718">
        <v>1</v>
      </c>
      <c r="J718" t="s">
        <v>269</v>
      </c>
      <c r="K718" t="s">
        <v>2524</v>
      </c>
      <c r="L718" s="20"/>
      <c r="M718" s="20"/>
      <c r="N718" s="20"/>
      <c r="O718" s="20"/>
      <c r="P718" s="20"/>
      <c r="Q718" s="28">
        <f t="shared" si="11"/>
        <v>17.71</v>
      </c>
      <c r="R718" s="18"/>
      <c r="S718" s="18"/>
      <c r="T718" s="18"/>
      <c r="U718" s="18"/>
      <c r="V718" s="18"/>
      <c r="W7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8" s="17">
        <f>SUM(T_MAIN_ROUTGW29[[#This Row],[(Y)
TOTAL Excluding VAT - Y1
((A*J)*Q)+((A*R)*12))]:[(AC)
TOTAL Excluding VAT - Y5
((E*N*Q)+((E*V)*12))]])</f>
        <v>0</v>
      </c>
      <c r="AC718" s="65"/>
    </row>
    <row r="719" spans="1:29" x14ac:dyDescent="0.3">
      <c r="A719" t="s">
        <v>69</v>
      </c>
      <c r="B719" t="s">
        <v>7512</v>
      </c>
      <c r="C719" t="s">
        <v>7513</v>
      </c>
      <c r="D719" t="s">
        <v>7487</v>
      </c>
      <c r="E719">
        <v>1</v>
      </c>
      <c r="F719">
        <v>1</v>
      </c>
      <c r="G719">
        <v>1</v>
      </c>
      <c r="H719">
        <v>1</v>
      </c>
      <c r="I719">
        <v>1</v>
      </c>
      <c r="J719" t="s">
        <v>269</v>
      </c>
      <c r="K719" t="s">
        <v>2524</v>
      </c>
      <c r="L719" s="20"/>
      <c r="M719" s="20"/>
      <c r="N719" s="20"/>
      <c r="O719" s="20"/>
      <c r="P719" s="20"/>
      <c r="Q719" s="28">
        <f t="shared" si="11"/>
        <v>17.71</v>
      </c>
      <c r="R719" s="18"/>
      <c r="S719" s="18"/>
      <c r="T719" s="18"/>
      <c r="U719" s="18"/>
      <c r="V719" s="18"/>
      <c r="W7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19" s="17">
        <f>SUM(T_MAIN_ROUTGW29[[#This Row],[(Y)
TOTAL Excluding VAT - Y1
((A*J)*Q)+((A*R)*12))]:[(AC)
TOTAL Excluding VAT - Y5
((E*N*Q)+((E*V)*12))]])</f>
        <v>0</v>
      </c>
      <c r="AC719" s="65"/>
    </row>
    <row r="720" spans="1:29" x14ac:dyDescent="0.3">
      <c r="A720" t="s">
        <v>69</v>
      </c>
      <c r="B720" t="s">
        <v>7514</v>
      </c>
      <c r="C720" t="s">
        <v>7515</v>
      </c>
      <c r="D720" t="s">
        <v>7487</v>
      </c>
      <c r="E720">
        <v>1</v>
      </c>
      <c r="F720">
        <v>1</v>
      </c>
      <c r="G720">
        <v>1</v>
      </c>
      <c r="H720">
        <v>1</v>
      </c>
      <c r="I720">
        <v>1</v>
      </c>
      <c r="J720" t="s">
        <v>269</v>
      </c>
      <c r="K720" t="s">
        <v>2524</v>
      </c>
      <c r="L720" s="20"/>
      <c r="M720" s="20"/>
      <c r="N720" s="20"/>
      <c r="O720" s="20"/>
      <c r="P720" s="20"/>
      <c r="Q720" s="28">
        <f t="shared" si="11"/>
        <v>17.71</v>
      </c>
      <c r="R720" s="18"/>
      <c r="S720" s="18"/>
      <c r="T720" s="18"/>
      <c r="U720" s="18"/>
      <c r="V720" s="18"/>
      <c r="W7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0" s="17">
        <f>SUM(T_MAIN_ROUTGW29[[#This Row],[(Y)
TOTAL Excluding VAT - Y1
((A*J)*Q)+((A*R)*12))]:[(AC)
TOTAL Excluding VAT - Y5
((E*N*Q)+((E*V)*12))]])</f>
        <v>0</v>
      </c>
      <c r="AC720" s="65"/>
    </row>
    <row r="721" spans="1:29" x14ac:dyDescent="0.3">
      <c r="A721" t="s">
        <v>69</v>
      </c>
      <c r="B721" t="s">
        <v>7516</v>
      </c>
      <c r="C721" t="s">
        <v>7517</v>
      </c>
      <c r="D721" t="s">
        <v>7487</v>
      </c>
      <c r="E721">
        <v>1</v>
      </c>
      <c r="F721">
        <v>1</v>
      </c>
      <c r="G721">
        <v>1</v>
      </c>
      <c r="H721">
        <v>1</v>
      </c>
      <c r="I721">
        <v>1</v>
      </c>
      <c r="J721" t="s">
        <v>269</v>
      </c>
      <c r="K721" t="s">
        <v>2524</v>
      </c>
      <c r="L721" s="20"/>
      <c r="M721" s="20"/>
      <c r="N721" s="20"/>
      <c r="O721" s="20"/>
      <c r="P721" s="20"/>
      <c r="Q721" s="28">
        <f t="shared" si="11"/>
        <v>17.71</v>
      </c>
      <c r="R721" s="18"/>
      <c r="S721" s="18"/>
      <c r="T721" s="18"/>
      <c r="U721" s="18"/>
      <c r="V721" s="18"/>
      <c r="W7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1" s="17">
        <f>SUM(T_MAIN_ROUTGW29[[#This Row],[(Y)
TOTAL Excluding VAT - Y1
((A*J)*Q)+((A*R)*12))]:[(AC)
TOTAL Excluding VAT - Y5
((E*N*Q)+((E*V)*12))]])</f>
        <v>0</v>
      </c>
      <c r="AC721" s="65"/>
    </row>
    <row r="722" spans="1:29" x14ac:dyDescent="0.3">
      <c r="A722" t="s">
        <v>69</v>
      </c>
      <c r="B722" t="s">
        <v>7518</v>
      </c>
      <c r="C722" t="s">
        <v>7519</v>
      </c>
      <c r="D722" t="s">
        <v>7487</v>
      </c>
      <c r="E722">
        <v>1</v>
      </c>
      <c r="F722">
        <v>1</v>
      </c>
      <c r="G722">
        <v>1</v>
      </c>
      <c r="H722">
        <v>1</v>
      </c>
      <c r="I722">
        <v>1</v>
      </c>
      <c r="J722" t="s">
        <v>269</v>
      </c>
      <c r="K722" t="s">
        <v>2524</v>
      </c>
      <c r="L722" s="20"/>
      <c r="M722" s="20"/>
      <c r="N722" s="20"/>
      <c r="O722" s="20"/>
      <c r="P722" s="20"/>
      <c r="Q722" s="28">
        <f t="shared" si="11"/>
        <v>17.71</v>
      </c>
      <c r="R722" s="18"/>
      <c r="S722" s="18"/>
      <c r="T722" s="18"/>
      <c r="U722" s="18"/>
      <c r="V722" s="18"/>
      <c r="W7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2" s="17">
        <f>SUM(T_MAIN_ROUTGW29[[#This Row],[(Y)
TOTAL Excluding VAT - Y1
((A*J)*Q)+((A*R)*12))]:[(AC)
TOTAL Excluding VAT - Y5
((E*N*Q)+((E*V)*12))]])</f>
        <v>0</v>
      </c>
      <c r="AC722" s="65"/>
    </row>
    <row r="723" spans="1:29" x14ac:dyDescent="0.3">
      <c r="A723" t="s">
        <v>69</v>
      </c>
      <c r="B723" t="s">
        <v>7520</v>
      </c>
      <c r="C723" t="s">
        <v>7521</v>
      </c>
      <c r="D723" t="s">
        <v>7487</v>
      </c>
      <c r="E723">
        <v>1</v>
      </c>
      <c r="F723">
        <v>1</v>
      </c>
      <c r="G723">
        <v>1</v>
      </c>
      <c r="H723">
        <v>1</v>
      </c>
      <c r="I723">
        <v>1</v>
      </c>
      <c r="J723" t="s">
        <v>269</v>
      </c>
      <c r="K723" t="s">
        <v>2524</v>
      </c>
      <c r="L723" s="20"/>
      <c r="M723" s="20"/>
      <c r="N723" s="20"/>
      <c r="O723" s="20"/>
      <c r="P723" s="20"/>
      <c r="Q723" s="28">
        <f t="shared" si="11"/>
        <v>17.71</v>
      </c>
      <c r="R723" s="18"/>
      <c r="S723" s="18"/>
      <c r="T723" s="18"/>
      <c r="U723" s="18"/>
      <c r="V723" s="18"/>
      <c r="W7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3" s="17">
        <f>SUM(T_MAIN_ROUTGW29[[#This Row],[(Y)
TOTAL Excluding VAT - Y1
((A*J)*Q)+((A*R)*12))]:[(AC)
TOTAL Excluding VAT - Y5
((E*N*Q)+((E*V)*12))]])</f>
        <v>0</v>
      </c>
      <c r="AC723" s="65"/>
    </row>
    <row r="724" spans="1:29" x14ac:dyDescent="0.3">
      <c r="A724" t="s">
        <v>69</v>
      </c>
      <c r="B724" t="s">
        <v>7522</v>
      </c>
      <c r="C724" t="s">
        <v>7523</v>
      </c>
      <c r="D724" t="s">
        <v>7487</v>
      </c>
      <c r="E724">
        <v>1</v>
      </c>
      <c r="F724">
        <v>1</v>
      </c>
      <c r="G724">
        <v>1</v>
      </c>
      <c r="H724">
        <v>1</v>
      </c>
      <c r="I724">
        <v>1</v>
      </c>
      <c r="J724" t="s">
        <v>269</v>
      </c>
      <c r="K724" t="s">
        <v>2524</v>
      </c>
      <c r="L724" s="20"/>
      <c r="M724" s="20"/>
      <c r="N724" s="20"/>
      <c r="O724" s="20"/>
      <c r="P724" s="20"/>
      <c r="Q724" s="28">
        <f t="shared" si="11"/>
        <v>17.71</v>
      </c>
      <c r="R724" s="18"/>
      <c r="S724" s="18"/>
      <c r="T724" s="18"/>
      <c r="U724" s="18"/>
      <c r="V724" s="18"/>
      <c r="W7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4" s="17">
        <f>SUM(T_MAIN_ROUTGW29[[#This Row],[(Y)
TOTAL Excluding VAT - Y1
((A*J)*Q)+((A*R)*12))]:[(AC)
TOTAL Excluding VAT - Y5
((E*N*Q)+((E*V)*12))]])</f>
        <v>0</v>
      </c>
      <c r="AC724" s="65"/>
    </row>
    <row r="725" spans="1:29" x14ac:dyDescent="0.3">
      <c r="A725" t="s">
        <v>69</v>
      </c>
      <c r="B725" t="s">
        <v>7524</v>
      </c>
      <c r="C725" t="s">
        <v>7525</v>
      </c>
      <c r="D725" t="s">
        <v>7487</v>
      </c>
      <c r="E725">
        <v>1</v>
      </c>
      <c r="F725">
        <v>1</v>
      </c>
      <c r="G725">
        <v>1</v>
      </c>
      <c r="H725">
        <v>1</v>
      </c>
      <c r="I725">
        <v>1</v>
      </c>
      <c r="J725" t="s">
        <v>269</v>
      </c>
      <c r="K725" t="s">
        <v>2524</v>
      </c>
      <c r="L725" s="20"/>
      <c r="M725" s="20"/>
      <c r="N725" s="20"/>
      <c r="O725" s="20"/>
      <c r="P725" s="20"/>
      <c r="Q725" s="28">
        <f t="shared" si="11"/>
        <v>17.71</v>
      </c>
      <c r="R725" s="18"/>
      <c r="S725" s="18"/>
      <c r="T725" s="18"/>
      <c r="U725" s="18"/>
      <c r="V725" s="18"/>
      <c r="W7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5" s="17">
        <f>SUM(T_MAIN_ROUTGW29[[#This Row],[(Y)
TOTAL Excluding VAT - Y1
((A*J)*Q)+((A*R)*12))]:[(AC)
TOTAL Excluding VAT - Y5
((E*N*Q)+((E*V)*12))]])</f>
        <v>0</v>
      </c>
      <c r="AC725" s="65"/>
    </row>
    <row r="726" spans="1:29" x14ac:dyDescent="0.3">
      <c r="A726" t="s">
        <v>69</v>
      </c>
      <c r="B726" t="s">
        <v>7526</v>
      </c>
      <c r="C726" t="s">
        <v>7527</v>
      </c>
      <c r="D726" t="s">
        <v>7487</v>
      </c>
      <c r="E726">
        <v>1</v>
      </c>
      <c r="F726">
        <v>1</v>
      </c>
      <c r="G726">
        <v>1</v>
      </c>
      <c r="H726">
        <v>1</v>
      </c>
      <c r="I726">
        <v>1</v>
      </c>
      <c r="J726" t="s">
        <v>269</v>
      </c>
      <c r="K726" t="s">
        <v>2524</v>
      </c>
      <c r="L726" s="20"/>
      <c r="M726" s="20"/>
      <c r="N726" s="20"/>
      <c r="O726" s="20"/>
      <c r="P726" s="20"/>
      <c r="Q726" s="28">
        <f t="shared" si="11"/>
        <v>17.71</v>
      </c>
      <c r="R726" s="18"/>
      <c r="S726" s="18"/>
      <c r="T726" s="18"/>
      <c r="U726" s="18"/>
      <c r="V726" s="18"/>
      <c r="W7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6" s="17">
        <f>SUM(T_MAIN_ROUTGW29[[#This Row],[(Y)
TOTAL Excluding VAT - Y1
((A*J)*Q)+((A*R)*12))]:[(AC)
TOTAL Excluding VAT - Y5
((E*N*Q)+((E*V)*12))]])</f>
        <v>0</v>
      </c>
      <c r="AC726" s="65"/>
    </row>
    <row r="727" spans="1:29" x14ac:dyDescent="0.3">
      <c r="A727" t="s">
        <v>69</v>
      </c>
      <c r="B727" t="s">
        <v>7528</v>
      </c>
      <c r="C727" t="s">
        <v>7529</v>
      </c>
      <c r="D727" t="s">
        <v>7487</v>
      </c>
      <c r="E727">
        <v>1</v>
      </c>
      <c r="F727">
        <v>1</v>
      </c>
      <c r="G727">
        <v>1</v>
      </c>
      <c r="H727">
        <v>1</v>
      </c>
      <c r="I727">
        <v>1</v>
      </c>
      <c r="J727" t="s">
        <v>269</v>
      </c>
      <c r="K727" t="s">
        <v>2524</v>
      </c>
      <c r="L727" s="20"/>
      <c r="M727" s="20"/>
      <c r="N727" s="20"/>
      <c r="O727" s="20"/>
      <c r="P727" s="20"/>
      <c r="Q727" s="28">
        <f t="shared" si="11"/>
        <v>17.71</v>
      </c>
      <c r="R727" s="18"/>
      <c r="S727" s="18"/>
      <c r="T727" s="18"/>
      <c r="U727" s="18"/>
      <c r="V727" s="18"/>
      <c r="W7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7" s="17">
        <f>SUM(T_MAIN_ROUTGW29[[#This Row],[(Y)
TOTAL Excluding VAT - Y1
((A*J)*Q)+((A*R)*12))]:[(AC)
TOTAL Excluding VAT - Y5
((E*N*Q)+((E*V)*12))]])</f>
        <v>0</v>
      </c>
      <c r="AC727" s="65"/>
    </row>
    <row r="728" spans="1:29" x14ac:dyDescent="0.3">
      <c r="A728" t="s">
        <v>69</v>
      </c>
      <c r="B728" t="s">
        <v>7530</v>
      </c>
      <c r="C728" t="s">
        <v>7531</v>
      </c>
      <c r="D728" t="s">
        <v>7487</v>
      </c>
      <c r="E728">
        <v>1</v>
      </c>
      <c r="F728">
        <v>1</v>
      </c>
      <c r="G728">
        <v>1</v>
      </c>
      <c r="H728">
        <v>1</v>
      </c>
      <c r="I728">
        <v>1</v>
      </c>
      <c r="J728" t="s">
        <v>269</v>
      </c>
      <c r="K728" t="s">
        <v>2524</v>
      </c>
      <c r="L728" s="20"/>
      <c r="M728" s="20"/>
      <c r="N728" s="20"/>
      <c r="O728" s="20"/>
      <c r="P728" s="20"/>
      <c r="Q728" s="28">
        <f t="shared" si="11"/>
        <v>17.71</v>
      </c>
      <c r="R728" s="18"/>
      <c r="S728" s="18"/>
      <c r="T728" s="18"/>
      <c r="U728" s="18"/>
      <c r="V728" s="18"/>
      <c r="W7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8" s="17">
        <f>SUM(T_MAIN_ROUTGW29[[#This Row],[(Y)
TOTAL Excluding VAT - Y1
((A*J)*Q)+((A*R)*12))]:[(AC)
TOTAL Excluding VAT - Y5
((E*N*Q)+((E*V)*12))]])</f>
        <v>0</v>
      </c>
      <c r="AC728" s="65"/>
    </row>
    <row r="729" spans="1:29" x14ac:dyDescent="0.3">
      <c r="A729" t="s">
        <v>69</v>
      </c>
      <c r="B729" t="s">
        <v>7532</v>
      </c>
      <c r="C729" t="s">
        <v>7533</v>
      </c>
      <c r="D729" t="s">
        <v>7487</v>
      </c>
      <c r="E729">
        <v>1</v>
      </c>
      <c r="F729">
        <v>1</v>
      </c>
      <c r="G729">
        <v>1</v>
      </c>
      <c r="H729">
        <v>1</v>
      </c>
      <c r="I729">
        <v>1</v>
      </c>
      <c r="J729" t="s">
        <v>269</v>
      </c>
      <c r="K729" t="s">
        <v>2524</v>
      </c>
      <c r="L729" s="20"/>
      <c r="M729" s="20"/>
      <c r="N729" s="20"/>
      <c r="O729" s="20"/>
      <c r="P729" s="20"/>
      <c r="Q729" s="28">
        <f t="shared" si="11"/>
        <v>17.71</v>
      </c>
      <c r="R729" s="18"/>
      <c r="S729" s="18"/>
      <c r="T729" s="18"/>
      <c r="U729" s="18"/>
      <c r="V729" s="18"/>
      <c r="W7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29" s="17">
        <f>SUM(T_MAIN_ROUTGW29[[#This Row],[(Y)
TOTAL Excluding VAT - Y1
((A*J)*Q)+((A*R)*12))]:[(AC)
TOTAL Excluding VAT - Y5
((E*N*Q)+((E*V)*12))]])</f>
        <v>0</v>
      </c>
      <c r="AC729" s="65"/>
    </row>
    <row r="730" spans="1:29" x14ac:dyDescent="0.3">
      <c r="A730" t="s">
        <v>69</v>
      </c>
      <c r="B730" t="s">
        <v>7534</v>
      </c>
      <c r="C730" t="s">
        <v>7535</v>
      </c>
      <c r="D730" t="s">
        <v>7487</v>
      </c>
      <c r="E730">
        <v>1</v>
      </c>
      <c r="F730">
        <v>1</v>
      </c>
      <c r="G730">
        <v>1</v>
      </c>
      <c r="H730">
        <v>1</v>
      </c>
      <c r="I730">
        <v>1</v>
      </c>
      <c r="J730" t="s">
        <v>269</v>
      </c>
      <c r="K730" t="s">
        <v>2524</v>
      </c>
      <c r="L730" s="20"/>
      <c r="M730" s="20"/>
      <c r="N730" s="20"/>
      <c r="O730" s="20"/>
      <c r="P730" s="20"/>
      <c r="Q730" s="28">
        <f t="shared" si="11"/>
        <v>17.71</v>
      </c>
      <c r="R730" s="18"/>
      <c r="S730" s="18"/>
      <c r="T730" s="18"/>
      <c r="U730" s="18"/>
      <c r="V730" s="18"/>
      <c r="W7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0" s="17">
        <f>SUM(T_MAIN_ROUTGW29[[#This Row],[(Y)
TOTAL Excluding VAT - Y1
((A*J)*Q)+((A*R)*12))]:[(AC)
TOTAL Excluding VAT - Y5
((E*N*Q)+((E*V)*12))]])</f>
        <v>0</v>
      </c>
      <c r="AC730" s="65"/>
    </row>
    <row r="731" spans="1:29" x14ac:dyDescent="0.3">
      <c r="A731" t="s">
        <v>69</v>
      </c>
      <c r="B731" t="s">
        <v>7536</v>
      </c>
      <c r="C731" t="s">
        <v>7537</v>
      </c>
      <c r="D731" t="s">
        <v>7487</v>
      </c>
      <c r="E731">
        <v>1</v>
      </c>
      <c r="F731">
        <v>1</v>
      </c>
      <c r="G731">
        <v>1</v>
      </c>
      <c r="H731">
        <v>1</v>
      </c>
      <c r="I731">
        <v>1</v>
      </c>
      <c r="J731" t="s">
        <v>269</v>
      </c>
      <c r="K731" t="s">
        <v>2524</v>
      </c>
      <c r="L731" s="20"/>
      <c r="M731" s="20"/>
      <c r="N731" s="20"/>
      <c r="O731" s="20"/>
      <c r="P731" s="20"/>
      <c r="Q731" s="28">
        <f t="shared" si="11"/>
        <v>17.71</v>
      </c>
      <c r="R731" s="18"/>
      <c r="S731" s="18"/>
      <c r="T731" s="18"/>
      <c r="U731" s="18"/>
      <c r="V731" s="18"/>
      <c r="W7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1" s="17">
        <f>SUM(T_MAIN_ROUTGW29[[#This Row],[(Y)
TOTAL Excluding VAT - Y1
((A*J)*Q)+((A*R)*12))]:[(AC)
TOTAL Excluding VAT - Y5
((E*N*Q)+((E*V)*12))]])</f>
        <v>0</v>
      </c>
      <c r="AC731" s="65"/>
    </row>
    <row r="732" spans="1:29" x14ac:dyDescent="0.3">
      <c r="A732" t="s">
        <v>69</v>
      </c>
      <c r="B732" t="s">
        <v>7538</v>
      </c>
      <c r="C732" t="s">
        <v>7539</v>
      </c>
      <c r="D732" t="s">
        <v>7487</v>
      </c>
      <c r="E732">
        <v>1</v>
      </c>
      <c r="F732">
        <v>1</v>
      </c>
      <c r="G732">
        <v>1</v>
      </c>
      <c r="H732">
        <v>1</v>
      </c>
      <c r="I732">
        <v>1</v>
      </c>
      <c r="J732" t="s">
        <v>269</v>
      </c>
      <c r="K732" t="s">
        <v>2524</v>
      </c>
      <c r="L732" s="20"/>
      <c r="M732" s="20"/>
      <c r="N732" s="20"/>
      <c r="O732" s="20"/>
      <c r="P732" s="20"/>
      <c r="Q732" s="28">
        <f t="shared" si="11"/>
        <v>17.71</v>
      </c>
      <c r="R732" s="18"/>
      <c r="S732" s="18"/>
      <c r="T732" s="18"/>
      <c r="U732" s="18"/>
      <c r="V732" s="18"/>
      <c r="W7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2" s="17">
        <f>SUM(T_MAIN_ROUTGW29[[#This Row],[(Y)
TOTAL Excluding VAT - Y1
((A*J)*Q)+((A*R)*12))]:[(AC)
TOTAL Excluding VAT - Y5
((E*N*Q)+((E*V)*12))]])</f>
        <v>0</v>
      </c>
      <c r="AC732" s="65"/>
    </row>
    <row r="733" spans="1:29" x14ac:dyDescent="0.3">
      <c r="A733" t="s">
        <v>69</v>
      </c>
      <c r="B733" t="s">
        <v>7540</v>
      </c>
      <c r="C733" t="s">
        <v>7541</v>
      </c>
      <c r="D733" t="s">
        <v>7487</v>
      </c>
      <c r="E733">
        <v>1</v>
      </c>
      <c r="F733">
        <v>1</v>
      </c>
      <c r="G733">
        <v>1</v>
      </c>
      <c r="H733">
        <v>1</v>
      </c>
      <c r="I733">
        <v>1</v>
      </c>
      <c r="J733" t="s">
        <v>269</v>
      </c>
      <c r="K733" t="s">
        <v>2524</v>
      </c>
      <c r="L733" s="20"/>
      <c r="M733" s="20"/>
      <c r="N733" s="20"/>
      <c r="O733" s="20"/>
      <c r="P733" s="20"/>
      <c r="Q733" s="28">
        <f t="shared" si="11"/>
        <v>17.71</v>
      </c>
      <c r="R733" s="18"/>
      <c r="S733" s="18"/>
      <c r="T733" s="18"/>
      <c r="U733" s="18"/>
      <c r="V733" s="18"/>
      <c r="W7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3" s="17">
        <f>SUM(T_MAIN_ROUTGW29[[#This Row],[(Y)
TOTAL Excluding VAT - Y1
((A*J)*Q)+((A*R)*12))]:[(AC)
TOTAL Excluding VAT - Y5
((E*N*Q)+((E*V)*12))]])</f>
        <v>0</v>
      </c>
      <c r="AC733" s="65"/>
    </row>
    <row r="734" spans="1:29" x14ac:dyDescent="0.3">
      <c r="A734" t="s">
        <v>69</v>
      </c>
      <c r="B734" t="s">
        <v>7542</v>
      </c>
      <c r="C734" t="s">
        <v>7543</v>
      </c>
      <c r="D734" t="s">
        <v>7487</v>
      </c>
      <c r="E734">
        <v>1</v>
      </c>
      <c r="F734">
        <v>1</v>
      </c>
      <c r="G734">
        <v>1</v>
      </c>
      <c r="H734">
        <v>1</v>
      </c>
      <c r="I734">
        <v>1</v>
      </c>
      <c r="J734" t="s">
        <v>269</v>
      </c>
      <c r="K734" t="s">
        <v>2524</v>
      </c>
      <c r="L734" s="20"/>
      <c r="M734" s="20"/>
      <c r="N734" s="20"/>
      <c r="O734" s="20"/>
      <c r="P734" s="20"/>
      <c r="Q734" s="28">
        <f t="shared" si="11"/>
        <v>17.71</v>
      </c>
      <c r="R734" s="18"/>
      <c r="S734" s="18"/>
      <c r="T734" s="18"/>
      <c r="U734" s="18"/>
      <c r="V734" s="18"/>
      <c r="W7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4" s="17">
        <f>SUM(T_MAIN_ROUTGW29[[#This Row],[(Y)
TOTAL Excluding VAT - Y1
((A*J)*Q)+((A*R)*12))]:[(AC)
TOTAL Excluding VAT - Y5
((E*N*Q)+((E*V)*12))]])</f>
        <v>0</v>
      </c>
      <c r="AC734" s="65"/>
    </row>
    <row r="735" spans="1:29" x14ac:dyDescent="0.3">
      <c r="A735" t="s">
        <v>69</v>
      </c>
      <c r="B735" t="s">
        <v>7544</v>
      </c>
      <c r="C735" t="s">
        <v>7545</v>
      </c>
      <c r="D735" t="s">
        <v>7487</v>
      </c>
      <c r="E735">
        <v>1</v>
      </c>
      <c r="F735">
        <v>1</v>
      </c>
      <c r="G735">
        <v>1</v>
      </c>
      <c r="H735">
        <v>1</v>
      </c>
      <c r="I735">
        <v>1</v>
      </c>
      <c r="J735" t="s">
        <v>269</v>
      </c>
      <c r="K735" t="s">
        <v>2524</v>
      </c>
      <c r="L735" s="20"/>
      <c r="M735" s="20"/>
      <c r="N735" s="20"/>
      <c r="O735" s="20"/>
      <c r="P735" s="20"/>
      <c r="Q735" s="28">
        <f t="shared" si="11"/>
        <v>17.71</v>
      </c>
      <c r="R735" s="18"/>
      <c r="S735" s="18"/>
      <c r="T735" s="18"/>
      <c r="U735" s="18"/>
      <c r="V735" s="18"/>
      <c r="W7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5" s="17">
        <f>SUM(T_MAIN_ROUTGW29[[#This Row],[(Y)
TOTAL Excluding VAT - Y1
((A*J)*Q)+((A*R)*12))]:[(AC)
TOTAL Excluding VAT - Y5
((E*N*Q)+((E*V)*12))]])</f>
        <v>0</v>
      </c>
      <c r="AC735" s="65"/>
    </row>
    <row r="736" spans="1:29" x14ac:dyDescent="0.3">
      <c r="A736" t="s">
        <v>69</v>
      </c>
      <c r="B736" t="s">
        <v>7546</v>
      </c>
      <c r="C736" t="s">
        <v>7547</v>
      </c>
      <c r="D736" t="s">
        <v>7487</v>
      </c>
      <c r="E736">
        <v>1</v>
      </c>
      <c r="F736">
        <v>1</v>
      </c>
      <c r="G736">
        <v>1</v>
      </c>
      <c r="H736">
        <v>1</v>
      </c>
      <c r="I736">
        <v>1</v>
      </c>
      <c r="J736" t="s">
        <v>269</v>
      </c>
      <c r="K736" t="s">
        <v>2524</v>
      </c>
      <c r="L736" s="20"/>
      <c r="M736" s="20"/>
      <c r="N736" s="20"/>
      <c r="O736" s="20"/>
      <c r="P736" s="20"/>
      <c r="Q736" s="28">
        <f t="shared" si="11"/>
        <v>17.71</v>
      </c>
      <c r="R736" s="18"/>
      <c r="S736" s="18"/>
      <c r="T736" s="18"/>
      <c r="U736" s="18"/>
      <c r="V736" s="18"/>
      <c r="W7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6" s="17">
        <f>SUM(T_MAIN_ROUTGW29[[#This Row],[(Y)
TOTAL Excluding VAT - Y1
((A*J)*Q)+((A*R)*12))]:[(AC)
TOTAL Excluding VAT - Y5
((E*N*Q)+((E*V)*12))]])</f>
        <v>0</v>
      </c>
      <c r="AC736" s="65"/>
    </row>
    <row r="737" spans="1:29" x14ac:dyDescent="0.3">
      <c r="A737" t="s">
        <v>69</v>
      </c>
      <c r="B737" t="s">
        <v>7548</v>
      </c>
      <c r="C737" t="s">
        <v>7549</v>
      </c>
      <c r="D737" t="s">
        <v>7487</v>
      </c>
      <c r="E737">
        <v>1</v>
      </c>
      <c r="F737">
        <v>1</v>
      </c>
      <c r="G737">
        <v>1</v>
      </c>
      <c r="H737">
        <v>1</v>
      </c>
      <c r="I737">
        <v>1</v>
      </c>
      <c r="J737" t="s">
        <v>269</v>
      </c>
      <c r="K737" t="s">
        <v>2524</v>
      </c>
      <c r="L737" s="20"/>
      <c r="M737" s="20"/>
      <c r="N737" s="20"/>
      <c r="O737" s="20"/>
      <c r="P737" s="20"/>
      <c r="Q737" s="28">
        <f t="shared" si="11"/>
        <v>17.71</v>
      </c>
      <c r="R737" s="18"/>
      <c r="S737" s="18"/>
      <c r="T737" s="18"/>
      <c r="U737" s="18"/>
      <c r="V737" s="18"/>
      <c r="W7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7" s="17">
        <f>SUM(T_MAIN_ROUTGW29[[#This Row],[(Y)
TOTAL Excluding VAT - Y1
((A*J)*Q)+((A*R)*12))]:[(AC)
TOTAL Excluding VAT - Y5
((E*N*Q)+((E*V)*12))]])</f>
        <v>0</v>
      </c>
      <c r="AC737" s="65"/>
    </row>
    <row r="738" spans="1:29" x14ac:dyDescent="0.3">
      <c r="A738" t="s">
        <v>69</v>
      </c>
      <c r="B738" t="s">
        <v>7550</v>
      </c>
      <c r="C738" t="s">
        <v>7551</v>
      </c>
      <c r="D738" t="s">
        <v>7487</v>
      </c>
      <c r="E738">
        <v>1</v>
      </c>
      <c r="F738">
        <v>1</v>
      </c>
      <c r="G738">
        <v>1</v>
      </c>
      <c r="H738">
        <v>1</v>
      </c>
      <c r="I738">
        <v>1</v>
      </c>
      <c r="J738" t="s">
        <v>269</v>
      </c>
      <c r="K738" t="s">
        <v>2524</v>
      </c>
      <c r="L738" s="20"/>
      <c r="M738" s="20"/>
      <c r="N738" s="20"/>
      <c r="O738" s="20"/>
      <c r="P738" s="20"/>
      <c r="Q738" s="28">
        <f t="shared" si="11"/>
        <v>17.71</v>
      </c>
      <c r="R738" s="18"/>
      <c r="S738" s="18"/>
      <c r="T738" s="18"/>
      <c r="U738" s="18"/>
      <c r="V738" s="18"/>
      <c r="W7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8" s="17">
        <f>SUM(T_MAIN_ROUTGW29[[#This Row],[(Y)
TOTAL Excluding VAT - Y1
((A*J)*Q)+((A*R)*12))]:[(AC)
TOTAL Excluding VAT - Y5
((E*N*Q)+((E*V)*12))]])</f>
        <v>0</v>
      </c>
      <c r="AC738" s="65"/>
    </row>
    <row r="739" spans="1:29" x14ac:dyDescent="0.3">
      <c r="A739" t="s">
        <v>69</v>
      </c>
      <c r="B739" t="s">
        <v>7552</v>
      </c>
      <c r="C739" t="s">
        <v>7553</v>
      </c>
      <c r="D739" t="s">
        <v>7487</v>
      </c>
      <c r="E739">
        <v>1</v>
      </c>
      <c r="F739">
        <v>1</v>
      </c>
      <c r="G739">
        <v>1</v>
      </c>
      <c r="H739">
        <v>1</v>
      </c>
      <c r="I739">
        <v>1</v>
      </c>
      <c r="J739" t="s">
        <v>269</v>
      </c>
      <c r="K739" t="s">
        <v>2524</v>
      </c>
      <c r="L739" s="20"/>
      <c r="M739" s="20"/>
      <c r="N739" s="20"/>
      <c r="O739" s="20"/>
      <c r="P739" s="20"/>
      <c r="Q739" s="28">
        <f t="shared" si="11"/>
        <v>17.71</v>
      </c>
      <c r="R739" s="18"/>
      <c r="S739" s="18"/>
      <c r="T739" s="18"/>
      <c r="U739" s="18"/>
      <c r="V739" s="18"/>
      <c r="W7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39" s="17">
        <f>SUM(T_MAIN_ROUTGW29[[#This Row],[(Y)
TOTAL Excluding VAT - Y1
((A*J)*Q)+((A*R)*12))]:[(AC)
TOTAL Excluding VAT - Y5
((E*N*Q)+((E*V)*12))]])</f>
        <v>0</v>
      </c>
      <c r="AC739" s="65"/>
    </row>
    <row r="740" spans="1:29" x14ac:dyDescent="0.3">
      <c r="A740" t="s">
        <v>69</v>
      </c>
      <c r="B740" t="s">
        <v>7554</v>
      </c>
      <c r="C740" t="s">
        <v>7555</v>
      </c>
      <c r="D740" t="s">
        <v>7487</v>
      </c>
      <c r="E740">
        <v>1</v>
      </c>
      <c r="F740">
        <v>1</v>
      </c>
      <c r="G740">
        <v>1</v>
      </c>
      <c r="H740">
        <v>1</v>
      </c>
      <c r="I740">
        <v>1</v>
      </c>
      <c r="J740" t="s">
        <v>269</v>
      </c>
      <c r="K740" t="s">
        <v>2524</v>
      </c>
      <c r="L740" s="20"/>
      <c r="M740" s="20"/>
      <c r="N740" s="20"/>
      <c r="O740" s="20"/>
      <c r="P740" s="20"/>
      <c r="Q740" s="28">
        <f t="shared" si="11"/>
        <v>17.71</v>
      </c>
      <c r="R740" s="18"/>
      <c r="S740" s="18"/>
      <c r="T740" s="18"/>
      <c r="U740" s="18"/>
      <c r="V740" s="18"/>
      <c r="W7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0" s="17">
        <f>SUM(T_MAIN_ROUTGW29[[#This Row],[(Y)
TOTAL Excluding VAT - Y1
((A*J)*Q)+((A*R)*12))]:[(AC)
TOTAL Excluding VAT - Y5
((E*N*Q)+((E*V)*12))]])</f>
        <v>0</v>
      </c>
      <c r="AC740" s="65"/>
    </row>
    <row r="741" spans="1:29" x14ac:dyDescent="0.3">
      <c r="A741" t="s">
        <v>69</v>
      </c>
      <c r="B741" t="s">
        <v>7556</v>
      </c>
      <c r="C741" t="s">
        <v>7557</v>
      </c>
      <c r="D741" t="s">
        <v>7487</v>
      </c>
      <c r="E741">
        <v>1</v>
      </c>
      <c r="F741">
        <v>1</v>
      </c>
      <c r="G741">
        <v>1</v>
      </c>
      <c r="H741">
        <v>1</v>
      </c>
      <c r="I741">
        <v>1</v>
      </c>
      <c r="J741" t="s">
        <v>269</v>
      </c>
      <c r="K741" t="s">
        <v>2524</v>
      </c>
      <c r="L741" s="20"/>
      <c r="M741" s="20"/>
      <c r="N741" s="20"/>
      <c r="O741" s="20"/>
      <c r="P741" s="20"/>
      <c r="Q741" s="28">
        <f t="shared" si="11"/>
        <v>17.71</v>
      </c>
      <c r="R741" s="18"/>
      <c r="S741" s="18"/>
      <c r="T741" s="18"/>
      <c r="U741" s="18"/>
      <c r="V741" s="18"/>
      <c r="W7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1" s="17">
        <f>SUM(T_MAIN_ROUTGW29[[#This Row],[(Y)
TOTAL Excluding VAT - Y1
((A*J)*Q)+((A*R)*12))]:[(AC)
TOTAL Excluding VAT - Y5
((E*N*Q)+((E*V)*12))]])</f>
        <v>0</v>
      </c>
      <c r="AC741" s="65"/>
    </row>
    <row r="742" spans="1:29" x14ac:dyDescent="0.3">
      <c r="A742" t="s">
        <v>69</v>
      </c>
      <c r="B742" t="s">
        <v>7558</v>
      </c>
      <c r="C742" t="s">
        <v>7559</v>
      </c>
      <c r="D742" t="s">
        <v>7487</v>
      </c>
      <c r="E742">
        <v>1</v>
      </c>
      <c r="F742">
        <v>1</v>
      </c>
      <c r="G742">
        <v>1</v>
      </c>
      <c r="H742">
        <v>1</v>
      </c>
      <c r="I742">
        <v>1</v>
      </c>
      <c r="J742" t="s">
        <v>269</v>
      </c>
      <c r="K742" t="s">
        <v>2524</v>
      </c>
      <c r="L742" s="20"/>
      <c r="M742" s="20"/>
      <c r="N742" s="20"/>
      <c r="O742" s="20"/>
      <c r="P742" s="20"/>
      <c r="Q742" s="28">
        <f t="shared" si="11"/>
        <v>17.71</v>
      </c>
      <c r="R742" s="18"/>
      <c r="S742" s="18"/>
      <c r="T742" s="18"/>
      <c r="U742" s="18"/>
      <c r="V742" s="18"/>
      <c r="W7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2" s="17">
        <f>SUM(T_MAIN_ROUTGW29[[#This Row],[(Y)
TOTAL Excluding VAT - Y1
((A*J)*Q)+((A*R)*12))]:[(AC)
TOTAL Excluding VAT - Y5
((E*N*Q)+((E*V)*12))]])</f>
        <v>0</v>
      </c>
      <c r="AC742" s="65"/>
    </row>
    <row r="743" spans="1:29" x14ac:dyDescent="0.3">
      <c r="A743" t="s">
        <v>69</v>
      </c>
      <c r="B743" t="s">
        <v>7560</v>
      </c>
      <c r="C743" t="s">
        <v>7561</v>
      </c>
      <c r="D743" t="s">
        <v>7487</v>
      </c>
      <c r="E743">
        <v>1</v>
      </c>
      <c r="F743">
        <v>1</v>
      </c>
      <c r="G743">
        <v>1</v>
      </c>
      <c r="H743">
        <v>1</v>
      </c>
      <c r="I743">
        <v>1</v>
      </c>
      <c r="J743" t="s">
        <v>269</v>
      </c>
      <c r="K743" t="s">
        <v>2524</v>
      </c>
      <c r="L743" s="20"/>
      <c r="M743" s="20"/>
      <c r="N743" s="20"/>
      <c r="O743" s="20"/>
      <c r="P743" s="20"/>
      <c r="Q743" s="28">
        <f t="shared" si="11"/>
        <v>17.71</v>
      </c>
      <c r="R743" s="18"/>
      <c r="S743" s="18"/>
      <c r="T743" s="18"/>
      <c r="U743" s="18"/>
      <c r="V743" s="18"/>
      <c r="W7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3" s="17">
        <f>SUM(T_MAIN_ROUTGW29[[#This Row],[(Y)
TOTAL Excluding VAT - Y1
((A*J)*Q)+((A*R)*12))]:[(AC)
TOTAL Excluding VAT - Y5
((E*N*Q)+((E*V)*12))]])</f>
        <v>0</v>
      </c>
      <c r="AC743" s="65"/>
    </row>
    <row r="744" spans="1:29" x14ac:dyDescent="0.3">
      <c r="A744" t="s">
        <v>69</v>
      </c>
      <c r="B744" t="s">
        <v>7562</v>
      </c>
      <c r="C744" t="s">
        <v>7563</v>
      </c>
      <c r="D744" t="s">
        <v>7487</v>
      </c>
      <c r="E744">
        <v>1</v>
      </c>
      <c r="F744">
        <v>1</v>
      </c>
      <c r="G744">
        <v>1</v>
      </c>
      <c r="H744">
        <v>1</v>
      </c>
      <c r="I744">
        <v>1</v>
      </c>
      <c r="J744" t="s">
        <v>269</v>
      </c>
      <c r="K744" t="s">
        <v>2524</v>
      </c>
      <c r="L744" s="20"/>
      <c r="M744" s="20"/>
      <c r="N744" s="20"/>
      <c r="O744" s="20"/>
      <c r="P744" s="20"/>
      <c r="Q744" s="28">
        <f t="shared" si="11"/>
        <v>17.71</v>
      </c>
      <c r="R744" s="18"/>
      <c r="S744" s="18"/>
      <c r="T744" s="18"/>
      <c r="U744" s="18"/>
      <c r="V744" s="18"/>
      <c r="W7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4" s="17">
        <f>SUM(T_MAIN_ROUTGW29[[#This Row],[(Y)
TOTAL Excluding VAT - Y1
((A*J)*Q)+((A*R)*12))]:[(AC)
TOTAL Excluding VAT - Y5
((E*N*Q)+((E*V)*12))]])</f>
        <v>0</v>
      </c>
      <c r="AC744" s="65"/>
    </row>
    <row r="745" spans="1:29" x14ac:dyDescent="0.3">
      <c r="A745" t="s">
        <v>69</v>
      </c>
      <c r="B745" t="s">
        <v>7564</v>
      </c>
      <c r="C745" t="s">
        <v>7565</v>
      </c>
      <c r="D745" t="s">
        <v>7487</v>
      </c>
      <c r="E745">
        <v>1</v>
      </c>
      <c r="F745">
        <v>1</v>
      </c>
      <c r="G745">
        <v>1</v>
      </c>
      <c r="H745">
        <v>1</v>
      </c>
      <c r="I745">
        <v>1</v>
      </c>
      <c r="J745" t="s">
        <v>269</v>
      </c>
      <c r="K745" t="s">
        <v>2524</v>
      </c>
      <c r="L745" s="20"/>
      <c r="M745" s="20"/>
      <c r="N745" s="20"/>
      <c r="O745" s="20"/>
      <c r="P745" s="20"/>
      <c r="Q745" s="28">
        <f t="shared" si="11"/>
        <v>17.71</v>
      </c>
      <c r="R745" s="18"/>
      <c r="S745" s="18"/>
      <c r="T745" s="18"/>
      <c r="U745" s="18"/>
      <c r="V745" s="18"/>
      <c r="W7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5" s="17">
        <f>SUM(T_MAIN_ROUTGW29[[#This Row],[(Y)
TOTAL Excluding VAT - Y1
((A*J)*Q)+((A*R)*12))]:[(AC)
TOTAL Excluding VAT - Y5
((E*N*Q)+((E*V)*12))]])</f>
        <v>0</v>
      </c>
      <c r="AC745" s="65"/>
    </row>
    <row r="746" spans="1:29" x14ac:dyDescent="0.3">
      <c r="A746" t="s">
        <v>69</v>
      </c>
      <c r="B746" t="s">
        <v>7566</v>
      </c>
      <c r="C746" t="s">
        <v>7567</v>
      </c>
      <c r="D746" t="s">
        <v>7487</v>
      </c>
      <c r="E746">
        <v>1</v>
      </c>
      <c r="F746">
        <v>1</v>
      </c>
      <c r="G746">
        <v>1</v>
      </c>
      <c r="H746">
        <v>1</v>
      </c>
      <c r="I746">
        <v>1</v>
      </c>
      <c r="J746" t="s">
        <v>269</v>
      </c>
      <c r="K746" t="s">
        <v>2524</v>
      </c>
      <c r="L746" s="20"/>
      <c r="M746" s="20"/>
      <c r="N746" s="20"/>
      <c r="O746" s="20"/>
      <c r="P746" s="20"/>
      <c r="Q746" s="28">
        <f t="shared" si="11"/>
        <v>17.71</v>
      </c>
      <c r="R746" s="18"/>
      <c r="S746" s="18"/>
      <c r="T746" s="18"/>
      <c r="U746" s="18"/>
      <c r="V746" s="18"/>
      <c r="W7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6" s="17">
        <f>SUM(T_MAIN_ROUTGW29[[#This Row],[(Y)
TOTAL Excluding VAT - Y1
((A*J)*Q)+((A*R)*12))]:[(AC)
TOTAL Excluding VAT - Y5
((E*N*Q)+((E*V)*12))]])</f>
        <v>0</v>
      </c>
      <c r="AC746" s="65"/>
    </row>
    <row r="747" spans="1:29" x14ac:dyDescent="0.3">
      <c r="A747" t="s">
        <v>69</v>
      </c>
      <c r="B747" t="s">
        <v>7568</v>
      </c>
      <c r="C747" t="s">
        <v>7569</v>
      </c>
      <c r="D747" t="s">
        <v>7487</v>
      </c>
      <c r="E747">
        <v>1</v>
      </c>
      <c r="F747">
        <v>1</v>
      </c>
      <c r="G747">
        <v>1</v>
      </c>
      <c r="H747">
        <v>1</v>
      </c>
      <c r="I747">
        <v>1</v>
      </c>
      <c r="J747" t="s">
        <v>269</v>
      </c>
      <c r="K747" t="s">
        <v>2524</v>
      </c>
      <c r="L747" s="20"/>
      <c r="M747" s="20"/>
      <c r="N747" s="20"/>
      <c r="O747" s="20"/>
      <c r="P747" s="20"/>
      <c r="Q747" s="28">
        <f t="shared" si="11"/>
        <v>17.71</v>
      </c>
      <c r="R747" s="18"/>
      <c r="S747" s="18"/>
      <c r="T747" s="18"/>
      <c r="U747" s="18"/>
      <c r="V747" s="18"/>
      <c r="W7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7" s="17">
        <f>SUM(T_MAIN_ROUTGW29[[#This Row],[(Y)
TOTAL Excluding VAT - Y1
((A*J)*Q)+((A*R)*12))]:[(AC)
TOTAL Excluding VAT - Y5
((E*N*Q)+((E*V)*12))]])</f>
        <v>0</v>
      </c>
      <c r="AC747" s="65"/>
    </row>
    <row r="748" spans="1:29" x14ac:dyDescent="0.3">
      <c r="A748" t="s">
        <v>69</v>
      </c>
      <c r="B748" t="s">
        <v>7570</v>
      </c>
      <c r="C748" t="s">
        <v>7571</v>
      </c>
      <c r="D748" t="s">
        <v>7487</v>
      </c>
      <c r="E748">
        <v>1</v>
      </c>
      <c r="F748">
        <v>1</v>
      </c>
      <c r="G748">
        <v>1</v>
      </c>
      <c r="H748">
        <v>1</v>
      </c>
      <c r="I748">
        <v>1</v>
      </c>
      <c r="J748" t="s">
        <v>269</v>
      </c>
      <c r="K748" t="s">
        <v>2524</v>
      </c>
      <c r="L748" s="20"/>
      <c r="M748" s="20"/>
      <c r="N748" s="20"/>
      <c r="O748" s="20"/>
      <c r="P748" s="20"/>
      <c r="Q748" s="28">
        <f t="shared" si="11"/>
        <v>17.71</v>
      </c>
      <c r="R748" s="18"/>
      <c r="S748" s="18"/>
      <c r="T748" s="18"/>
      <c r="U748" s="18"/>
      <c r="V748" s="18"/>
      <c r="W7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8" s="17">
        <f>SUM(T_MAIN_ROUTGW29[[#This Row],[(Y)
TOTAL Excluding VAT - Y1
((A*J)*Q)+((A*R)*12))]:[(AC)
TOTAL Excluding VAT - Y5
((E*N*Q)+((E*V)*12))]])</f>
        <v>0</v>
      </c>
      <c r="AC748" s="65"/>
    </row>
    <row r="749" spans="1:29" x14ac:dyDescent="0.3">
      <c r="A749" t="s">
        <v>69</v>
      </c>
      <c r="B749" t="s">
        <v>7572</v>
      </c>
      <c r="C749" t="s">
        <v>7573</v>
      </c>
      <c r="D749" t="s">
        <v>7487</v>
      </c>
      <c r="E749">
        <v>1</v>
      </c>
      <c r="F749">
        <v>1</v>
      </c>
      <c r="G749">
        <v>1</v>
      </c>
      <c r="H749">
        <v>1</v>
      </c>
      <c r="I749">
        <v>1</v>
      </c>
      <c r="J749" t="s">
        <v>269</v>
      </c>
      <c r="K749" t="s">
        <v>2524</v>
      </c>
      <c r="L749" s="20"/>
      <c r="M749" s="20"/>
      <c r="N749" s="20"/>
      <c r="O749" s="20"/>
      <c r="P749" s="20"/>
      <c r="Q749" s="28">
        <f t="shared" si="11"/>
        <v>17.71</v>
      </c>
      <c r="R749" s="18"/>
      <c r="S749" s="18"/>
      <c r="T749" s="18"/>
      <c r="U749" s="18"/>
      <c r="V749" s="18"/>
      <c r="W7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49" s="17">
        <f>SUM(T_MAIN_ROUTGW29[[#This Row],[(Y)
TOTAL Excluding VAT - Y1
((A*J)*Q)+((A*R)*12))]:[(AC)
TOTAL Excluding VAT - Y5
((E*N*Q)+((E*V)*12))]])</f>
        <v>0</v>
      </c>
      <c r="AC749" s="65"/>
    </row>
    <row r="750" spans="1:29" x14ac:dyDescent="0.3">
      <c r="A750" t="s">
        <v>69</v>
      </c>
      <c r="B750" t="s">
        <v>7574</v>
      </c>
      <c r="C750" t="s">
        <v>7575</v>
      </c>
      <c r="D750" t="s">
        <v>7487</v>
      </c>
      <c r="E750">
        <v>1</v>
      </c>
      <c r="F750">
        <v>1</v>
      </c>
      <c r="G750">
        <v>1</v>
      </c>
      <c r="H750">
        <v>1</v>
      </c>
      <c r="I750">
        <v>1</v>
      </c>
      <c r="J750" t="s">
        <v>269</v>
      </c>
      <c r="K750" t="s">
        <v>2524</v>
      </c>
      <c r="L750" s="20"/>
      <c r="M750" s="20"/>
      <c r="N750" s="20"/>
      <c r="O750" s="20"/>
      <c r="P750" s="20"/>
      <c r="Q750" s="28">
        <f t="shared" si="11"/>
        <v>17.71</v>
      </c>
      <c r="R750" s="18"/>
      <c r="S750" s="18"/>
      <c r="T750" s="18"/>
      <c r="U750" s="18"/>
      <c r="V750" s="18"/>
      <c r="W7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0" s="17">
        <f>SUM(T_MAIN_ROUTGW29[[#This Row],[(Y)
TOTAL Excluding VAT - Y1
((A*J)*Q)+((A*R)*12))]:[(AC)
TOTAL Excluding VAT - Y5
((E*N*Q)+((E*V)*12))]])</f>
        <v>0</v>
      </c>
      <c r="AC750" s="65"/>
    </row>
    <row r="751" spans="1:29" x14ac:dyDescent="0.3">
      <c r="A751" t="s">
        <v>69</v>
      </c>
      <c r="B751" t="s">
        <v>7576</v>
      </c>
      <c r="C751" t="s">
        <v>7577</v>
      </c>
      <c r="D751" t="s">
        <v>7487</v>
      </c>
      <c r="E751">
        <v>1</v>
      </c>
      <c r="F751">
        <v>1</v>
      </c>
      <c r="G751">
        <v>1</v>
      </c>
      <c r="H751">
        <v>1</v>
      </c>
      <c r="I751">
        <v>1</v>
      </c>
      <c r="J751" t="s">
        <v>269</v>
      </c>
      <c r="K751" t="s">
        <v>2524</v>
      </c>
      <c r="L751" s="20"/>
      <c r="M751" s="20"/>
      <c r="N751" s="20"/>
      <c r="O751" s="20"/>
      <c r="P751" s="20"/>
      <c r="Q751" s="28">
        <f t="shared" si="11"/>
        <v>17.71</v>
      </c>
      <c r="R751" s="18"/>
      <c r="S751" s="18"/>
      <c r="T751" s="18"/>
      <c r="U751" s="18"/>
      <c r="V751" s="18"/>
      <c r="W7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1" s="17">
        <f>SUM(T_MAIN_ROUTGW29[[#This Row],[(Y)
TOTAL Excluding VAT - Y1
((A*J)*Q)+((A*R)*12))]:[(AC)
TOTAL Excluding VAT - Y5
((E*N*Q)+((E*V)*12))]])</f>
        <v>0</v>
      </c>
      <c r="AC751" s="65"/>
    </row>
    <row r="752" spans="1:29" x14ac:dyDescent="0.3">
      <c r="A752" t="s">
        <v>69</v>
      </c>
      <c r="B752" t="s">
        <v>7578</v>
      </c>
      <c r="C752" t="s">
        <v>7579</v>
      </c>
      <c r="D752" t="s">
        <v>7487</v>
      </c>
      <c r="E752">
        <v>1</v>
      </c>
      <c r="F752">
        <v>1</v>
      </c>
      <c r="G752">
        <v>1</v>
      </c>
      <c r="H752">
        <v>1</v>
      </c>
      <c r="I752">
        <v>1</v>
      </c>
      <c r="J752" t="s">
        <v>269</v>
      </c>
      <c r="K752" t="s">
        <v>2524</v>
      </c>
      <c r="L752" s="20"/>
      <c r="M752" s="20"/>
      <c r="N752" s="20"/>
      <c r="O752" s="20"/>
      <c r="P752" s="20"/>
      <c r="Q752" s="28">
        <f t="shared" si="11"/>
        <v>17.71</v>
      </c>
      <c r="R752" s="18"/>
      <c r="S752" s="18"/>
      <c r="T752" s="18"/>
      <c r="U752" s="18"/>
      <c r="V752" s="18"/>
      <c r="W7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2" s="17">
        <f>SUM(T_MAIN_ROUTGW29[[#This Row],[(Y)
TOTAL Excluding VAT - Y1
((A*J)*Q)+((A*R)*12))]:[(AC)
TOTAL Excluding VAT - Y5
((E*N*Q)+((E*V)*12))]])</f>
        <v>0</v>
      </c>
      <c r="AC752" s="65"/>
    </row>
    <row r="753" spans="1:29" x14ac:dyDescent="0.3">
      <c r="A753" t="s">
        <v>69</v>
      </c>
      <c r="B753" t="s">
        <v>7580</v>
      </c>
      <c r="C753" t="s">
        <v>7581</v>
      </c>
      <c r="D753" t="s">
        <v>7487</v>
      </c>
      <c r="E753">
        <v>1</v>
      </c>
      <c r="F753">
        <v>1</v>
      </c>
      <c r="G753">
        <v>1</v>
      </c>
      <c r="H753">
        <v>1</v>
      </c>
      <c r="I753">
        <v>1</v>
      </c>
      <c r="J753" t="s">
        <v>269</v>
      </c>
      <c r="K753" t="s">
        <v>2524</v>
      </c>
      <c r="L753" s="20"/>
      <c r="M753" s="20"/>
      <c r="N753" s="20"/>
      <c r="O753" s="20"/>
      <c r="P753" s="20"/>
      <c r="Q753" s="28">
        <f t="shared" si="11"/>
        <v>17.71</v>
      </c>
      <c r="R753" s="18"/>
      <c r="S753" s="18"/>
      <c r="T753" s="18"/>
      <c r="U753" s="18"/>
      <c r="V753" s="18"/>
      <c r="W7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3" s="17">
        <f>SUM(T_MAIN_ROUTGW29[[#This Row],[(Y)
TOTAL Excluding VAT - Y1
((A*J)*Q)+((A*R)*12))]:[(AC)
TOTAL Excluding VAT - Y5
((E*N*Q)+((E*V)*12))]])</f>
        <v>0</v>
      </c>
      <c r="AC753" s="65"/>
    </row>
    <row r="754" spans="1:29" x14ac:dyDescent="0.3">
      <c r="A754" t="s">
        <v>71</v>
      </c>
      <c r="B754" t="s">
        <v>7582</v>
      </c>
      <c r="C754" t="s">
        <v>7583</v>
      </c>
      <c r="D754" t="s">
        <v>7487</v>
      </c>
      <c r="E754">
        <v>1</v>
      </c>
      <c r="F754">
        <v>1</v>
      </c>
      <c r="G754">
        <v>1</v>
      </c>
      <c r="H754">
        <v>1</v>
      </c>
      <c r="I754">
        <v>1</v>
      </c>
      <c r="J754" t="s">
        <v>269</v>
      </c>
      <c r="K754" t="s">
        <v>2524</v>
      </c>
      <c r="L754" s="20"/>
      <c r="M754" s="20"/>
      <c r="N754" s="20"/>
      <c r="O754" s="20"/>
      <c r="P754" s="20"/>
      <c r="Q754" s="28">
        <f t="shared" si="11"/>
        <v>17.71</v>
      </c>
      <c r="R754" s="18"/>
      <c r="S754" s="18"/>
      <c r="T754" s="18"/>
      <c r="U754" s="18"/>
      <c r="V754" s="18"/>
      <c r="W7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4" s="17">
        <f>SUM(T_MAIN_ROUTGW29[[#This Row],[(Y)
TOTAL Excluding VAT - Y1
((A*J)*Q)+((A*R)*12))]:[(AC)
TOTAL Excluding VAT - Y5
((E*N*Q)+((E*V)*12))]])</f>
        <v>0</v>
      </c>
      <c r="AC754" s="65"/>
    </row>
    <row r="755" spans="1:29" x14ac:dyDescent="0.3">
      <c r="A755" t="s">
        <v>71</v>
      </c>
      <c r="B755" t="s">
        <v>7584</v>
      </c>
      <c r="C755" t="s">
        <v>7585</v>
      </c>
      <c r="D755" t="s">
        <v>7487</v>
      </c>
      <c r="E755">
        <v>1</v>
      </c>
      <c r="F755">
        <v>1</v>
      </c>
      <c r="G755">
        <v>1</v>
      </c>
      <c r="H755">
        <v>1</v>
      </c>
      <c r="I755">
        <v>1</v>
      </c>
      <c r="J755" t="s">
        <v>269</v>
      </c>
      <c r="K755" t="s">
        <v>2524</v>
      </c>
      <c r="L755" s="20"/>
      <c r="M755" s="20"/>
      <c r="N755" s="20"/>
      <c r="O755" s="20"/>
      <c r="P755" s="20"/>
      <c r="Q755" s="28">
        <f t="shared" si="11"/>
        <v>17.71</v>
      </c>
      <c r="R755" s="18"/>
      <c r="S755" s="18"/>
      <c r="T755" s="18"/>
      <c r="U755" s="18"/>
      <c r="V755" s="18"/>
      <c r="W7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5" s="17">
        <f>SUM(T_MAIN_ROUTGW29[[#This Row],[(Y)
TOTAL Excluding VAT - Y1
((A*J)*Q)+((A*R)*12))]:[(AC)
TOTAL Excluding VAT - Y5
((E*N*Q)+((E*V)*12))]])</f>
        <v>0</v>
      </c>
      <c r="AC755" s="65"/>
    </row>
    <row r="756" spans="1:29" x14ac:dyDescent="0.3">
      <c r="A756" t="s">
        <v>71</v>
      </c>
      <c r="B756" t="s">
        <v>7586</v>
      </c>
      <c r="C756" t="s">
        <v>7587</v>
      </c>
      <c r="D756" t="s">
        <v>7487</v>
      </c>
      <c r="E756">
        <v>1</v>
      </c>
      <c r="F756">
        <v>1</v>
      </c>
      <c r="G756">
        <v>1</v>
      </c>
      <c r="H756">
        <v>1</v>
      </c>
      <c r="I756">
        <v>1</v>
      </c>
      <c r="J756" t="s">
        <v>269</v>
      </c>
      <c r="K756" t="s">
        <v>2524</v>
      </c>
      <c r="L756" s="20"/>
      <c r="M756" s="20"/>
      <c r="N756" s="20"/>
      <c r="O756" s="20"/>
      <c r="P756" s="20"/>
      <c r="Q756" s="28">
        <f t="shared" si="11"/>
        <v>17.71</v>
      </c>
      <c r="R756" s="18"/>
      <c r="S756" s="18"/>
      <c r="T756" s="18"/>
      <c r="U756" s="18"/>
      <c r="V756" s="18"/>
      <c r="W7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6" s="17">
        <f>SUM(T_MAIN_ROUTGW29[[#This Row],[(Y)
TOTAL Excluding VAT - Y1
((A*J)*Q)+((A*R)*12))]:[(AC)
TOTAL Excluding VAT - Y5
((E*N*Q)+((E*V)*12))]])</f>
        <v>0</v>
      </c>
      <c r="AC756" s="65"/>
    </row>
    <row r="757" spans="1:29" x14ac:dyDescent="0.3">
      <c r="A757" t="s">
        <v>71</v>
      </c>
      <c r="B757" t="s">
        <v>7588</v>
      </c>
      <c r="C757" t="s">
        <v>7589</v>
      </c>
      <c r="D757" t="s">
        <v>7487</v>
      </c>
      <c r="E757">
        <v>1</v>
      </c>
      <c r="F757">
        <v>1</v>
      </c>
      <c r="G757">
        <v>1</v>
      </c>
      <c r="H757">
        <v>1</v>
      </c>
      <c r="I757">
        <v>1</v>
      </c>
      <c r="J757" t="s">
        <v>269</v>
      </c>
      <c r="K757" t="s">
        <v>2524</v>
      </c>
      <c r="L757" s="20"/>
      <c r="M757" s="20"/>
      <c r="N757" s="20"/>
      <c r="O757" s="20"/>
      <c r="P757" s="20"/>
      <c r="Q757" s="28">
        <f t="shared" si="11"/>
        <v>17.71</v>
      </c>
      <c r="R757" s="18"/>
      <c r="S757" s="18"/>
      <c r="T757" s="18"/>
      <c r="U757" s="18"/>
      <c r="V757" s="18"/>
      <c r="W7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7" s="17">
        <f>SUM(T_MAIN_ROUTGW29[[#This Row],[(Y)
TOTAL Excluding VAT - Y1
((A*J)*Q)+((A*R)*12))]:[(AC)
TOTAL Excluding VAT - Y5
((E*N*Q)+((E*V)*12))]])</f>
        <v>0</v>
      </c>
      <c r="AC757" s="65"/>
    </row>
    <row r="758" spans="1:29" x14ac:dyDescent="0.3">
      <c r="A758" t="s">
        <v>71</v>
      </c>
      <c r="B758" t="s">
        <v>7590</v>
      </c>
      <c r="C758" t="s">
        <v>7591</v>
      </c>
      <c r="D758" t="s">
        <v>7487</v>
      </c>
      <c r="E758">
        <v>1</v>
      </c>
      <c r="F758">
        <v>1</v>
      </c>
      <c r="G758">
        <v>1</v>
      </c>
      <c r="H758">
        <v>1</v>
      </c>
      <c r="I758">
        <v>1</v>
      </c>
      <c r="J758" t="s">
        <v>269</v>
      </c>
      <c r="K758" t="s">
        <v>2524</v>
      </c>
      <c r="L758" s="20"/>
      <c r="M758" s="20"/>
      <c r="N758" s="20"/>
      <c r="O758" s="20"/>
      <c r="P758" s="20"/>
      <c r="Q758" s="28">
        <f t="shared" si="11"/>
        <v>17.71</v>
      </c>
      <c r="R758" s="18"/>
      <c r="S758" s="18"/>
      <c r="T758" s="18"/>
      <c r="U758" s="18"/>
      <c r="V758" s="18"/>
      <c r="W7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8" s="17">
        <f>SUM(T_MAIN_ROUTGW29[[#This Row],[(Y)
TOTAL Excluding VAT - Y1
((A*J)*Q)+((A*R)*12))]:[(AC)
TOTAL Excluding VAT - Y5
((E*N*Q)+((E*V)*12))]])</f>
        <v>0</v>
      </c>
      <c r="AC758" s="65"/>
    </row>
    <row r="759" spans="1:29" x14ac:dyDescent="0.3">
      <c r="A759" t="s">
        <v>71</v>
      </c>
      <c r="B759" t="s">
        <v>7592</v>
      </c>
      <c r="C759" t="s">
        <v>7593</v>
      </c>
      <c r="D759" t="s">
        <v>7487</v>
      </c>
      <c r="E759">
        <v>1</v>
      </c>
      <c r="F759">
        <v>1</v>
      </c>
      <c r="G759">
        <v>1</v>
      </c>
      <c r="H759">
        <v>1</v>
      </c>
      <c r="I759">
        <v>1</v>
      </c>
      <c r="J759" t="s">
        <v>269</v>
      </c>
      <c r="K759" t="s">
        <v>2524</v>
      </c>
      <c r="L759" s="20"/>
      <c r="M759" s="20"/>
      <c r="N759" s="20"/>
      <c r="O759" s="20"/>
      <c r="P759" s="20"/>
      <c r="Q759" s="28">
        <f t="shared" si="11"/>
        <v>17.71</v>
      </c>
      <c r="R759" s="18"/>
      <c r="S759" s="18"/>
      <c r="T759" s="18"/>
      <c r="U759" s="18"/>
      <c r="V759" s="18"/>
      <c r="W7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59" s="17">
        <f>SUM(T_MAIN_ROUTGW29[[#This Row],[(Y)
TOTAL Excluding VAT - Y1
((A*J)*Q)+((A*R)*12))]:[(AC)
TOTAL Excluding VAT - Y5
((E*N*Q)+((E*V)*12))]])</f>
        <v>0</v>
      </c>
      <c r="AC759" s="65"/>
    </row>
    <row r="760" spans="1:29" x14ac:dyDescent="0.3">
      <c r="A760" t="s">
        <v>71</v>
      </c>
      <c r="B760" t="s">
        <v>7594</v>
      </c>
      <c r="C760" t="s">
        <v>7595</v>
      </c>
      <c r="D760" t="s">
        <v>7487</v>
      </c>
      <c r="E760">
        <v>1</v>
      </c>
      <c r="F760">
        <v>1</v>
      </c>
      <c r="G760">
        <v>1</v>
      </c>
      <c r="H760">
        <v>1</v>
      </c>
      <c r="I760">
        <v>1</v>
      </c>
      <c r="J760" t="s">
        <v>269</v>
      </c>
      <c r="K760" t="s">
        <v>2524</v>
      </c>
      <c r="L760" s="20"/>
      <c r="M760" s="20"/>
      <c r="N760" s="20"/>
      <c r="O760" s="20"/>
      <c r="P760" s="20"/>
      <c r="Q760" s="28">
        <f t="shared" si="11"/>
        <v>17.71</v>
      </c>
      <c r="R760" s="18"/>
      <c r="S760" s="18"/>
      <c r="T760" s="18"/>
      <c r="U760" s="18"/>
      <c r="V760" s="18"/>
      <c r="W7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0" s="17">
        <f>SUM(T_MAIN_ROUTGW29[[#This Row],[(Y)
TOTAL Excluding VAT - Y1
((A*J)*Q)+((A*R)*12))]:[(AC)
TOTAL Excluding VAT - Y5
((E*N*Q)+((E*V)*12))]])</f>
        <v>0</v>
      </c>
      <c r="AC760" s="65"/>
    </row>
    <row r="761" spans="1:29" x14ac:dyDescent="0.3">
      <c r="A761" t="s">
        <v>71</v>
      </c>
      <c r="B761" t="s">
        <v>7596</v>
      </c>
      <c r="C761" t="s">
        <v>7597</v>
      </c>
      <c r="D761" t="s">
        <v>7487</v>
      </c>
      <c r="E761">
        <v>1</v>
      </c>
      <c r="F761">
        <v>1</v>
      </c>
      <c r="G761">
        <v>1</v>
      </c>
      <c r="H761">
        <v>1</v>
      </c>
      <c r="I761">
        <v>1</v>
      </c>
      <c r="J761" t="s">
        <v>269</v>
      </c>
      <c r="K761" t="s">
        <v>2524</v>
      </c>
      <c r="L761" s="20"/>
      <c r="M761" s="20"/>
      <c r="N761" s="20"/>
      <c r="O761" s="20"/>
      <c r="P761" s="20"/>
      <c r="Q761" s="28">
        <f t="shared" si="11"/>
        <v>17.71</v>
      </c>
      <c r="R761" s="18"/>
      <c r="S761" s="18"/>
      <c r="T761" s="18"/>
      <c r="U761" s="18"/>
      <c r="V761" s="18"/>
      <c r="W7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1" s="17">
        <f>SUM(T_MAIN_ROUTGW29[[#This Row],[(Y)
TOTAL Excluding VAT - Y1
((A*J)*Q)+((A*R)*12))]:[(AC)
TOTAL Excluding VAT - Y5
((E*N*Q)+((E*V)*12))]])</f>
        <v>0</v>
      </c>
      <c r="AC761" s="65"/>
    </row>
    <row r="762" spans="1:29" x14ac:dyDescent="0.3">
      <c r="A762" t="s">
        <v>71</v>
      </c>
      <c r="B762" t="s">
        <v>7598</v>
      </c>
      <c r="C762" t="s">
        <v>7599</v>
      </c>
      <c r="D762" t="s">
        <v>7487</v>
      </c>
      <c r="E762">
        <v>1</v>
      </c>
      <c r="F762">
        <v>1</v>
      </c>
      <c r="G762">
        <v>1</v>
      </c>
      <c r="H762">
        <v>1</v>
      </c>
      <c r="I762">
        <v>1</v>
      </c>
      <c r="J762" t="s">
        <v>269</v>
      </c>
      <c r="K762" t="s">
        <v>2524</v>
      </c>
      <c r="L762" s="20"/>
      <c r="M762" s="20"/>
      <c r="N762" s="20"/>
      <c r="O762" s="20"/>
      <c r="P762" s="20"/>
      <c r="Q762" s="28">
        <f t="shared" si="11"/>
        <v>17.71</v>
      </c>
      <c r="R762" s="18"/>
      <c r="S762" s="18"/>
      <c r="T762" s="18"/>
      <c r="U762" s="18"/>
      <c r="V762" s="18"/>
      <c r="W7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2" s="17">
        <f>SUM(T_MAIN_ROUTGW29[[#This Row],[(Y)
TOTAL Excluding VAT - Y1
((A*J)*Q)+((A*R)*12))]:[(AC)
TOTAL Excluding VAT - Y5
((E*N*Q)+((E*V)*12))]])</f>
        <v>0</v>
      </c>
      <c r="AC762" s="65"/>
    </row>
    <row r="763" spans="1:29" x14ac:dyDescent="0.3">
      <c r="A763" t="s">
        <v>71</v>
      </c>
      <c r="B763" t="s">
        <v>7600</v>
      </c>
      <c r="C763" t="s">
        <v>7601</v>
      </c>
      <c r="D763" t="s">
        <v>7487</v>
      </c>
      <c r="E763">
        <v>1</v>
      </c>
      <c r="F763">
        <v>1</v>
      </c>
      <c r="G763">
        <v>1</v>
      </c>
      <c r="H763">
        <v>1</v>
      </c>
      <c r="I763">
        <v>1</v>
      </c>
      <c r="J763" t="s">
        <v>269</v>
      </c>
      <c r="K763" t="s">
        <v>2524</v>
      </c>
      <c r="L763" s="20"/>
      <c r="M763" s="20"/>
      <c r="N763" s="20"/>
      <c r="O763" s="20"/>
      <c r="P763" s="20"/>
      <c r="Q763" s="28">
        <f t="shared" si="11"/>
        <v>17.71</v>
      </c>
      <c r="R763" s="18"/>
      <c r="S763" s="18"/>
      <c r="T763" s="18"/>
      <c r="U763" s="18"/>
      <c r="V763" s="18"/>
      <c r="W7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3" s="17">
        <f>SUM(T_MAIN_ROUTGW29[[#This Row],[(Y)
TOTAL Excluding VAT - Y1
((A*J)*Q)+((A*R)*12))]:[(AC)
TOTAL Excluding VAT - Y5
((E*N*Q)+((E*V)*12))]])</f>
        <v>0</v>
      </c>
      <c r="AC763" s="65"/>
    </row>
    <row r="764" spans="1:29" x14ac:dyDescent="0.3">
      <c r="A764" t="s">
        <v>71</v>
      </c>
      <c r="B764" t="s">
        <v>7602</v>
      </c>
      <c r="C764" t="s">
        <v>7603</v>
      </c>
      <c r="D764" t="s">
        <v>7487</v>
      </c>
      <c r="E764">
        <v>1</v>
      </c>
      <c r="F764">
        <v>1</v>
      </c>
      <c r="G764">
        <v>1</v>
      </c>
      <c r="H764">
        <v>1</v>
      </c>
      <c r="I764">
        <v>1</v>
      </c>
      <c r="J764" t="s">
        <v>269</v>
      </c>
      <c r="K764" t="s">
        <v>2524</v>
      </c>
      <c r="L764" s="20"/>
      <c r="M764" s="20"/>
      <c r="N764" s="20"/>
      <c r="O764" s="20"/>
      <c r="P764" s="20"/>
      <c r="Q764" s="28">
        <f t="shared" si="11"/>
        <v>17.71</v>
      </c>
      <c r="R764" s="18"/>
      <c r="S764" s="18"/>
      <c r="T764" s="18"/>
      <c r="U764" s="18"/>
      <c r="V764" s="18"/>
      <c r="W7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4" s="17">
        <f>SUM(T_MAIN_ROUTGW29[[#This Row],[(Y)
TOTAL Excluding VAT - Y1
((A*J)*Q)+((A*R)*12))]:[(AC)
TOTAL Excluding VAT - Y5
((E*N*Q)+((E*V)*12))]])</f>
        <v>0</v>
      </c>
      <c r="AC764" s="65"/>
    </row>
    <row r="765" spans="1:29" x14ac:dyDescent="0.3">
      <c r="A765" t="s">
        <v>71</v>
      </c>
      <c r="B765" t="s">
        <v>7604</v>
      </c>
      <c r="C765" t="s">
        <v>7605</v>
      </c>
      <c r="D765" t="s">
        <v>7487</v>
      </c>
      <c r="E765">
        <v>1</v>
      </c>
      <c r="F765">
        <v>1</v>
      </c>
      <c r="G765">
        <v>1</v>
      </c>
      <c r="H765">
        <v>1</v>
      </c>
      <c r="I765">
        <v>1</v>
      </c>
      <c r="J765" t="s">
        <v>269</v>
      </c>
      <c r="K765" t="s">
        <v>2524</v>
      </c>
      <c r="L765" s="20"/>
      <c r="M765" s="20"/>
      <c r="N765" s="20"/>
      <c r="O765" s="20"/>
      <c r="P765" s="20"/>
      <c r="Q765" s="28">
        <f t="shared" si="11"/>
        <v>17.71</v>
      </c>
      <c r="R765" s="18"/>
      <c r="S765" s="18"/>
      <c r="T765" s="18"/>
      <c r="U765" s="18"/>
      <c r="V765" s="18"/>
      <c r="W7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5" s="17">
        <f>SUM(T_MAIN_ROUTGW29[[#This Row],[(Y)
TOTAL Excluding VAT - Y1
((A*J)*Q)+((A*R)*12))]:[(AC)
TOTAL Excluding VAT - Y5
((E*N*Q)+((E*V)*12))]])</f>
        <v>0</v>
      </c>
      <c r="AC765" s="65"/>
    </row>
    <row r="766" spans="1:29" x14ac:dyDescent="0.3">
      <c r="A766" t="s">
        <v>71</v>
      </c>
      <c r="B766" t="s">
        <v>7606</v>
      </c>
      <c r="C766" t="s">
        <v>7607</v>
      </c>
      <c r="D766" t="s">
        <v>7487</v>
      </c>
      <c r="E766">
        <v>1</v>
      </c>
      <c r="F766">
        <v>1</v>
      </c>
      <c r="G766">
        <v>1</v>
      </c>
      <c r="H766">
        <v>1</v>
      </c>
      <c r="I766">
        <v>1</v>
      </c>
      <c r="J766" t="s">
        <v>269</v>
      </c>
      <c r="K766" t="s">
        <v>2524</v>
      </c>
      <c r="L766" s="20"/>
      <c r="M766" s="20"/>
      <c r="N766" s="20"/>
      <c r="O766" s="20"/>
      <c r="P766" s="20"/>
      <c r="Q766" s="28">
        <f t="shared" si="11"/>
        <v>17.71</v>
      </c>
      <c r="R766" s="18"/>
      <c r="S766" s="18"/>
      <c r="T766" s="18"/>
      <c r="U766" s="18"/>
      <c r="V766" s="18"/>
      <c r="W7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6" s="17">
        <f>SUM(T_MAIN_ROUTGW29[[#This Row],[(Y)
TOTAL Excluding VAT - Y1
((A*J)*Q)+((A*R)*12))]:[(AC)
TOTAL Excluding VAT - Y5
((E*N*Q)+((E*V)*12))]])</f>
        <v>0</v>
      </c>
      <c r="AC766" s="65"/>
    </row>
    <row r="767" spans="1:29" x14ac:dyDescent="0.3">
      <c r="A767" t="s">
        <v>71</v>
      </c>
      <c r="B767" t="s">
        <v>7608</v>
      </c>
      <c r="C767" t="s">
        <v>7609</v>
      </c>
      <c r="D767" t="s">
        <v>7487</v>
      </c>
      <c r="E767">
        <v>1</v>
      </c>
      <c r="F767">
        <v>1</v>
      </c>
      <c r="G767">
        <v>1</v>
      </c>
      <c r="H767">
        <v>1</v>
      </c>
      <c r="I767">
        <v>1</v>
      </c>
      <c r="J767" t="s">
        <v>269</v>
      </c>
      <c r="K767" t="s">
        <v>2524</v>
      </c>
      <c r="L767" s="20"/>
      <c r="M767" s="20"/>
      <c r="N767" s="20"/>
      <c r="O767" s="20"/>
      <c r="P767" s="20"/>
      <c r="Q767" s="28">
        <f t="shared" si="11"/>
        <v>17.71</v>
      </c>
      <c r="R767" s="18"/>
      <c r="S767" s="18"/>
      <c r="T767" s="18"/>
      <c r="U767" s="18"/>
      <c r="V767" s="18"/>
      <c r="W7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7" s="17">
        <f>SUM(T_MAIN_ROUTGW29[[#This Row],[(Y)
TOTAL Excluding VAT - Y1
((A*J)*Q)+((A*R)*12))]:[(AC)
TOTAL Excluding VAT - Y5
((E*N*Q)+((E*V)*12))]])</f>
        <v>0</v>
      </c>
      <c r="AC767" s="65"/>
    </row>
    <row r="768" spans="1:29" x14ac:dyDescent="0.3">
      <c r="A768" t="s">
        <v>71</v>
      </c>
      <c r="B768" t="s">
        <v>7610</v>
      </c>
      <c r="C768" t="s">
        <v>7611</v>
      </c>
      <c r="D768" t="s">
        <v>7487</v>
      </c>
      <c r="E768">
        <v>1</v>
      </c>
      <c r="F768">
        <v>1</v>
      </c>
      <c r="G768">
        <v>1</v>
      </c>
      <c r="H768">
        <v>1</v>
      </c>
      <c r="I768">
        <v>1</v>
      </c>
      <c r="J768" t="s">
        <v>269</v>
      </c>
      <c r="K768" t="s">
        <v>2524</v>
      </c>
      <c r="L768" s="20"/>
      <c r="M768" s="20"/>
      <c r="N768" s="20"/>
      <c r="O768" s="20"/>
      <c r="P768" s="20"/>
      <c r="Q768" s="28">
        <f t="shared" si="11"/>
        <v>17.71</v>
      </c>
      <c r="R768" s="18"/>
      <c r="S768" s="18"/>
      <c r="T768" s="18"/>
      <c r="U768" s="18"/>
      <c r="V768" s="18"/>
      <c r="W7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8" s="17">
        <f>SUM(T_MAIN_ROUTGW29[[#This Row],[(Y)
TOTAL Excluding VAT - Y1
((A*J)*Q)+((A*R)*12))]:[(AC)
TOTAL Excluding VAT - Y5
((E*N*Q)+((E*V)*12))]])</f>
        <v>0</v>
      </c>
      <c r="AC768" s="65"/>
    </row>
    <row r="769" spans="1:29" x14ac:dyDescent="0.3">
      <c r="A769" t="s">
        <v>71</v>
      </c>
      <c r="B769" t="s">
        <v>7612</v>
      </c>
      <c r="C769" t="s">
        <v>7613</v>
      </c>
      <c r="D769" t="s">
        <v>7487</v>
      </c>
      <c r="E769">
        <v>1</v>
      </c>
      <c r="F769">
        <v>1</v>
      </c>
      <c r="G769">
        <v>1</v>
      </c>
      <c r="H769">
        <v>1</v>
      </c>
      <c r="I769">
        <v>1</v>
      </c>
      <c r="J769" t="s">
        <v>269</v>
      </c>
      <c r="K769" t="s">
        <v>2524</v>
      </c>
      <c r="L769" s="20"/>
      <c r="M769" s="20"/>
      <c r="N769" s="20"/>
      <c r="O769" s="20"/>
      <c r="P769" s="20"/>
      <c r="Q769" s="28">
        <f t="shared" si="11"/>
        <v>17.71</v>
      </c>
      <c r="R769" s="18"/>
      <c r="S769" s="18"/>
      <c r="T769" s="18"/>
      <c r="U769" s="18"/>
      <c r="V769" s="18"/>
      <c r="W7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69" s="17">
        <f>SUM(T_MAIN_ROUTGW29[[#This Row],[(Y)
TOTAL Excluding VAT - Y1
((A*J)*Q)+((A*R)*12))]:[(AC)
TOTAL Excluding VAT - Y5
((E*N*Q)+((E*V)*12))]])</f>
        <v>0</v>
      </c>
      <c r="AC769" s="65"/>
    </row>
    <row r="770" spans="1:29" x14ac:dyDescent="0.3">
      <c r="A770" t="s">
        <v>71</v>
      </c>
      <c r="B770" t="s">
        <v>7614</v>
      </c>
      <c r="C770" t="s">
        <v>7615</v>
      </c>
      <c r="D770" t="s">
        <v>7487</v>
      </c>
      <c r="E770">
        <v>1</v>
      </c>
      <c r="F770">
        <v>1</v>
      </c>
      <c r="G770">
        <v>1</v>
      </c>
      <c r="H770">
        <v>1</v>
      </c>
      <c r="I770">
        <v>1</v>
      </c>
      <c r="J770" t="s">
        <v>269</v>
      </c>
      <c r="K770" t="s">
        <v>2524</v>
      </c>
      <c r="L770" s="20"/>
      <c r="M770" s="20"/>
      <c r="N770" s="20"/>
      <c r="O770" s="20"/>
      <c r="P770" s="20"/>
      <c r="Q770" s="28">
        <f t="shared" si="11"/>
        <v>17.71</v>
      </c>
      <c r="R770" s="18"/>
      <c r="S770" s="18"/>
      <c r="T770" s="18"/>
      <c r="U770" s="18"/>
      <c r="V770" s="18"/>
      <c r="W7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0" s="17">
        <f>SUM(T_MAIN_ROUTGW29[[#This Row],[(Y)
TOTAL Excluding VAT - Y1
((A*J)*Q)+((A*R)*12))]:[(AC)
TOTAL Excluding VAT - Y5
((E*N*Q)+((E*V)*12))]])</f>
        <v>0</v>
      </c>
      <c r="AC770" s="65"/>
    </row>
    <row r="771" spans="1:29" x14ac:dyDescent="0.3">
      <c r="A771" t="s">
        <v>71</v>
      </c>
      <c r="B771" t="s">
        <v>7616</v>
      </c>
      <c r="C771" t="s">
        <v>7617</v>
      </c>
      <c r="D771" t="s">
        <v>7487</v>
      </c>
      <c r="E771">
        <v>1</v>
      </c>
      <c r="F771">
        <v>1</v>
      </c>
      <c r="G771">
        <v>1</v>
      </c>
      <c r="H771">
        <v>1</v>
      </c>
      <c r="I771">
        <v>1</v>
      </c>
      <c r="J771" t="s">
        <v>269</v>
      </c>
      <c r="K771" t="s">
        <v>2524</v>
      </c>
      <c r="L771" s="20"/>
      <c r="M771" s="20"/>
      <c r="N771" s="20"/>
      <c r="O771" s="20"/>
      <c r="P771" s="20"/>
      <c r="Q771" s="28">
        <f t="shared" si="11"/>
        <v>17.71</v>
      </c>
      <c r="R771" s="18"/>
      <c r="S771" s="18"/>
      <c r="T771" s="18"/>
      <c r="U771" s="18"/>
      <c r="V771" s="18"/>
      <c r="W7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1" s="17">
        <f>SUM(T_MAIN_ROUTGW29[[#This Row],[(Y)
TOTAL Excluding VAT - Y1
((A*J)*Q)+((A*R)*12))]:[(AC)
TOTAL Excluding VAT - Y5
((E*N*Q)+((E*V)*12))]])</f>
        <v>0</v>
      </c>
      <c r="AC771" s="65"/>
    </row>
    <row r="772" spans="1:29" x14ac:dyDescent="0.3">
      <c r="A772" t="s">
        <v>67</v>
      </c>
      <c r="B772" t="s">
        <v>7618</v>
      </c>
      <c r="C772" t="s">
        <v>7619</v>
      </c>
      <c r="D772" t="s">
        <v>7487</v>
      </c>
      <c r="E772">
        <v>1</v>
      </c>
      <c r="F772">
        <v>1</v>
      </c>
      <c r="G772">
        <v>1</v>
      </c>
      <c r="H772">
        <v>1</v>
      </c>
      <c r="I772">
        <v>1</v>
      </c>
      <c r="J772" t="s">
        <v>269</v>
      </c>
      <c r="K772" t="s">
        <v>2524</v>
      </c>
      <c r="L772" s="20"/>
      <c r="M772" s="20"/>
      <c r="N772" s="20"/>
      <c r="O772" s="20"/>
      <c r="P772" s="20"/>
      <c r="Q772" s="28">
        <f t="shared" si="11"/>
        <v>17.71</v>
      </c>
      <c r="R772" s="18"/>
      <c r="S772" s="18"/>
      <c r="T772" s="18"/>
      <c r="U772" s="18"/>
      <c r="V772" s="18"/>
      <c r="W7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2" s="17">
        <f>SUM(T_MAIN_ROUTGW29[[#This Row],[(Y)
TOTAL Excluding VAT - Y1
((A*J)*Q)+((A*R)*12))]:[(AC)
TOTAL Excluding VAT - Y5
((E*N*Q)+((E*V)*12))]])</f>
        <v>0</v>
      </c>
      <c r="AC772" s="65"/>
    </row>
    <row r="773" spans="1:29" x14ac:dyDescent="0.3">
      <c r="A773" t="s">
        <v>67</v>
      </c>
      <c r="B773" t="s">
        <v>7620</v>
      </c>
      <c r="C773" t="s">
        <v>7621</v>
      </c>
      <c r="D773" t="s">
        <v>7487</v>
      </c>
      <c r="E773">
        <v>1</v>
      </c>
      <c r="F773">
        <v>1</v>
      </c>
      <c r="G773">
        <v>1</v>
      </c>
      <c r="H773">
        <v>1</v>
      </c>
      <c r="I773">
        <v>1</v>
      </c>
      <c r="J773" t="s">
        <v>269</v>
      </c>
      <c r="K773" t="s">
        <v>2524</v>
      </c>
      <c r="L773" s="20"/>
      <c r="M773" s="20"/>
      <c r="N773" s="20"/>
      <c r="O773" s="20"/>
      <c r="P773" s="20"/>
      <c r="Q773" s="28">
        <f t="shared" si="11"/>
        <v>17.71</v>
      </c>
      <c r="R773" s="18"/>
      <c r="S773" s="18"/>
      <c r="T773" s="18"/>
      <c r="U773" s="18"/>
      <c r="V773" s="18"/>
      <c r="W7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3" s="17">
        <f>SUM(T_MAIN_ROUTGW29[[#This Row],[(Y)
TOTAL Excluding VAT - Y1
((A*J)*Q)+((A*R)*12))]:[(AC)
TOTAL Excluding VAT - Y5
((E*N*Q)+((E*V)*12))]])</f>
        <v>0</v>
      </c>
      <c r="AC773" s="65"/>
    </row>
    <row r="774" spans="1:29" x14ac:dyDescent="0.3">
      <c r="A774" t="s">
        <v>67</v>
      </c>
      <c r="B774" t="s">
        <v>7622</v>
      </c>
      <c r="C774" t="s">
        <v>7623</v>
      </c>
      <c r="D774" t="s">
        <v>7487</v>
      </c>
      <c r="E774">
        <v>1</v>
      </c>
      <c r="F774">
        <v>1</v>
      </c>
      <c r="G774">
        <v>1</v>
      </c>
      <c r="H774">
        <v>1</v>
      </c>
      <c r="I774">
        <v>1</v>
      </c>
      <c r="J774" t="s">
        <v>269</v>
      </c>
      <c r="K774" t="s">
        <v>2524</v>
      </c>
      <c r="L774" s="20"/>
      <c r="M774" s="20"/>
      <c r="N774" s="20"/>
      <c r="O774" s="20"/>
      <c r="P774" s="20"/>
      <c r="Q774" s="28">
        <f t="shared" si="11"/>
        <v>17.71</v>
      </c>
      <c r="R774" s="18"/>
      <c r="S774" s="18"/>
      <c r="T774" s="18"/>
      <c r="U774" s="18"/>
      <c r="V774" s="18"/>
      <c r="W7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4" s="17">
        <f>SUM(T_MAIN_ROUTGW29[[#This Row],[(Y)
TOTAL Excluding VAT - Y1
((A*J)*Q)+((A*R)*12))]:[(AC)
TOTAL Excluding VAT - Y5
((E*N*Q)+((E*V)*12))]])</f>
        <v>0</v>
      </c>
      <c r="AC774" s="65"/>
    </row>
    <row r="775" spans="1:29" x14ac:dyDescent="0.3">
      <c r="A775" t="s">
        <v>67</v>
      </c>
      <c r="B775" t="s">
        <v>7624</v>
      </c>
      <c r="C775" t="s">
        <v>7625</v>
      </c>
      <c r="D775" t="s">
        <v>7487</v>
      </c>
      <c r="E775">
        <v>1</v>
      </c>
      <c r="F775">
        <v>1</v>
      </c>
      <c r="G775">
        <v>1</v>
      </c>
      <c r="H775">
        <v>1</v>
      </c>
      <c r="I775">
        <v>1</v>
      </c>
      <c r="J775" t="s">
        <v>269</v>
      </c>
      <c r="K775" t="s">
        <v>2524</v>
      </c>
      <c r="L775" s="20"/>
      <c r="M775" s="20"/>
      <c r="N775" s="20"/>
      <c r="O775" s="20"/>
      <c r="P775" s="20"/>
      <c r="Q775" s="28">
        <f t="shared" si="11"/>
        <v>17.71</v>
      </c>
      <c r="R775" s="18"/>
      <c r="S775" s="18"/>
      <c r="T775" s="18"/>
      <c r="U775" s="18"/>
      <c r="V775" s="18"/>
      <c r="W7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5" s="17">
        <f>SUM(T_MAIN_ROUTGW29[[#This Row],[(Y)
TOTAL Excluding VAT - Y1
((A*J)*Q)+((A*R)*12))]:[(AC)
TOTAL Excluding VAT - Y5
((E*N*Q)+((E*V)*12))]])</f>
        <v>0</v>
      </c>
      <c r="AC775" s="65"/>
    </row>
    <row r="776" spans="1:29" x14ac:dyDescent="0.3">
      <c r="A776" t="s">
        <v>67</v>
      </c>
      <c r="B776" t="s">
        <v>7626</v>
      </c>
      <c r="C776" t="s">
        <v>7627</v>
      </c>
      <c r="D776" t="s">
        <v>7487</v>
      </c>
      <c r="E776">
        <v>1</v>
      </c>
      <c r="F776">
        <v>1</v>
      </c>
      <c r="G776">
        <v>1</v>
      </c>
      <c r="H776">
        <v>1</v>
      </c>
      <c r="I776">
        <v>1</v>
      </c>
      <c r="J776" t="s">
        <v>269</v>
      </c>
      <c r="K776" t="s">
        <v>2524</v>
      </c>
      <c r="L776" s="20"/>
      <c r="M776" s="20"/>
      <c r="N776" s="20"/>
      <c r="O776" s="20"/>
      <c r="P776" s="20"/>
      <c r="Q776" s="28">
        <f t="shared" si="11"/>
        <v>17.71</v>
      </c>
      <c r="R776" s="18"/>
      <c r="S776" s="18"/>
      <c r="T776" s="18"/>
      <c r="U776" s="18"/>
      <c r="V776" s="18"/>
      <c r="W7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6" s="17">
        <f>SUM(T_MAIN_ROUTGW29[[#This Row],[(Y)
TOTAL Excluding VAT - Y1
((A*J)*Q)+((A*R)*12))]:[(AC)
TOTAL Excluding VAT - Y5
((E*N*Q)+((E*V)*12))]])</f>
        <v>0</v>
      </c>
      <c r="AC776" s="65"/>
    </row>
    <row r="777" spans="1:29" x14ac:dyDescent="0.3">
      <c r="A777" t="s">
        <v>67</v>
      </c>
      <c r="B777" t="s">
        <v>7628</v>
      </c>
      <c r="C777" t="s">
        <v>7629</v>
      </c>
      <c r="D777" t="s">
        <v>7487</v>
      </c>
      <c r="E777">
        <v>1</v>
      </c>
      <c r="F777">
        <v>1</v>
      </c>
      <c r="G777">
        <v>1</v>
      </c>
      <c r="H777">
        <v>1</v>
      </c>
      <c r="I777">
        <v>1</v>
      </c>
      <c r="J777" t="s">
        <v>269</v>
      </c>
      <c r="K777" t="s">
        <v>2524</v>
      </c>
      <c r="L777" s="20"/>
      <c r="M777" s="20"/>
      <c r="N777" s="20"/>
      <c r="O777" s="20"/>
      <c r="P777" s="20"/>
      <c r="Q777" s="28">
        <f t="shared" si="11"/>
        <v>17.71</v>
      </c>
      <c r="R777" s="18"/>
      <c r="S777" s="18"/>
      <c r="T777" s="18"/>
      <c r="U777" s="18"/>
      <c r="V777" s="18"/>
      <c r="W7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7" s="17">
        <f>SUM(T_MAIN_ROUTGW29[[#This Row],[(Y)
TOTAL Excluding VAT - Y1
((A*J)*Q)+((A*R)*12))]:[(AC)
TOTAL Excluding VAT - Y5
((E*N*Q)+((E*V)*12))]])</f>
        <v>0</v>
      </c>
      <c r="AC777" s="65"/>
    </row>
    <row r="778" spans="1:29" x14ac:dyDescent="0.3">
      <c r="A778" t="s">
        <v>67</v>
      </c>
      <c r="B778" t="s">
        <v>7630</v>
      </c>
      <c r="C778" t="s">
        <v>7631</v>
      </c>
      <c r="D778" t="s">
        <v>7487</v>
      </c>
      <c r="E778">
        <v>1</v>
      </c>
      <c r="F778">
        <v>1</v>
      </c>
      <c r="G778">
        <v>1</v>
      </c>
      <c r="H778">
        <v>1</v>
      </c>
      <c r="I778">
        <v>1</v>
      </c>
      <c r="J778" t="s">
        <v>269</v>
      </c>
      <c r="K778" t="s">
        <v>2524</v>
      </c>
      <c r="L778" s="20"/>
      <c r="M778" s="20"/>
      <c r="N778" s="20"/>
      <c r="O778" s="20"/>
      <c r="P778" s="20"/>
      <c r="Q778" s="28">
        <f t="shared" si="11"/>
        <v>17.71</v>
      </c>
      <c r="R778" s="18"/>
      <c r="S778" s="18"/>
      <c r="T778" s="18"/>
      <c r="U778" s="18"/>
      <c r="V778" s="18"/>
      <c r="W7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8" s="17">
        <f>SUM(T_MAIN_ROUTGW29[[#This Row],[(Y)
TOTAL Excluding VAT - Y1
((A*J)*Q)+((A*R)*12))]:[(AC)
TOTAL Excluding VAT - Y5
((E*N*Q)+((E*V)*12))]])</f>
        <v>0</v>
      </c>
      <c r="AC778" s="65"/>
    </row>
    <row r="779" spans="1:29" x14ac:dyDescent="0.3">
      <c r="A779" t="s">
        <v>67</v>
      </c>
      <c r="B779" t="s">
        <v>7632</v>
      </c>
      <c r="C779" t="s">
        <v>7633</v>
      </c>
      <c r="D779" t="s">
        <v>7487</v>
      </c>
      <c r="E779">
        <v>1</v>
      </c>
      <c r="F779">
        <v>1</v>
      </c>
      <c r="G779">
        <v>1</v>
      </c>
      <c r="H779">
        <v>1</v>
      </c>
      <c r="I779">
        <v>1</v>
      </c>
      <c r="J779" t="s">
        <v>269</v>
      </c>
      <c r="K779" t="s">
        <v>2524</v>
      </c>
      <c r="L779" s="20"/>
      <c r="M779" s="20"/>
      <c r="N779" s="20"/>
      <c r="O779" s="20"/>
      <c r="P779" s="20"/>
      <c r="Q779" s="28">
        <f t="shared" si="11"/>
        <v>17.71</v>
      </c>
      <c r="R779" s="18"/>
      <c r="S779" s="18"/>
      <c r="T779" s="18"/>
      <c r="U779" s="18"/>
      <c r="V779" s="18"/>
      <c r="W7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79" s="17">
        <f>SUM(T_MAIN_ROUTGW29[[#This Row],[(Y)
TOTAL Excluding VAT - Y1
((A*J)*Q)+((A*R)*12))]:[(AC)
TOTAL Excluding VAT - Y5
((E*N*Q)+((E*V)*12))]])</f>
        <v>0</v>
      </c>
      <c r="AC779" s="65"/>
    </row>
    <row r="780" spans="1:29" x14ac:dyDescent="0.3">
      <c r="A780" t="s">
        <v>67</v>
      </c>
      <c r="B780" t="s">
        <v>7634</v>
      </c>
      <c r="C780" t="s">
        <v>7635</v>
      </c>
      <c r="D780" t="s">
        <v>7487</v>
      </c>
      <c r="E780">
        <v>1</v>
      </c>
      <c r="F780">
        <v>1</v>
      </c>
      <c r="G780">
        <v>1</v>
      </c>
      <c r="H780">
        <v>1</v>
      </c>
      <c r="I780">
        <v>1</v>
      </c>
      <c r="J780" t="s">
        <v>269</v>
      </c>
      <c r="K780" t="s">
        <v>2524</v>
      </c>
      <c r="L780" s="20"/>
      <c r="M780" s="20"/>
      <c r="N780" s="20"/>
      <c r="O780" s="20"/>
      <c r="P780" s="20"/>
      <c r="Q780" s="28">
        <f t="shared" si="11"/>
        <v>17.71</v>
      </c>
      <c r="R780" s="18"/>
      <c r="S780" s="18"/>
      <c r="T780" s="18"/>
      <c r="U780" s="18"/>
      <c r="V780" s="18"/>
      <c r="W7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0" s="17">
        <f>SUM(T_MAIN_ROUTGW29[[#This Row],[(Y)
TOTAL Excluding VAT - Y1
((A*J)*Q)+((A*R)*12))]:[(AC)
TOTAL Excluding VAT - Y5
((E*N*Q)+((E*V)*12))]])</f>
        <v>0</v>
      </c>
      <c r="AC780" s="65"/>
    </row>
    <row r="781" spans="1:29" x14ac:dyDescent="0.3">
      <c r="A781" t="s">
        <v>67</v>
      </c>
      <c r="B781" t="s">
        <v>7636</v>
      </c>
      <c r="C781" t="s">
        <v>7637</v>
      </c>
      <c r="D781" t="s">
        <v>7487</v>
      </c>
      <c r="E781">
        <v>1</v>
      </c>
      <c r="F781">
        <v>1</v>
      </c>
      <c r="G781">
        <v>1</v>
      </c>
      <c r="H781">
        <v>1</v>
      </c>
      <c r="I781">
        <v>1</v>
      </c>
      <c r="J781" t="s">
        <v>269</v>
      </c>
      <c r="K781" t="s">
        <v>2524</v>
      </c>
      <c r="L781" s="20"/>
      <c r="M781" s="20"/>
      <c r="N781" s="20"/>
      <c r="O781" s="20"/>
      <c r="P781" s="20"/>
      <c r="Q781" s="28">
        <f t="shared" ref="Q781:Q844" si="12">Exchange_Rate</f>
        <v>17.71</v>
      </c>
      <c r="R781" s="18"/>
      <c r="S781" s="18"/>
      <c r="T781" s="18"/>
      <c r="U781" s="18"/>
      <c r="V781" s="18"/>
      <c r="W7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1" s="17">
        <f>SUM(T_MAIN_ROUTGW29[[#This Row],[(Y)
TOTAL Excluding VAT - Y1
((A*J)*Q)+((A*R)*12))]:[(AC)
TOTAL Excluding VAT - Y5
((E*N*Q)+((E*V)*12))]])</f>
        <v>0</v>
      </c>
      <c r="AC781" s="65"/>
    </row>
    <row r="782" spans="1:29" x14ac:dyDescent="0.3">
      <c r="A782" t="s">
        <v>67</v>
      </c>
      <c r="B782" t="s">
        <v>7638</v>
      </c>
      <c r="C782" t="s">
        <v>7639</v>
      </c>
      <c r="D782" t="s">
        <v>7487</v>
      </c>
      <c r="E782">
        <v>1</v>
      </c>
      <c r="F782">
        <v>1</v>
      </c>
      <c r="G782">
        <v>1</v>
      </c>
      <c r="H782">
        <v>1</v>
      </c>
      <c r="I782">
        <v>1</v>
      </c>
      <c r="J782" t="s">
        <v>269</v>
      </c>
      <c r="K782" t="s">
        <v>2524</v>
      </c>
      <c r="L782" s="20"/>
      <c r="M782" s="20"/>
      <c r="N782" s="20"/>
      <c r="O782" s="20"/>
      <c r="P782" s="20"/>
      <c r="Q782" s="28">
        <f t="shared" si="12"/>
        <v>17.71</v>
      </c>
      <c r="R782" s="18"/>
      <c r="S782" s="18"/>
      <c r="T782" s="18"/>
      <c r="U782" s="18"/>
      <c r="V782" s="18"/>
      <c r="W7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2" s="17">
        <f>SUM(T_MAIN_ROUTGW29[[#This Row],[(Y)
TOTAL Excluding VAT - Y1
((A*J)*Q)+((A*R)*12))]:[(AC)
TOTAL Excluding VAT - Y5
((E*N*Q)+((E*V)*12))]])</f>
        <v>0</v>
      </c>
      <c r="AC782" s="65"/>
    </row>
    <row r="783" spans="1:29" x14ac:dyDescent="0.3">
      <c r="A783" t="s">
        <v>67</v>
      </c>
      <c r="B783" t="s">
        <v>7640</v>
      </c>
      <c r="C783" t="s">
        <v>7641</v>
      </c>
      <c r="D783" t="s">
        <v>7487</v>
      </c>
      <c r="E783">
        <v>1</v>
      </c>
      <c r="F783">
        <v>1</v>
      </c>
      <c r="G783">
        <v>1</v>
      </c>
      <c r="H783">
        <v>1</v>
      </c>
      <c r="I783">
        <v>1</v>
      </c>
      <c r="J783" t="s">
        <v>269</v>
      </c>
      <c r="K783" t="s">
        <v>2524</v>
      </c>
      <c r="L783" s="20"/>
      <c r="M783" s="20"/>
      <c r="N783" s="20"/>
      <c r="O783" s="20"/>
      <c r="P783" s="20"/>
      <c r="Q783" s="28">
        <f t="shared" si="12"/>
        <v>17.71</v>
      </c>
      <c r="R783" s="18"/>
      <c r="S783" s="18"/>
      <c r="T783" s="18"/>
      <c r="U783" s="18"/>
      <c r="V783" s="18"/>
      <c r="W7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3" s="17">
        <f>SUM(T_MAIN_ROUTGW29[[#This Row],[(Y)
TOTAL Excluding VAT - Y1
((A*J)*Q)+((A*R)*12))]:[(AC)
TOTAL Excluding VAT - Y5
((E*N*Q)+((E*V)*12))]])</f>
        <v>0</v>
      </c>
      <c r="AC783" s="65"/>
    </row>
    <row r="784" spans="1:29" x14ac:dyDescent="0.3">
      <c r="A784" t="s">
        <v>67</v>
      </c>
      <c r="B784" t="s">
        <v>7642</v>
      </c>
      <c r="C784" t="s">
        <v>7643</v>
      </c>
      <c r="D784" t="s">
        <v>7487</v>
      </c>
      <c r="E784">
        <v>1</v>
      </c>
      <c r="F784">
        <v>1</v>
      </c>
      <c r="G784">
        <v>1</v>
      </c>
      <c r="H784">
        <v>1</v>
      </c>
      <c r="I784">
        <v>1</v>
      </c>
      <c r="J784" t="s">
        <v>269</v>
      </c>
      <c r="K784" t="s">
        <v>2524</v>
      </c>
      <c r="L784" s="20"/>
      <c r="M784" s="20"/>
      <c r="N784" s="20"/>
      <c r="O784" s="20"/>
      <c r="P784" s="20"/>
      <c r="Q784" s="28">
        <f t="shared" si="12"/>
        <v>17.71</v>
      </c>
      <c r="R784" s="18"/>
      <c r="S784" s="18"/>
      <c r="T784" s="18"/>
      <c r="U784" s="18"/>
      <c r="V784" s="18"/>
      <c r="W7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4" s="17">
        <f>SUM(T_MAIN_ROUTGW29[[#This Row],[(Y)
TOTAL Excluding VAT - Y1
((A*J)*Q)+((A*R)*12))]:[(AC)
TOTAL Excluding VAT - Y5
((E*N*Q)+((E*V)*12))]])</f>
        <v>0</v>
      </c>
      <c r="AC784" s="65"/>
    </row>
    <row r="785" spans="1:29" x14ac:dyDescent="0.3">
      <c r="A785" t="s">
        <v>67</v>
      </c>
      <c r="B785" t="s">
        <v>7644</v>
      </c>
      <c r="C785" t="s">
        <v>7645</v>
      </c>
      <c r="D785" t="s">
        <v>7487</v>
      </c>
      <c r="E785">
        <v>1</v>
      </c>
      <c r="F785">
        <v>1</v>
      </c>
      <c r="G785">
        <v>1</v>
      </c>
      <c r="H785">
        <v>1</v>
      </c>
      <c r="I785">
        <v>1</v>
      </c>
      <c r="J785" t="s">
        <v>269</v>
      </c>
      <c r="K785" t="s">
        <v>2524</v>
      </c>
      <c r="L785" s="20"/>
      <c r="M785" s="20"/>
      <c r="N785" s="20"/>
      <c r="O785" s="20"/>
      <c r="P785" s="20"/>
      <c r="Q785" s="28">
        <f t="shared" si="12"/>
        <v>17.71</v>
      </c>
      <c r="R785" s="18"/>
      <c r="S785" s="18"/>
      <c r="T785" s="18"/>
      <c r="U785" s="18"/>
      <c r="V785" s="18"/>
      <c r="W7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5" s="17">
        <f>SUM(T_MAIN_ROUTGW29[[#This Row],[(Y)
TOTAL Excluding VAT - Y1
((A*J)*Q)+((A*R)*12))]:[(AC)
TOTAL Excluding VAT - Y5
((E*N*Q)+((E*V)*12))]])</f>
        <v>0</v>
      </c>
      <c r="AC785" s="65"/>
    </row>
    <row r="786" spans="1:29" x14ac:dyDescent="0.3">
      <c r="A786" t="s">
        <v>67</v>
      </c>
      <c r="B786" t="s">
        <v>7646</v>
      </c>
      <c r="C786" t="s">
        <v>7647</v>
      </c>
      <c r="D786" t="s">
        <v>7487</v>
      </c>
      <c r="E786">
        <v>1</v>
      </c>
      <c r="F786">
        <v>1</v>
      </c>
      <c r="G786">
        <v>1</v>
      </c>
      <c r="H786">
        <v>1</v>
      </c>
      <c r="I786">
        <v>1</v>
      </c>
      <c r="J786" t="s">
        <v>269</v>
      </c>
      <c r="K786" t="s">
        <v>2524</v>
      </c>
      <c r="L786" s="20"/>
      <c r="M786" s="20"/>
      <c r="N786" s="20"/>
      <c r="O786" s="20"/>
      <c r="P786" s="20"/>
      <c r="Q786" s="28">
        <f t="shared" si="12"/>
        <v>17.71</v>
      </c>
      <c r="R786" s="18"/>
      <c r="S786" s="18"/>
      <c r="T786" s="18"/>
      <c r="U786" s="18"/>
      <c r="V786" s="18"/>
      <c r="W7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6" s="17">
        <f>SUM(T_MAIN_ROUTGW29[[#This Row],[(Y)
TOTAL Excluding VAT - Y1
((A*J)*Q)+((A*R)*12))]:[(AC)
TOTAL Excluding VAT - Y5
((E*N*Q)+((E*V)*12))]])</f>
        <v>0</v>
      </c>
      <c r="AC786" s="65"/>
    </row>
    <row r="787" spans="1:29" x14ac:dyDescent="0.3">
      <c r="A787" t="s">
        <v>67</v>
      </c>
      <c r="B787" t="s">
        <v>7648</v>
      </c>
      <c r="C787" t="s">
        <v>7649</v>
      </c>
      <c r="D787" t="s">
        <v>7487</v>
      </c>
      <c r="E787">
        <v>1</v>
      </c>
      <c r="F787">
        <v>1</v>
      </c>
      <c r="G787">
        <v>1</v>
      </c>
      <c r="H787">
        <v>1</v>
      </c>
      <c r="I787">
        <v>1</v>
      </c>
      <c r="J787" t="s">
        <v>269</v>
      </c>
      <c r="K787" t="s">
        <v>2524</v>
      </c>
      <c r="L787" s="20"/>
      <c r="M787" s="20"/>
      <c r="N787" s="20"/>
      <c r="O787" s="20"/>
      <c r="P787" s="20"/>
      <c r="Q787" s="28">
        <f t="shared" si="12"/>
        <v>17.71</v>
      </c>
      <c r="R787" s="18"/>
      <c r="S787" s="18"/>
      <c r="T787" s="18"/>
      <c r="U787" s="18"/>
      <c r="V787" s="18"/>
      <c r="W7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7" s="17">
        <f>SUM(T_MAIN_ROUTGW29[[#This Row],[(Y)
TOTAL Excluding VAT - Y1
((A*J)*Q)+((A*R)*12))]:[(AC)
TOTAL Excluding VAT - Y5
((E*N*Q)+((E*V)*12))]])</f>
        <v>0</v>
      </c>
      <c r="AC787" s="65"/>
    </row>
    <row r="788" spans="1:29" x14ac:dyDescent="0.3">
      <c r="A788" t="s">
        <v>67</v>
      </c>
      <c r="B788" t="s">
        <v>7650</v>
      </c>
      <c r="C788" t="s">
        <v>7651</v>
      </c>
      <c r="D788" t="s">
        <v>7487</v>
      </c>
      <c r="E788">
        <v>1</v>
      </c>
      <c r="F788">
        <v>1</v>
      </c>
      <c r="G788">
        <v>1</v>
      </c>
      <c r="H788">
        <v>1</v>
      </c>
      <c r="I788">
        <v>1</v>
      </c>
      <c r="J788" t="s">
        <v>269</v>
      </c>
      <c r="K788" t="s">
        <v>2524</v>
      </c>
      <c r="L788" s="20"/>
      <c r="M788" s="20"/>
      <c r="N788" s="20"/>
      <c r="O788" s="20"/>
      <c r="P788" s="20"/>
      <c r="Q788" s="28">
        <f t="shared" si="12"/>
        <v>17.71</v>
      </c>
      <c r="R788" s="18"/>
      <c r="S788" s="18"/>
      <c r="T788" s="18"/>
      <c r="U788" s="18"/>
      <c r="V788" s="18"/>
      <c r="W7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8" s="17">
        <f>SUM(T_MAIN_ROUTGW29[[#This Row],[(Y)
TOTAL Excluding VAT - Y1
((A*J)*Q)+((A*R)*12))]:[(AC)
TOTAL Excluding VAT - Y5
((E*N*Q)+((E*V)*12))]])</f>
        <v>0</v>
      </c>
      <c r="AC788" s="65"/>
    </row>
    <row r="789" spans="1:29" x14ac:dyDescent="0.3">
      <c r="A789" t="s">
        <v>67</v>
      </c>
      <c r="B789" t="s">
        <v>7652</v>
      </c>
      <c r="C789" t="s">
        <v>7653</v>
      </c>
      <c r="D789" t="s">
        <v>7487</v>
      </c>
      <c r="E789">
        <v>1</v>
      </c>
      <c r="F789">
        <v>1</v>
      </c>
      <c r="G789">
        <v>1</v>
      </c>
      <c r="H789">
        <v>1</v>
      </c>
      <c r="I789">
        <v>1</v>
      </c>
      <c r="J789" t="s">
        <v>269</v>
      </c>
      <c r="K789" t="s">
        <v>2524</v>
      </c>
      <c r="L789" s="20"/>
      <c r="M789" s="20"/>
      <c r="N789" s="20"/>
      <c r="O789" s="20"/>
      <c r="P789" s="20"/>
      <c r="Q789" s="28">
        <f t="shared" si="12"/>
        <v>17.71</v>
      </c>
      <c r="R789" s="18"/>
      <c r="S789" s="18"/>
      <c r="T789" s="18"/>
      <c r="U789" s="18"/>
      <c r="V789" s="18"/>
      <c r="W7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89" s="17">
        <f>SUM(T_MAIN_ROUTGW29[[#This Row],[(Y)
TOTAL Excluding VAT - Y1
((A*J)*Q)+((A*R)*12))]:[(AC)
TOTAL Excluding VAT - Y5
((E*N*Q)+((E*V)*12))]])</f>
        <v>0</v>
      </c>
      <c r="AC789" s="65"/>
    </row>
    <row r="790" spans="1:29" x14ac:dyDescent="0.3">
      <c r="A790" t="s">
        <v>67</v>
      </c>
      <c r="B790" t="s">
        <v>7654</v>
      </c>
      <c r="C790" t="s">
        <v>7655</v>
      </c>
      <c r="D790" t="s">
        <v>7487</v>
      </c>
      <c r="E790">
        <v>1</v>
      </c>
      <c r="F790">
        <v>1</v>
      </c>
      <c r="G790">
        <v>1</v>
      </c>
      <c r="H790">
        <v>1</v>
      </c>
      <c r="I790">
        <v>1</v>
      </c>
      <c r="J790" t="s">
        <v>269</v>
      </c>
      <c r="K790" t="s">
        <v>2524</v>
      </c>
      <c r="L790" s="20"/>
      <c r="M790" s="20"/>
      <c r="N790" s="20"/>
      <c r="O790" s="20"/>
      <c r="P790" s="20"/>
      <c r="Q790" s="28">
        <f t="shared" si="12"/>
        <v>17.71</v>
      </c>
      <c r="R790" s="18"/>
      <c r="S790" s="18"/>
      <c r="T790" s="18"/>
      <c r="U790" s="18"/>
      <c r="V790" s="18"/>
      <c r="W7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0" s="17">
        <f>SUM(T_MAIN_ROUTGW29[[#This Row],[(Y)
TOTAL Excluding VAT - Y1
((A*J)*Q)+((A*R)*12))]:[(AC)
TOTAL Excluding VAT - Y5
((E*N*Q)+((E*V)*12))]])</f>
        <v>0</v>
      </c>
      <c r="AC790" s="65"/>
    </row>
    <row r="791" spans="1:29" x14ac:dyDescent="0.3">
      <c r="A791" t="s">
        <v>67</v>
      </c>
      <c r="B791" t="s">
        <v>7656</v>
      </c>
      <c r="C791" t="s">
        <v>7657</v>
      </c>
      <c r="D791" t="s">
        <v>7487</v>
      </c>
      <c r="E791">
        <v>1</v>
      </c>
      <c r="F791">
        <v>1</v>
      </c>
      <c r="G791">
        <v>1</v>
      </c>
      <c r="H791">
        <v>1</v>
      </c>
      <c r="I791">
        <v>1</v>
      </c>
      <c r="J791" t="s">
        <v>269</v>
      </c>
      <c r="K791" t="s">
        <v>2524</v>
      </c>
      <c r="L791" s="20"/>
      <c r="M791" s="20"/>
      <c r="N791" s="20"/>
      <c r="O791" s="20"/>
      <c r="P791" s="20"/>
      <c r="Q791" s="28">
        <f t="shared" si="12"/>
        <v>17.71</v>
      </c>
      <c r="R791" s="18"/>
      <c r="S791" s="18"/>
      <c r="T791" s="18"/>
      <c r="U791" s="18"/>
      <c r="V791" s="18"/>
      <c r="W7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1" s="17">
        <f>SUM(T_MAIN_ROUTGW29[[#This Row],[(Y)
TOTAL Excluding VAT - Y1
((A*J)*Q)+((A*R)*12))]:[(AC)
TOTAL Excluding VAT - Y5
((E*N*Q)+((E*V)*12))]])</f>
        <v>0</v>
      </c>
      <c r="AC791" s="65"/>
    </row>
    <row r="792" spans="1:29" x14ac:dyDescent="0.3">
      <c r="A792" t="s">
        <v>67</v>
      </c>
      <c r="B792" t="s">
        <v>7658</v>
      </c>
      <c r="C792" t="s">
        <v>7659</v>
      </c>
      <c r="D792" t="s">
        <v>7487</v>
      </c>
      <c r="E792">
        <v>1</v>
      </c>
      <c r="F792">
        <v>1</v>
      </c>
      <c r="G792">
        <v>1</v>
      </c>
      <c r="H792">
        <v>1</v>
      </c>
      <c r="I792">
        <v>1</v>
      </c>
      <c r="J792" t="s">
        <v>269</v>
      </c>
      <c r="K792" t="s">
        <v>2524</v>
      </c>
      <c r="L792" s="20"/>
      <c r="M792" s="20"/>
      <c r="N792" s="20"/>
      <c r="O792" s="20"/>
      <c r="P792" s="20"/>
      <c r="Q792" s="28">
        <f t="shared" si="12"/>
        <v>17.71</v>
      </c>
      <c r="R792" s="18"/>
      <c r="S792" s="18"/>
      <c r="T792" s="18"/>
      <c r="U792" s="18"/>
      <c r="V792" s="18"/>
      <c r="W7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2" s="17">
        <f>SUM(T_MAIN_ROUTGW29[[#This Row],[(Y)
TOTAL Excluding VAT - Y1
((A*J)*Q)+((A*R)*12))]:[(AC)
TOTAL Excluding VAT - Y5
((E*N*Q)+((E*V)*12))]])</f>
        <v>0</v>
      </c>
      <c r="AC792" s="65"/>
    </row>
    <row r="793" spans="1:29" x14ac:dyDescent="0.3">
      <c r="A793" t="s">
        <v>67</v>
      </c>
      <c r="B793" t="s">
        <v>7660</v>
      </c>
      <c r="C793" t="s">
        <v>7661</v>
      </c>
      <c r="D793" t="s">
        <v>7487</v>
      </c>
      <c r="E793">
        <v>1</v>
      </c>
      <c r="F793">
        <v>1</v>
      </c>
      <c r="G793">
        <v>1</v>
      </c>
      <c r="H793">
        <v>1</v>
      </c>
      <c r="I793">
        <v>1</v>
      </c>
      <c r="J793" t="s">
        <v>269</v>
      </c>
      <c r="K793" t="s">
        <v>2524</v>
      </c>
      <c r="L793" s="20"/>
      <c r="M793" s="20"/>
      <c r="N793" s="20"/>
      <c r="O793" s="20"/>
      <c r="P793" s="20"/>
      <c r="Q793" s="28">
        <f t="shared" si="12"/>
        <v>17.71</v>
      </c>
      <c r="R793" s="18"/>
      <c r="S793" s="18"/>
      <c r="T793" s="18"/>
      <c r="U793" s="18"/>
      <c r="V793" s="18"/>
      <c r="W7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3" s="17">
        <f>SUM(T_MAIN_ROUTGW29[[#This Row],[(Y)
TOTAL Excluding VAT - Y1
((A*J)*Q)+((A*R)*12))]:[(AC)
TOTAL Excluding VAT - Y5
((E*N*Q)+((E*V)*12))]])</f>
        <v>0</v>
      </c>
      <c r="AC793" s="65"/>
    </row>
    <row r="794" spans="1:29" x14ac:dyDescent="0.3">
      <c r="A794" t="s">
        <v>67</v>
      </c>
      <c r="B794" t="s">
        <v>7662</v>
      </c>
      <c r="C794" t="s">
        <v>7663</v>
      </c>
      <c r="D794" t="s">
        <v>7487</v>
      </c>
      <c r="E794">
        <v>1</v>
      </c>
      <c r="F794">
        <v>1</v>
      </c>
      <c r="G794">
        <v>1</v>
      </c>
      <c r="H794">
        <v>1</v>
      </c>
      <c r="I794">
        <v>1</v>
      </c>
      <c r="J794" t="s">
        <v>269</v>
      </c>
      <c r="K794" t="s">
        <v>2524</v>
      </c>
      <c r="L794" s="20"/>
      <c r="M794" s="20"/>
      <c r="N794" s="20"/>
      <c r="O794" s="20"/>
      <c r="P794" s="20"/>
      <c r="Q794" s="28">
        <f t="shared" si="12"/>
        <v>17.71</v>
      </c>
      <c r="R794" s="18"/>
      <c r="S794" s="18"/>
      <c r="T794" s="18"/>
      <c r="U794" s="18"/>
      <c r="V794" s="18"/>
      <c r="W7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4" s="17">
        <f>SUM(T_MAIN_ROUTGW29[[#This Row],[(Y)
TOTAL Excluding VAT - Y1
((A*J)*Q)+((A*R)*12))]:[(AC)
TOTAL Excluding VAT - Y5
((E*N*Q)+((E*V)*12))]])</f>
        <v>0</v>
      </c>
      <c r="AC794" s="65"/>
    </row>
    <row r="795" spans="1:29" x14ac:dyDescent="0.3">
      <c r="A795" t="s">
        <v>67</v>
      </c>
      <c r="B795" t="s">
        <v>7664</v>
      </c>
      <c r="C795" t="s">
        <v>7665</v>
      </c>
      <c r="D795" t="s">
        <v>7487</v>
      </c>
      <c r="E795">
        <v>1</v>
      </c>
      <c r="F795">
        <v>1</v>
      </c>
      <c r="G795">
        <v>1</v>
      </c>
      <c r="H795">
        <v>1</v>
      </c>
      <c r="I795">
        <v>1</v>
      </c>
      <c r="J795" t="s">
        <v>269</v>
      </c>
      <c r="K795" t="s">
        <v>2524</v>
      </c>
      <c r="L795" s="20"/>
      <c r="M795" s="20"/>
      <c r="N795" s="20"/>
      <c r="O795" s="20"/>
      <c r="P795" s="20"/>
      <c r="Q795" s="28">
        <f t="shared" si="12"/>
        <v>17.71</v>
      </c>
      <c r="R795" s="18"/>
      <c r="S795" s="18"/>
      <c r="T795" s="18"/>
      <c r="U795" s="18"/>
      <c r="V795" s="18"/>
      <c r="W7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5" s="17">
        <f>SUM(T_MAIN_ROUTGW29[[#This Row],[(Y)
TOTAL Excluding VAT - Y1
((A*J)*Q)+((A*R)*12))]:[(AC)
TOTAL Excluding VAT - Y5
((E*N*Q)+((E*V)*12))]])</f>
        <v>0</v>
      </c>
      <c r="AC795" s="65"/>
    </row>
    <row r="796" spans="1:29" x14ac:dyDescent="0.3">
      <c r="A796" t="s">
        <v>67</v>
      </c>
      <c r="B796" t="s">
        <v>7666</v>
      </c>
      <c r="C796" t="s">
        <v>7667</v>
      </c>
      <c r="D796" t="s">
        <v>7487</v>
      </c>
      <c r="E796">
        <v>1</v>
      </c>
      <c r="F796">
        <v>1</v>
      </c>
      <c r="G796">
        <v>1</v>
      </c>
      <c r="H796">
        <v>1</v>
      </c>
      <c r="I796">
        <v>1</v>
      </c>
      <c r="J796" t="s">
        <v>269</v>
      </c>
      <c r="K796" t="s">
        <v>2524</v>
      </c>
      <c r="L796" s="20"/>
      <c r="M796" s="20"/>
      <c r="N796" s="20"/>
      <c r="O796" s="20"/>
      <c r="P796" s="20"/>
      <c r="Q796" s="28">
        <f t="shared" si="12"/>
        <v>17.71</v>
      </c>
      <c r="R796" s="18"/>
      <c r="S796" s="18"/>
      <c r="T796" s="18"/>
      <c r="U796" s="18"/>
      <c r="V796" s="18"/>
      <c r="W7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6" s="17">
        <f>SUM(T_MAIN_ROUTGW29[[#This Row],[(Y)
TOTAL Excluding VAT - Y1
((A*J)*Q)+((A*R)*12))]:[(AC)
TOTAL Excluding VAT - Y5
((E*N*Q)+((E*V)*12))]])</f>
        <v>0</v>
      </c>
      <c r="AC796" s="65"/>
    </row>
    <row r="797" spans="1:29" x14ac:dyDescent="0.3">
      <c r="A797" t="s">
        <v>67</v>
      </c>
      <c r="B797" t="s">
        <v>7668</v>
      </c>
      <c r="C797" t="s">
        <v>7669</v>
      </c>
      <c r="D797" t="s">
        <v>7487</v>
      </c>
      <c r="E797">
        <v>1</v>
      </c>
      <c r="F797">
        <v>1</v>
      </c>
      <c r="G797">
        <v>1</v>
      </c>
      <c r="H797">
        <v>1</v>
      </c>
      <c r="I797">
        <v>1</v>
      </c>
      <c r="J797" t="s">
        <v>269</v>
      </c>
      <c r="K797" t="s">
        <v>2524</v>
      </c>
      <c r="L797" s="20"/>
      <c r="M797" s="20"/>
      <c r="N797" s="20"/>
      <c r="O797" s="20"/>
      <c r="P797" s="20"/>
      <c r="Q797" s="28">
        <f t="shared" si="12"/>
        <v>17.71</v>
      </c>
      <c r="R797" s="18"/>
      <c r="S797" s="18"/>
      <c r="T797" s="18"/>
      <c r="U797" s="18"/>
      <c r="V797" s="18"/>
      <c r="W7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7" s="17">
        <f>SUM(T_MAIN_ROUTGW29[[#This Row],[(Y)
TOTAL Excluding VAT - Y1
((A*J)*Q)+((A*R)*12))]:[(AC)
TOTAL Excluding VAT - Y5
((E*N*Q)+((E*V)*12))]])</f>
        <v>0</v>
      </c>
      <c r="AC797" s="65"/>
    </row>
    <row r="798" spans="1:29" x14ac:dyDescent="0.3">
      <c r="A798" t="s">
        <v>67</v>
      </c>
      <c r="B798" t="s">
        <v>7670</v>
      </c>
      <c r="C798" t="s">
        <v>7671</v>
      </c>
      <c r="D798" t="s">
        <v>7487</v>
      </c>
      <c r="E798">
        <v>1</v>
      </c>
      <c r="F798">
        <v>1</v>
      </c>
      <c r="G798">
        <v>1</v>
      </c>
      <c r="H798">
        <v>1</v>
      </c>
      <c r="I798">
        <v>1</v>
      </c>
      <c r="J798" t="s">
        <v>269</v>
      </c>
      <c r="K798" t="s">
        <v>2524</v>
      </c>
      <c r="L798" s="20"/>
      <c r="M798" s="20"/>
      <c r="N798" s="20"/>
      <c r="O798" s="20"/>
      <c r="P798" s="20"/>
      <c r="Q798" s="28">
        <f t="shared" si="12"/>
        <v>17.71</v>
      </c>
      <c r="R798" s="18"/>
      <c r="S798" s="18"/>
      <c r="T798" s="18"/>
      <c r="U798" s="18"/>
      <c r="V798" s="18"/>
      <c r="W7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8" s="17">
        <f>SUM(T_MAIN_ROUTGW29[[#This Row],[(Y)
TOTAL Excluding VAT - Y1
((A*J)*Q)+((A*R)*12))]:[(AC)
TOTAL Excluding VAT - Y5
((E*N*Q)+((E*V)*12))]])</f>
        <v>0</v>
      </c>
      <c r="AC798" s="65"/>
    </row>
    <row r="799" spans="1:29" x14ac:dyDescent="0.3">
      <c r="A799" t="s">
        <v>67</v>
      </c>
      <c r="B799" t="s">
        <v>7672</v>
      </c>
      <c r="C799" t="s">
        <v>7673</v>
      </c>
      <c r="D799" t="s">
        <v>7487</v>
      </c>
      <c r="E799">
        <v>1</v>
      </c>
      <c r="F799">
        <v>1</v>
      </c>
      <c r="G799">
        <v>1</v>
      </c>
      <c r="H799">
        <v>1</v>
      </c>
      <c r="I799">
        <v>1</v>
      </c>
      <c r="J799" t="s">
        <v>269</v>
      </c>
      <c r="K799" t="s">
        <v>2524</v>
      </c>
      <c r="L799" s="20"/>
      <c r="M799" s="20"/>
      <c r="N799" s="20"/>
      <c r="O799" s="20"/>
      <c r="P799" s="20"/>
      <c r="Q799" s="28">
        <f t="shared" si="12"/>
        <v>17.71</v>
      </c>
      <c r="R799" s="18"/>
      <c r="S799" s="18"/>
      <c r="T799" s="18"/>
      <c r="U799" s="18"/>
      <c r="V799" s="18"/>
      <c r="W7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7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7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7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7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799" s="17">
        <f>SUM(T_MAIN_ROUTGW29[[#This Row],[(Y)
TOTAL Excluding VAT - Y1
((A*J)*Q)+((A*R)*12))]:[(AC)
TOTAL Excluding VAT - Y5
((E*N*Q)+((E*V)*12))]])</f>
        <v>0</v>
      </c>
      <c r="AC799" s="65"/>
    </row>
    <row r="800" spans="1:29" x14ac:dyDescent="0.3">
      <c r="A800" t="s">
        <v>67</v>
      </c>
      <c r="B800" t="s">
        <v>7674</v>
      </c>
      <c r="C800" t="s">
        <v>7675</v>
      </c>
      <c r="D800" t="s">
        <v>7487</v>
      </c>
      <c r="E800">
        <v>1</v>
      </c>
      <c r="F800">
        <v>1</v>
      </c>
      <c r="G800">
        <v>1</v>
      </c>
      <c r="H800">
        <v>1</v>
      </c>
      <c r="I800">
        <v>1</v>
      </c>
      <c r="J800" t="s">
        <v>269</v>
      </c>
      <c r="K800" t="s">
        <v>2524</v>
      </c>
      <c r="L800" s="20"/>
      <c r="M800" s="20"/>
      <c r="N800" s="20"/>
      <c r="O800" s="20"/>
      <c r="P800" s="20"/>
      <c r="Q800" s="28">
        <f t="shared" si="12"/>
        <v>17.71</v>
      </c>
      <c r="R800" s="18"/>
      <c r="S800" s="18"/>
      <c r="T800" s="18"/>
      <c r="U800" s="18"/>
      <c r="V800" s="18"/>
      <c r="W8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0" s="17">
        <f>SUM(T_MAIN_ROUTGW29[[#This Row],[(Y)
TOTAL Excluding VAT - Y1
((A*J)*Q)+((A*R)*12))]:[(AC)
TOTAL Excluding VAT - Y5
((E*N*Q)+((E*V)*12))]])</f>
        <v>0</v>
      </c>
      <c r="AC800" s="65"/>
    </row>
    <row r="801" spans="1:29" x14ac:dyDescent="0.3">
      <c r="A801" t="s">
        <v>67</v>
      </c>
      <c r="B801" t="s">
        <v>7676</v>
      </c>
      <c r="C801" t="s">
        <v>7677</v>
      </c>
      <c r="D801" t="s">
        <v>7487</v>
      </c>
      <c r="E801">
        <v>1</v>
      </c>
      <c r="F801">
        <v>1</v>
      </c>
      <c r="G801">
        <v>1</v>
      </c>
      <c r="H801">
        <v>1</v>
      </c>
      <c r="I801">
        <v>1</v>
      </c>
      <c r="J801" t="s">
        <v>269</v>
      </c>
      <c r="K801" t="s">
        <v>2524</v>
      </c>
      <c r="L801" s="20"/>
      <c r="M801" s="20"/>
      <c r="N801" s="20"/>
      <c r="O801" s="20"/>
      <c r="P801" s="20"/>
      <c r="Q801" s="28">
        <f t="shared" si="12"/>
        <v>17.71</v>
      </c>
      <c r="R801" s="18"/>
      <c r="S801" s="18"/>
      <c r="T801" s="18"/>
      <c r="U801" s="18"/>
      <c r="V801" s="18"/>
      <c r="W8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1" s="17">
        <f>SUM(T_MAIN_ROUTGW29[[#This Row],[(Y)
TOTAL Excluding VAT - Y1
((A*J)*Q)+((A*R)*12))]:[(AC)
TOTAL Excluding VAT - Y5
((E*N*Q)+((E*V)*12))]])</f>
        <v>0</v>
      </c>
      <c r="AC801" s="65"/>
    </row>
    <row r="802" spans="1:29" x14ac:dyDescent="0.3">
      <c r="A802" t="s">
        <v>67</v>
      </c>
      <c r="B802" t="s">
        <v>7678</v>
      </c>
      <c r="C802" t="s">
        <v>7679</v>
      </c>
      <c r="D802" t="s">
        <v>7487</v>
      </c>
      <c r="E802">
        <v>1</v>
      </c>
      <c r="F802">
        <v>1</v>
      </c>
      <c r="G802">
        <v>1</v>
      </c>
      <c r="H802">
        <v>1</v>
      </c>
      <c r="I802">
        <v>1</v>
      </c>
      <c r="J802" t="s">
        <v>269</v>
      </c>
      <c r="K802" t="s">
        <v>2524</v>
      </c>
      <c r="L802" s="20"/>
      <c r="M802" s="20"/>
      <c r="N802" s="20"/>
      <c r="O802" s="20"/>
      <c r="P802" s="20"/>
      <c r="Q802" s="28">
        <f t="shared" si="12"/>
        <v>17.71</v>
      </c>
      <c r="R802" s="18"/>
      <c r="S802" s="18"/>
      <c r="T802" s="18"/>
      <c r="U802" s="18"/>
      <c r="V802" s="18"/>
      <c r="W8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2" s="17">
        <f>SUM(T_MAIN_ROUTGW29[[#This Row],[(Y)
TOTAL Excluding VAT - Y1
((A*J)*Q)+((A*R)*12))]:[(AC)
TOTAL Excluding VAT - Y5
((E*N*Q)+((E*V)*12))]])</f>
        <v>0</v>
      </c>
      <c r="AC802" s="65"/>
    </row>
    <row r="803" spans="1:29" x14ac:dyDescent="0.3">
      <c r="A803" t="s">
        <v>67</v>
      </c>
      <c r="B803" t="s">
        <v>7680</v>
      </c>
      <c r="C803" t="s">
        <v>7681</v>
      </c>
      <c r="D803" t="s">
        <v>7487</v>
      </c>
      <c r="E803">
        <v>1</v>
      </c>
      <c r="F803">
        <v>1</v>
      </c>
      <c r="G803">
        <v>1</v>
      </c>
      <c r="H803">
        <v>1</v>
      </c>
      <c r="I803">
        <v>1</v>
      </c>
      <c r="J803" t="s">
        <v>269</v>
      </c>
      <c r="K803" t="s">
        <v>2524</v>
      </c>
      <c r="L803" s="20"/>
      <c r="M803" s="20"/>
      <c r="N803" s="20"/>
      <c r="O803" s="20"/>
      <c r="P803" s="20"/>
      <c r="Q803" s="28">
        <f t="shared" si="12"/>
        <v>17.71</v>
      </c>
      <c r="R803" s="18"/>
      <c r="S803" s="18"/>
      <c r="T803" s="18"/>
      <c r="U803" s="18"/>
      <c r="V803" s="18"/>
      <c r="W8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3" s="17">
        <f>SUM(T_MAIN_ROUTGW29[[#This Row],[(Y)
TOTAL Excluding VAT - Y1
((A*J)*Q)+((A*R)*12))]:[(AC)
TOTAL Excluding VAT - Y5
((E*N*Q)+((E*V)*12))]])</f>
        <v>0</v>
      </c>
      <c r="AC803" s="65"/>
    </row>
    <row r="804" spans="1:29" x14ac:dyDescent="0.3">
      <c r="A804" t="s">
        <v>67</v>
      </c>
      <c r="B804" t="s">
        <v>7682</v>
      </c>
      <c r="C804" t="s">
        <v>7683</v>
      </c>
      <c r="D804" t="s">
        <v>7487</v>
      </c>
      <c r="E804">
        <v>1</v>
      </c>
      <c r="F804">
        <v>1</v>
      </c>
      <c r="G804">
        <v>1</v>
      </c>
      <c r="H804">
        <v>1</v>
      </c>
      <c r="I804">
        <v>1</v>
      </c>
      <c r="J804" t="s">
        <v>269</v>
      </c>
      <c r="K804" t="s">
        <v>2524</v>
      </c>
      <c r="L804" s="20"/>
      <c r="M804" s="20"/>
      <c r="N804" s="20"/>
      <c r="O804" s="20"/>
      <c r="P804" s="20"/>
      <c r="Q804" s="28">
        <f t="shared" si="12"/>
        <v>17.71</v>
      </c>
      <c r="R804" s="18"/>
      <c r="S804" s="18"/>
      <c r="T804" s="18"/>
      <c r="U804" s="18"/>
      <c r="V804" s="18"/>
      <c r="W8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4" s="17">
        <f>SUM(T_MAIN_ROUTGW29[[#This Row],[(Y)
TOTAL Excluding VAT - Y1
((A*J)*Q)+((A*R)*12))]:[(AC)
TOTAL Excluding VAT - Y5
((E*N*Q)+((E*V)*12))]])</f>
        <v>0</v>
      </c>
      <c r="AC804" s="65"/>
    </row>
    <row r="805" spans="1:29" x14ac:dyDescent="0.3">
      <c r="A805" t="s">
        <v>67</v>
      </c>
      <c r="B805" t="s">
        <v>7684</v>
      </c>
      <c r="C805" t="s">
        <v>7685</v>
      </c>
      <c r="D805" t="s">
        <v>7487</v>
      </c>
      <c r="E805">
        <v>1</v>
      </c>
      <c r="F805">
        <v>1</v>
      </c>
      <c r="G805">
        <v>1</v>
      </c>
      <c r="H805">
        <v>1</v>
      </c>
      <c r="I805">
        <v>1</v>
      </c>
      <c r="J805" t="s">
        <v>269</v>
      </c>
      <c r="K805" t="s">
        <v>2524</v>
      </c>
      <c r="L805" s="20"/>
      <c r="M805" s="20"/>
      <c r="N805" s="20"/>
      <c r="O805" s="20"/>
      <c r="P805" s="20"/>
      <c r="Q805" s="28">
        <f t="shared" si="12"/>
        <v>17.71</v>
      </c>
      <c r="R805" s="18"/>
      <c r="S805" s="18"/>
      <c r="T805" s="18"/>
      <c r="U805" s="18"/>
      <c r="V805" s="18"/>
      <c r="W8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5" s="17">
        <f>SUM(T_MAIN_ROUTGW29[[#This Row],[(Y)
TOTAL Excluding VAT - Y1
((A*J)*Q)+((A*R)*12))]:[(AC)
TOTAL Excluding VAT - Y5
((E*N*Q)+((E*V)*12))]])</f>
        <v>0</v>
      </c>
      <c r="AC805" s="65"/>
    </row>
    <row r="806" spans="1:29" x14ac:dyDescent="0.3">
      <c r="A806" t="s">
        <v>67</v>
      </c>
      <c r="B806" t="s">
        <v>7686</v>
      </c>
      <c r="C806" t="s">
        <v>7687</v>
      </c>
      <c r="D806" t="s">
        <v>7487</v>
      </c>
      <c r="E806">
        <v>1</v>
      </c>
      <c r="F806">
        <v>1</v>
      </c>
      <c r="G806">
        <v>1</v>
      </c>
      <c r="H806">
        <v>1</v>
      </c>
      <c r="I806">
        <v>1</v>
      </c>
      <c r="J806" t="s">
        <v>269</v>
      </c>
      <c r="K806" t="s">
        <v>2524</v>
      </c>
      <c r="L806" s="20"/>
      <c r="M806" s="20"/>
      <c r="N806" s="20"/>
      <c r="O806" s="20"/>
      <c r="P806" s="20"/>
      <c r="Q806" s="28">
        <f t="shared" si="12"/>
        <v>17.71</v>
      </c>
      <c r="R806" s="18"/>
      <c r="S806" s="18"/>
      <c r="T806" s="18"/>
      <c r="U806" s="18"/>
      <c r="V806" s="18"/>
      <c r="W8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6" s="17">
        <f>SUM(T_MAIN_ROUTGW29[[#This Row],[(Y)
TOTAL Excluding VAT - Y1
((A*J)*Q)+((A*R)*12))]:[(AC)
TOTAL Excluding VAT - Y5
((E*N*Q)+((E*V)*12))]])</f>
        <v>0</v>
      </c>
      <c r="AC806" s="65"/>
    </row>
    <row r="807" spans="1:29" x14ac:dyDescent="0.3">
      <c r="A807" t="s">
        <v>67</v>
      </c>
      <c r="B807" t="s">
        <v>7688</v>
      </c>
      <c r="C807" t="s">
        <v>7689</v>
      </c>
      <c r="D807" t="s">
        <v>7487</v>
      </c>
      <c r="E807">
        <v>1</v>
      </c>
      <c r="F807">
        <v>1</v>
      </c>
      <c r="G807">
        <v>1</v>
      </c>
      <c r="H807">
        <v>1</v>
      </c>
      <c r="I807">
        <v>1</v>
      </c>
      <c r="J807" t="s">
        <v>269</v>
      </c>
      <c r="K807" t="s">
        <v>2524</v>
      </c>
      <c r="L807" s="20"/>
      <c r="M807" s="20"/>
      <c r="N807" s="20"/>
      <c r="O807" s="20"/>
      <c r="P807" s="20"/>
      <c r="Q807" s="28">
        <f t="shared" si="12"/>
        <v>17.71</v>
      </c>
      <c r="R807" s="18"/>
      <c r="S807" s="18"/>
      <c r="T807" s="18"/>
      <c r="U807" s="18"/>
      <c r="V807" s="18"/>
      <c r="W8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7" s="17">
        <f>SUM(T_MAIN_ROUTGW29[[#This Row],[(Y)
TOTAL Excluding VAT - Y1
((A*J)*Q)+((A*R)*12))]:[(AC)
TOTAL Excluding VAT - Y5
((E*N*Q)+((E*V)*12))]])</f>
        <v>0</v>
      </c>
      <c r="AC807" s="65"/>
    </row>
    <row r="808" spans="1:29" x14ac:dyDescent="0.3">
      <c r="A808" t="s">
        <v>67</v>
      </c>
      <c r="B808" t="s">
        <v>7690</v>
      </c>
      <c r="C808" t="s">
        <v>7691</v>
      </c>
      <c r="D808" t="s">
        <v>7487</v>
      </c>
      <c r="E808">
        <v>1</v>
      </c>
      <c r="F808">
        <v>1</v>
      </c>
      <c r="G808">
        <v>1</v>
      </c>
      <c r="H808">
        <v>1</v>
      </c>
      <c r="I808">
        <v>1</v>
      </c>
      <c r="J808" t="s">
        <v>269</v>
      </c>
      <c r="K808" t="s">
        <v>2524</v>
      </c>
      <c r="L808" s="20"/>
      <c r="M808" s="20"/>
      <c r="N808" s="20"/>
      <c r="O808" s="20"/>
      <c r="P808" s="20"/>
      <c r="Q808" s="28">
        <f t="shared" si="12"/>
        <v>17.71</v>
      </c>
      <c r="R808" s="18"/>
      <c r="S808" s="18"/>
      <c r="T808" s="18"/>
      <c r="U808" s="18"/>
      <c r="V808" s="18"/>
      <c r="W8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8" s="17">
        <f>SUM(T_MAIN_ROUTGW29[[#This Row],[(Y)
TOTAL Excluding VAT - Y1
((A*J)*Q)+((A*R)*12))]:[(AC)
TOTAL Excluding VAT - Y5
((E*N*Q)+((E*V)*12))]])</f>
        <v>0</v>
      </c>
      <c r="AC808" s="65"/>
    </row>
    <row r="809" spans="1:29" x14ac:dyDescent="0.3">
      <c r="A809" t="s">
        <v>67</v>
      </c>
      <c r="B809" t="s">
        <v>7692</v>
      </c>
      <c r="C809" t="s">
        <v>7693</v>
      </c>
      <c r="D809" t="s">
        <v>7487</v>
      </c>
      <c r="E809">
        <v>1</v>
      </c>
      <c r="F809">
        <v>1</v>
      </c>
      <c r="G809">
        <v>1</v>
      </c>
      <c r="H809">
        <v>1</v>
      </c>
      <c r="I809">
        <v>1</v>
      </c>
      <c r="J809" t="s">
        <v>269</v>
      </c>
      <c r="K809" t="s">
        <v>2524</v>
      </c>
      <c r="L809" s="20"/>
      <c r="M809" s="20"/>
      <c r="N809" s="20"/>
      <c r="O809" s="20"/>
      <c r="P809" s="20"/>
      <c r="Q809" s="28">
        <f t="shared" si="12"/>
        <v>17.71</v>
      </c>
      <c r="R809" s="18"/>
      <c r="S809" s="18"/>
      <c r="T809" s="18"/>
      <c r="U809" s="18"/>
      <c r="V809" s="18"/>
      <c r="W8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09" s="17">
        <f>SUM(T_MAIN_ROUTGW29[[#This Row],[(Y)
TOTAL Excluding VAT - Y1
((A*J)*Q)+((A*R)*12))]:[(AC)
TOTAL Excluding VAT - Y5
((E*N*Q)+((E*V)*12))]])</f>
        <v>0</v>
      </c>
      <c r="AC809" s="65"/>
    </row>
    <row r="810" spans="1:29" x14ac:dyDescent="0.3">
      <c r="A810" t="s">
        <v>67</v>
      </c>
      <c r="B810" t="s">
        <v>7694</v>
      </c>
      <c r="C810" t="s">
        <v>7695</v>
      </c>
      <c r="D810" t="s">
        <v>7487</v>
      </c>
      <c r="E810">
        <v>1</v>
      </c>
      <c r="F810">
        <v>1</v>
      </c>
      <c r="G810">
        <v>1</v>
      </c>
      <c r="H810">
        <v>1</v>
      </c>
      <c r="I810">
        <v>1</v>
      </c>
      <c r="J810" t="s">
        <v>269</v>
      </c>
      <c r="K810" t="s">
        <v>2524</v>
      </c>
      <c r="L810" s="20"/>
      <c r="M810" s="20"/>
      <c r="N810" s="20"/>
      <c r="O810" s="20"/>
      <c r="P810" s="20"/>
      <c r="Q810" s="28">
        <f t="shared" si="12"/>
        <v>17.71</v>
      </c>
      <c r="R810" s="18"/>
      <c r="S810" s="18"/>
      <c r="T810" s="18"/>
      <c r="U810" s="18"/>
      <c r="V810" s="18"/>
      <c r="W8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0" s="17">
        <f>SUM(T_MAIN_ROUTGW29[[#This Row],[(Y)
TOTAL Excluding VAT - Y1
((A*J)*Q)+((A*R)*12))]:[(AC)
TOTAL Excluding VAT - Y5
((E*N*Q)+((E*V)*12))]])</f>
        <v>0</v>
      </c>
      <c r="AC810" s="65"/>
    </row>
    <row r="811" spans="1:29" x14ac:dyDescent="0.3">
      <c r="A811" t="s">
        <v>67</v>
      </c>
      <c r="B811" t="s">
        <v>7696</v>
      </c>
      <c r="C811" t="s">
        <v>7697</v>
      </c>
      <c r="D811" t="s">
        <v>7487</v>
      </c>
      <c r="E811">
        <v>1</v>
      </c>
      <c r="F811">
        <v>1</v>
      </c>
      <c r="G811">
        <v>1</v>
      </c>
      <c r="H811">
        <v>1</v>
      </c>
      <c r="I811">
        <v>1</v>
      </c>
      <c r="J811" t="s">
        <v>269</v>
      </c>
      <c r="K811" t="s">
        <v>2524</v>
      </c>
      <c r="L811" s="20"/>
      <c r="M811" s="20"/>
      <c r="N811" s="20"/>
      <c r="O811" s="20"/>
      <c r="P811" s="20"/>
      <c r="Q811" s="28">
        <f t="shared" si="12"/>
        <v>17.71</v>
      </c>
      <c r="R811" s="18"/>
      <c r="S811" s="18"/>
      <c r="T811" s="18"/>
      <c r="U811" s="18"/>
      <c r="V811" s="18"/>
      <c r="W8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1" s="17">
        <f>SUM(T_MAIN_ROUTGW29[[#This Row],[(Y)
TOTAL Excluding VAT - Y1
((A*J)*Q)+((A*R)*12))]:[(AC)
TOTAL Excluding VAT - Y5
((E*N*Q)+((E*V)*12))]])</f>
        <v>0</v>
      </c>
      <c r="AC811" s="65"/>
    </row>
    <row r="812" spans="1:29" x14ac:dyDescent="0.3">
      <c r="A812" t="s">
        <v>67</v>
      </c>
      <c r="B812" t="s">
        <v>7698</v>
      </c>
      <c r="C812" t="s">
        <v>7699</v>
      </c>
      <c r="D812" t="s">
        <v>7487</v>
      </c>
      <c r="E812">
        <v>1</v>
      </c>
      <c r="F812">
        <v>1</v>
      </c>
      <c r="G812">
        <v>1</v>
      </c>
      <c r="H812">
        <v>1</v>
      </c>
      <c r="I812">
        <v>1</v>
      </c>
      <c r="J812" t="s">
        <v>269</v>
      </c>
      <c r="K812" t="s">
        <v>2524</v>
      </c>
      <c r="L812" s="20"/>
      <c r="M812" s="20"/>
      <c r="N812" s="20"/>
      <c r="O812" s="20"/>
      <c r="P812" s="20"/>
      <c r="Q812" s="28">
        <f t="shared" si="12"/>
        <v>17.71</v>
      </c>
      <c r="R812" s="18"/>
      <c r="S812" s="18"/>
      <c r="T812" s="18"/>
      <c r="U812" s="18"/>
      <c r="V812" s="18"/>
      <c r="W8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2" s="17">
        <f>SUM(T_MAIN_ROUTGW29[[#This Row],[(Y)
TOTAL Excluding VAT - Y1
((A*J)*Q)+((A*R)*12))]:[(AC)
TOTAL Excluding VAT - Y5
((E*N*Q)+((E*V)*12))]])</f>
        <v>0</v>
      </c>
      <c r="AC812" s="65"/>
    </row>
    <row r="813" spans="1:29" x14ac:dyDescent="0.3">
      <c r="A813" t="s">
        <v>67</v>
      </c>
      <c r="B813" t="s">
        <v>7700</v>
      </c>
      <c r="C813" t="s">
        <v>7701</v>
      </c>
      <c r="D813" t="s">
        <v>7487</v>
      </c>
      <c r="E813">
        <v>1</v>
      </c>
      <c r="F813">
        <v>1</v>
      </c>
      <c r="G813">
        <v>1</v>
      </c>
      <c r="H813">
        <v>1</v>
      </c>
      <c r="I813">
        <v>1</v>
      </c>
      <c r="J813" t="s">
        <v>269</v>
      </c>
      <c r="K813" t="s">
        <v>2524</v>
      </c>
      <c r="L813" s="20"/>
      <c r="M813" s="20"/>
      <c r="N813" s="20"/>
      <c r="O813" s="20"/>
      <c r="P813" s="20"/>
      <c r="Q813" s="28">
        <f t="shared" si="12"/>
        <v>17.71</v>
      </c>
      <c r="R813" s="18"/>
      <c r="S813" s="18"/>
      <c r="T813" s="18"/>
      <c r="U813" s="18"/>
      <c r="V813" s="18"/>
      <c r="W8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3" s="17">
        <f>SUM(T_MAIN_ROUTGW29[[#This Row],[(Y)
TOTAL Excluding VAT - Y1
((A*J)*Q)+((A*R)*12))]:[(AC)
TOTAL Excluding VAT - Y5
((E*N*Q)+((E*V)*12))]])</f>
        <v>0</v>
      </c>
      <c r="AC813" s="65"/>
    </row>
    <row r="814" spans="1:29" x14ac:dyDescent="0.3">
      <c r="A814" t="s">
        <v>67</v>
      </c>
      <c r="B814" t="s">
        <v>7702</v>
      </c>
      <c r="C814" t="s">
        <v>7703</v>
      </c>
      <c r="D814" t="s">
        <v>7487</v>
      </c>
      <c r="E814">
        <v>1</v>
      </c>
      <c r="F814">
        <v>1</v>
      </c>
      <c r="G814">
        <v>1</v>
      </c>
      <c r="H814">
        <v>1</v>
      </c>
      <c r="I814">
        <v>1</v>
      </c>
      <c r="J814" t="s">
        <v>269</v>
      </c>
      <c r="K814" t="s">
        <v>2524</v>
      </c>
      <c r="L814" s="20"/>
      <c r="M814" s="20"/>
      <c r="N814" s="20"/>
      <c r="O814" s="20"/>
      <c r="P814" s="20"/>
      <c r="Q814" s="28">
        <f t="shared" si="12"/>
        <v>17.71</v>
      </c>
      <c r="R814" s="18"/>
      <c r="S814" s="18"/>
      <c r="T814" s="18"/>
      <c r="U814" s="18"/>
      <c r="V814" s="18"/>
      <c r="W8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4" s="17">
        <f>SUM(T_MAIN_ROUTGW29[[#This Row],[(Y)
TOTAL Excluding VAT - Y1
((A*J)*Q)+((A*R)*12))]:[(AC)
TOTAL Excluding VAT - Y5
((E*N*Q)+((E*V)*12))]])</f>
        <v>0</v>
      </c>
      <c r="AC814" s="65"/>
    </row>
    <row r="815" spans="1:29" x14ac:dyDescent="0.3">
      <c r="A815" t="s">
        <v>67</v>
      </c>
      <c r="B815" t="s">
        <v>7704</v>
      </c>
      <c r="C815" t="s">
        <v>7705</v>
      </c>
      <c r="D815" t="s">
        <v>7487</v>
      </c>
      <c r="E815">
        <v>1</v>
      </c>
      <c r="F815">
        <v>1</v>
      </c>
      <c r="G815">
        <v>1</v>
      </c>
      <c r="H815">
        <v>1</v>
      </c>
      <c r="I815">
        <v>1</v>
      </c>
      <c r="J815" t="s">
        <v>269</v>
      </c>
      <c r="K815" t="s">
        <v>2524</v>
      </c>
      <c r="L815" s="20"/>
      <c r="M815" s="20"/>
      <c r="N815" s="20"/>
      <c r="O815" s="20"/>
      <c r="P815" s="20"/>
      <c r="Q815" s="28">
        <f t="shared" si="12"/>
        <v>17.71</v>
      </c>
      <c r="R815" s="18"/>
      <c r="S815" s="18"/>
      <c r="T815" s="18"/>
      <c r="U815" s="18"/>
      <c r="V815" s="18"/>
      <c r="W8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5" s="17">
        <f>SUM(T_MAIN_ROUTGW29[[#This Row],[(Y)
TOTAL Excluding VAT - Y1
((A*J)*Q)+((A*R)*12))]:[(AC)
TOTAL Excluding VAT - Y5
((E*N*Q)+((E*V)*12))]])</f>
        <v>0</v>
      </c>
      <c r="AC815" s="65"/>
    </row>
    <row r="816" spans="1:29" x14ac:dyDescent="0.3">
      <c r="A816" t="s">
        <v>67</v>
      </c>
      <c r="B816" t="s">
        <v>7706</v>
      </c>
      <c r="C816" t="s">
        <v>7707</v>
      </c>
      <c r="D816" t="s">
        <v>7487</v>
      </c>
      <c r="E816">
        <v>1</v>
      </c>
      <c r="F816">
        <v>1</v>
      </c>
      <c r="G816">
        <v>1</v>
      </c>
      <c r="H816">
        <v>1</v>
      </c>
      <c r="I816">
        <v>1</v>
      </c>
      <c r="J816" t="s">
        <v>269</v>
      </c>
      <c r="K816" t="s">
        <v>2524</v>
      </c>
      <c r="L816" s="20"/>
      <c r="M816" s="20"/>
      <c r="N816" s="20"/>
      <c r="O816" s="20"/>
      <c r="P816" s="20"/>
      <c r="Q816" s="28">
        <f t="shared" si="12"/>
        <v>17.71</v>
      </c>
      <c r="R816" s="18"/>
      <c r="S816" s="18"/>
      <c r="T816" s="18"/>
      <c r="U816" s="18"/>
      <c r="V816" s="18"/>
      <c r="W8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6" s="17">
        <f>SUM(T_MAIN_ROUTGW29[[#This Row],[(Y)
TOTAL Excluding VAT - Y1
((A*J)*Q)+((A*R)*12))]:[(AC)
TOTAL Excluding VAT - Y5
((E*N*Q)+((E*V)*12))]])</f>
        <v>0</v>
      </c>
      <c r="AC816" s="65"/>
    </row>
    <row r="817" spans="1:29" x14ac:dyDescent="0.3">
      <c r="A817" t="s">
        <v>67</v>
      </c>
      <c r="B817" t="s">
        <v>7708</v>
      </c>
      <c r="C817" t="s">
        <v>7709</v>
      </c>
      <c r="D817" t="s">
        <v>7487</v>
      </c>
      <c r="E817">
        <v>1</v>
      </c>
      <c r="F817">
        <v>1</v>
      </c>
      <c r="G817">
        <v>1</v>
      </c>
      <c r="H817">
        <v>1</v>
      </c>
      <c r="I817">
        <v>1</v>
      </c>
      <c r="J817" t="s">
        <v>269</v>
      </c>
      <c r="K817" t="s">
        <v>2524</v>
      </c>
      <c r="L817" s="20"/>
      <c r="M817" s="20"/>
      <c r="N817" s="20"/>
      <c r="O817" s="20"/>
      <c r="P817" s="20"/>
      <c r="Q817" s="28">
        <f t="shared" si="12"/>
        <v>17.71</v>
      </c>
      <c r="R817" s="18"/>
      <c r="S817" s="18"/>
      <c r="T817" s="18"/>
      <c r="U817" s="18"/>
      <c r="V817" s="18"/>
      <c r="W8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7" s="17">
        <f>SUM(T_MAIN_ROUTGW29[[#This Row],[(Y)
TOTAL Excluding VAT - Y1
((A*J)*Q)+((A*R)*12))]:[(AC)
TOTAL Excluding VAT - Y5
((E*N*Q)+((E*V)*12))]])</f>
        <v>0</v>
      </c>
      <c r="AC817" s="65"/>
    </row>
    <row r="818" spans="1:29" x14ac:dyDescent="0.3">
      <c r="A818" t="s">
        <v>67</v>
      </c>
      <c r="B818" t="s">
        <v>7710</v>
      </c>
      <c r="C818" t="s">
        <v>7711</v>
      </c>
      <c r="D818" t="s">
        <v>7487</v>
      </c>
      <c r="E818">
        <v>1</v>
      </c>
      <c r="F818">
        <v>1</v>
      </c>
      <c r="G818">
        <v>1</v>
      </c>
      <c r="H818">
        <v>1</v>
      </c>
      <c r="I818">
        <v>1</v>
      </c>
      <c r="J818" t="s">
        <v>269</v>
      </c>
      <c r="K818" t="s">
        <v>2524</v>
      </c>
      <c r="L818" s="20"/>
      <c r="M818" s="20"/>
      <c r="N818" s="20"/>
      <c r="O818" s="20"/>
      <c r="P818" s="20"/>
      <c r="Q818" s="28">
        <f t="shared" si="12"/>
        <v>17.71</v>
      </c>
      <c r="R818" s="18"/>
      <c r="S818" s="18"/>
      <c r="T818" s="18"/>
      <c r="U818" s="18"/>
      <c r="V818" s="18"/>
      <c r="W8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8" s="17">
        <f>SUM(T_MAIN_ROUTGW29[[#This Row],[(Y)
TOTAL Excluding VAT - Y1
((A*J)*Q)+((A*R)*12))]:[(AC)
TOTAL Excluding VAT - Y5
((E*N*Q)+((E*V)*12))]])</f>
        <v>0</v>
      </c>
      <c r="AC818" s="65"/>
    </row>
    <row r="819" spans="1:29" x14ac:dyDescent="0.3">
      <c r="A819" t="s">
        <v>67</v>
      </c>
      <c r="B819" t="s">
        <v>7712</v>
      </c>
      <c r="C819" t="s">
        <v>7713</v>
      </c>
      <c r="D819" t="s">
        <v>7487</v>
      </c>
      <c r="E819">
        <v>1</v>
      </c>
      <c r="F819">
        <v>1</v>
      </c>
      <c r="G819">
        <v>1</v>
      </c>
      <c r="H819">
        <v>1</v>
      </c>
      <c r="I819">
        <v>1</v>
      </c>
      <c r="J819" t="s">
        <v>269</v>
      </c>
      <c r="K819" t="s">
        <v>2524</v>
      </c>
      <c r="L819" s="20"/>
      <c r="M819" s="20"/>
      <c r="N819" s="20"/>
      <c r="O819" s="20"/>
      <c r="P819" s="20"/>
      <c r="Q819" s="28">
        <f t="shared" si="12"/>
        <v>17.71</v>
      </c>
      <c r="R819" s="18"/>
      <c r="S819" s="18"/>
      <c r="T819" s="18"/>
      <c r="U819" s="18"/>
      <c r="V819" s="18"/>
      <c r="W8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19" s="17">
        <f>SUM(T_MAIN_ROUTGW29[[#This Row],[(Y)
TOTAL Excluding VAT - Y1
((A*J)*Q)+((A*R)*12))]:[(AC)
TOTAL Excluding VAT - Y5
((E*N*Q)+((E*V)*12))]])</f>
        <v>0</v>
      </c>
      <c r="AC819" s="65"/>
    </row>
    <row r="820" spans="1:29" x14ac:dyDescent="0.3">
      <c r="A820" t="s">
        <v>67</v>
      </c>
      <c r="B820" t="s">
        <v>7714</v>
      </c>
      <c r="C820" t="s">
        <v>7715</v>
      </c>
      <c r="D820" t="s">
        <v>7487</v>
      </c>
      <c r="E820">
        <v>1</v>
      </c>
      <c r="F820">
        <v>1</v>
      </c>
      <c r="G820">
        <v>1</v>
      </c>
      <c r="H820">
        <v>1</v>
      </c>
      <c r="I820">
        <v>1</v>
      </c>
      <c r="J820" t="s">
        <v>269</v>
      </c>
      <c r="K820" t="s">
        <v>2524</v>
      </c>
      <c r="L820" s="20"/>
      <c r="M820" s="20"/>
      <c r="N820" s="20"/>
      <c r="O820" s="20"/>
      <c r="P820" s="20"/>
      <c r="Q820" s="28">
        <f t="shared" si="12"/>
        <v>17.71</v>
      </c>
      <c r="R820" s="18"/>
      <c r="S820" s="18"/>
      <c r="T820" s="18"/>
      <c r="U820" s="18"/>
      <c r="V820" s="18"/>
      <c r="W8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0" s="17">
        <f>SUM(T_MAIN_ROUTGW29[[#This Row],[(Y)
TOTAL Excluding VAT - Y1
((A*J)*Q)+((A*R)*12))]:[(AC)
TOTAL Excluding VAT - Y5
((E*N*Q)+((E*V)*12))]])</f>
        <v>0</v>
      </c>
      <c r="AC820" s="65"/>
    </row>
    <row r="821" spans="1:29" x14ac:dyDescent="0.3">
      <c r="A821" t="s">
        <v>67</v>
      </c>
      <c r="B821" t="s">
        <v>7716</v>
      </c>
      <c r="C821" t="s">
        <v>7717</v>
      </c>
      <c r="D821" t="s">
        <v>7487</v>
      </c>
      <c r="E821">
        <v>1</v>
      </c>
      <c r="F821">
        <v>1</v>
      </c>
      <c r="G821">
        <v>1</v>
      </c>
      <c r="H821">
        <v>1</v>
      </c>
      <c r="I821">
        <v>1</v>
      </c>
      <c r="J821" t="s">
        <v>269</v>
      </c>
      <c r="K821" t="s">
        <v>2524</v>
      </c>
      <c r="L821" s="20"/>
      <c r="M821" s="20"/>
      <c r="N821" s="20"/>
      <c r="O821" s="20"/>
      <c r="P821" s="20"/>
      <c r="Q821" s="28">
        <f t="shared" si="12"/>
        <v>17.71</v>
      </c>
      <c r="R821" s="18"/>
      <c r="S821" s="18"/>
      <c r="T821" s="18"/>
      <c r="U821" s="18"/>
      <c r="V821" s="18"/>
      <c r="W8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1" s="17">
        <f>SUM(T_MAIN_ROUTGW29[[#This Row],[(Y)
TOTAL Excluding VAT - Y1
((A*J)*Q)+((A*R)*12))]:[(AC)
TOTAL Excluding VAT - Y5
((E*N*Q)+((E*V)*12))]])</f>
        <v>0</v>
      </c>
      <c r="AC821" s="65"/>
    </row>
    <row r="822" spans="1:29" x14ac:dyDescent="0.3">
      <c r="A822" t="s">
        <v>67</v>
      </c>
      <c r="B822" t="s">
        <v>7718</v>
      </c>
      <c r="C822" t="s">
        <v>7719</v>
      </c>
      <c r="D822" t="s">
        <v>7487</v>
      </c>
      <c r="E822">
        <v>1</v>
      </c>
      <c r="F822">
        <v>1</v>
      </c>
      <c r="G822">
        <v>1</v>
      </c>
      <c r="H822">
        <v>1</v>
      </c>
      <c r="I822">
        <v>1</v>
      </c>
      <c r="J822" t="s">
        <v>269</v>
      </c>
      <c r="K822" t="s">
        <v>2524</v>
      </c>
      <c r="L822" s="20"/>
      <c r="M822" s="20"/>
      <c r="N822" s="20"/>
      <c r="O822" s="20"/>
      <c r="P822" s="20"/>
      <c r="Q822" s="28">
        <f t="shared" si="12"/>
        <v>17.71</v>
      </c>
      <c r="R822" s="18"/>
      <c r="S822" s="18"/>
      <c r="T822" s="18"/>
      <c r="U822" s="18"/>
      <c r="V822" s="18"/>
      <c r="W8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2" s="17">
        <f>SUM(T_MAIN_ROUTGW29[[#This Row],[(Y)
TOTAL Excluding VAT - Y1
((A*J)*Q)+((A*R)*12))]:[(AC)
TOTAL Excluding VAT - Y5
((E*N*Q)+((E*V)*12))]])</f>
        <v>0</v>
      </c>
      <c r="AC822" s="65"/>
    </row>
    <row r="823" spans="1:29" x14ac:dyDescent="0.3">
      <c r="A823" t="s">
        <v>67</v>
      </c>
      <c r="B823" t="s">
        <v>7720</v>
      </c>
      <c r="C823" t="s">
        <v>7721</v>
      </c>
      <c r="D823" t="s">
        <v>7487</v>
      </c>
      <c r="E823">
        <v>1</v>
      </c>
      <c r="F823">
        <v>1</v>
      </c>
      <c r="G823">
        <v>1</v>
      </c>
      <c r="H823">
        <v>1</v>
      </c>
      <c r="I823">
        <v>1</v>
      </c>
      <c r="J823" t="s">
        <v>269</v>
      </c>
      <c r="K823" t="s">
        <v>2524</v>
      </c>
      <c r="L823" s="20"/>
      <c r="M823" s="20"/>
      <c r="N823" s="20"/>
      <c r="O823" s="20"/>
      <c r="P823" s="20"/>
      <c r="Q823" s="28">
        <f t="shared" si="12"/>
        <v>17.71</v>
      </c>
      <c r="R823" s="18"/>
      <c r="S823" s="18"/>
      <c r="T823" s="18"/>
      <c r="U823" s="18"/>
      <c r="V823" s="18"/>
      <c r="W8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3" s="17">
        <f>SUM(T_MAIN_ROUTGW29[[#This Row],[(Y)
TOTAL Excluding VAT - Y1
((A*J)*Q)+((A*R)*12))]:[(AC)
TOTAL Excluding VAT - Y5
((E*N*Q)+((E*V)*12))]])</f>
        <v>0</v>
      </c>
      <c r="AC823" s="65"/>
    </row>
    <row r="824" spans="1:29" x14ac:dyDescent="0.3">
      <c r="A824" t="s">
        <v>67</v>
      </c>
      <c r="B824" t="s">
        <v>7722</v>
      </c>
      <c r="C824" t="s">
        <v>7723</v>
      </c>
      <c r="D824" t="s">
        <v>7487</v>
      </c>
      <c r="E824">
        <v>1</v>
      </c>
      <c r="F824">
        <v>1</v>
      </c>
      <c r="G824">
        <v>1</v>
      </c>
      <c r="H824">
        <v>1</v>
      </c>
      <c r="I824">
        <v>1</v>
      </c>
      <c r="J824" t="s">
        <v>269</v>
      </c>
      <c r="K824" t="s">
        <v>2524</v>
      </c>
      <c r="L824" s="20"/>
      <c r="M824" s="20"/>
      <c r="N824" s="20"/>
      <c r="O824" s="20"/>
      <c r="P824" s="20"/>
      <c r="Q824" s="28">
        <f t="shared" si="12"/>
        <v>17.71</v>
      </c>
      <c r="R824" s="18"/>
      <c r="S824" s="18"/>
      <c r="T824" s="18"/>
      <c r="U824" s="18"/>
      <c r="V824" s="18"/>
      <c r="W8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4" s="17">
        <f>SUM(T_MAIN_ROUTGW29[[#This Row],[(Y)
TOTAL Excluding VAT - Y1
((A*J)*Q)+((A*R)*12))]:[(AC)
TOTAL Excluding VAT - Y5
((E*N*Q)+((E*V)*12))]])</f>
        <v>0</v>
      </c>
      <c r="AC824" s="65"/>
    </row>
    <row r="825" spans="1:29" x14ac:dyDescent="0.3">
      <c r="A825" t="s">
        <v>67</v>
      </c>
      <c r="B825" t="s">
        <v>7724</v>
      </c>
      <c r="C825" t="s">
        <v>7725</v>
      </c>
      <c r="D825" t="s">
        <v>7487</v>
      </c>
      <c r="E825">
        <v>1</v>
      </c>
      <c r="F825">
        <v>1</v>
      </c>
      <c r="G825">
        <v>1</v>
      </c>
      <c r="H825">
        <v>1</v>
      </c>
      <c r="I825">
        <v>1</v>
      </c>
      <c r="J825" t="s">
        <v>269</v>
      </c>
      <c r="K825" t="s">
        <v>2524</v>
      </c>
      <c r="L825" s="20"/>
      <c r="M825" s="20"/>
      <c r="N825" s="20"/>
      <c r="O825" s="20"/>
      <c r="P825" s="20"/>
      <c r="Q825" s="28">
        <f t="shared" si="12"/>
        <v>17.71</v>
      </c>
      <c r="R825" s="18"/>
      <c r="S825" s="18"/>
      <c r="T825" s="18"/>
      <c r="U825" s="18"/>
      <c r="V825" s="18"/>
      <c r="W8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5" s="17">
        <f>SUM(T_MAIN_ROUTGW29[[#This Row],[(Y)
TOTAL Excluding VAT - Y1
((A*J)*Q)+((A*R)*12))]:[(AC)
TOTAL Excluding VAT - Y5
((E*N*Q)+((E*V)*12))]])</f>
        <v>0</v>
      </c>
      <c r="AC825" s="65"/>
    </row>
    <row r="826" spans="1:29" x14ac:dyDescent="0.3">
      <c r="A826" t="s">
        <v>67</v>
      </c>
      <c r="B826" t="s">
        <v>7726</v>
      </c>
      <c r="C826" t="s">
        <v>7727</v>
      </c>
      <c r="D826" t="s">
        <v>7487</v>
      </c>
      <c r="E826">
        <v>1</v>
      </c>
      <c r="F826">
        <v>1</v>
      </c>
      <c r="G826">
        <v>1</v>
      </c>
      <c r="H826">
        <v>1</v>
      </c>
      <c r="I826">
        <v>1</v>
      </c>
      <c r="J826" t="s">
        <v>269</v>
      </c>
      <c r="K826" t="s">
        <v>2524</v>
      </c>
      <c r="L826" s="20"/>
      <c r="M826" s="20"/>
      <c r="N826" s="20"/>
      <c r="O826" s="20"/>
      <c r="P826" s="20"/>
      <c r="Q826" s="28">
        <f t="shared" si="12"/>
        <v>17.71</v>
      </c>
      <c r="R826" s="18"/>
      <c r="S826" s="18"/>
      <c r="T826" s="18"/>
      <c r="U826" s="18"/>
      <c r="V826" s="18"/>
      <c r="W8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6" s="17">
        <f>SUM(T_MAIN_ROUTGW29[[#This Row],[(Y)
TOTAL Excluding VAT - Y1
((A*J)*Q)+((A*R)*12))]:[(AC)
TOTAL Excluding VAT - Y5
((E*N*Q)+((E*V)*12))]])</f>
        <v>0</v>
      </c>
      <c r="AC826" s="65"/>
    </row>
    <row r="827" spans="1:29" x14ac:dyDescent="0.3">
      <c r="A827" t="s">
        <v>67</v>
      </c>
      <c r="B827" t="s">
        <v>7728</v>
      </c>
      <c r="C827" t="s">
        <v>7729</v>
      </c>
      <c r="D827" t="s">
        <v>7487</v>
      </c>
      <c r="E827">
        <v>1</v>
      </c>
      <c r="F827">
        <v>1</v>
      </c>
      <c r="G827">
        <v>1</v>
      </c>
      <c r="H827">
        <v>1</v>
      </c>
      <c r="I827">
        <v>1</v>
      </c>
      <c r="J827" t="s">
        <v>269</v>
      </c>
      <c r="K827" t="s">
        <v>2524</v>
      </c>
      <c r="L827" s="20"/>
      <c r="M827" s="20"/>
      <c r="N827" s="20"/>
      <c r="O827" s="20"/>
      <c r="P827" s="20"/>
      <c r="Q827" s="28">
        <f t="shared" si="12"/>
        <v>17.71</v>
      </c>
      <c r="R827" s="18"/>
      <c r="S827" s="18"/>
      <c r="T827" s="18"/>
      <c r="U827" s="18"/>
      <c r="V827" s="18"/>
      <c r="W8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7" s="17">
        <f>SUM(T_MAIN_ROUTGW29[[#This Row],[(Y)
TOTAL Excluding VAT - Y1
((A*J)*Q)+((A*R)*12))]:[(AC)
TOTAL Excluding VAT - Y5
((E*N*Q)+((E*V)*12))]])</f>
        <v>0</v>
      </c>
      <c r="AC827" s="65"/>
    </row>
    <row r="828" spans="1:29" x14ac:dyDescent="0.3">
      <c r="A828" t="s">
        <v>67</v>
      </c>
      <c r="B828" t="s">
        <v>7730</v>
      </c>
      <c r="C828" t="s">
        <v>7731</v>
      </c>
      <c r="D828" t="s">
        <v>7487</v>
      </c>
      <c r="E828">
        <v>1</v>
      </c>
      <c r="F828">
        <v>1</v>
      </c>
      <c r="G828">
        <v>1</v>
      </c>
      <c r="H828">
        <v>1</v>
      </c>
      <c r="I828">
        <v>1</v>
      </c>
      <c r="J828" t="s">
        <v>269</v>
      </c>
      <c r="K828" t="s">
        <v>2524</v>
      </c>
      <c r="L828" s="20"/>
      <c r="M828" s="20"/>
      <c r="N828" s="20"/>
      <c r="O828" s="20"/>
      <c r="P828" s="20"/>
      <c r="Q828" s="28">
        <f t="shared" si="12"/>
        <v>17.71</v>
      </c>
      <c r="R828" s="18"/>
      <c r="S828" s="18"/>
      <c r="T828" s="18"/>
      <c r="U828" s="18"/>
      <c r="V828" s="18"/>
      <c r="W8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8" s="17">
        <f>SUM(T_MAIN_ROUTGW29[[#This Row],[(Y)
TOTAL Excluding VAT - Y1
((A*J)*Q)+((A*R)*12))]:[(AC)
TOTAL Excluding VAT - Y5
((E*N*Q)+((E*V)*12))]])</f>
        <v>0</v>
      </c>
      <c r="AC828" s="65"/>
    </row>
    <row r="829" spans="1:29" x14ac:dyDescent="0.3">
      <c r="A829" t="s">
        <v>67</v>
      </c>
      <c r="B829" t="s">
        <v>7732</v>
      </c>
      <c r="C829" t="s">
        <v>7733</v>
      </c>
      <c r="D829" t="s">
        <v>7487</v>
      </c>
      <c r="E829">
        <v>1</v>
      </c>
      <c r="F829">
        <v>1</v>
      </c>
      <c r="G829">
        <v>1</v>
      </c>
      <c r="H829">
        <v>1</v>
      </c>
      <c r="I829">
        <v>1</v>
      </c>
      <c r="J829" t="s">
        <v>269</v>
      </c>
      <c r="K829" t="s">
        <v>2524</v>
      </c>
      <c r="L829" s="20"/>
      <c r="M829" s="20"/>
      <c r="N829" s="20"/>
      <c r="O829" s="20"/>
      <c r="P829" s="20"/>
      <c r="Q829" s="28">
        <f t="shared" si="12"/>
        <v>17.71</v>
      </c>
      <c r="R829" s="18"/>
      <c r="S829" s="18"/>
      <c r="T829" s="18"/>
      <c r="U829" s="18"/>
      <c r="V829" s="18"/>
      <c r="W8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29" s="17">
        <f>SUM(T_MAIN_ROUTGW29[[#This Row],[(Y)
TOTAL Excluding VAT - Y1
((A*J)*Q)+((A*R)*12))]:[(AC)
TOTAL Excluding VAT - Y5
((E*N*Q)+((E*V)*12))]])</f>
        <v>0</v>
      </c>
      <c r="AC829" s="65"/>
    </row>
    <row r="830" spans="1:29" x14ac:dyDescent="0.3">
      <c r="A830" t="s">
        <v>67</v>
      </c>
      <c r="B830" t="s">
        <v>7734</v>
      </c>
      <c r="C830" t="s">
        <v>7735</v>
      </c>
      <c r="D830" t="s">
        <v>7487</v>
      </c>
      <c r="E830">
        <v>1</v>
      </c>
      <c r="F830">
        <v>1</v>
      </c>
      <c r="G830">
        <v>1</v>
      </c>
      <c r="H830">
        <v>1</v>
      </c>
      <c r="I830">
        <v>1</v>
      </c>
      <c r="J830" t="s">
        <v>269</v>
      </c>
      <c r="K830" t="s">
        <v>2524</v>
      </c>
      <c r="L830" s="20"/>
      <c r="M830" s="20"/>
      <c r="N830" s="20"/>
      <c r="O830" s="20"/>
      <c r="P830" s="20"/>
      <c r="Q830" s="28">
        <f t="shared" si="12"/>
        <v>17.71</v>
      </c>
      <c r="R830" s="18"/>
      <c r="S830" s="18"/>
      <c r="T830" s="18"/>
      <c r="U830" s="18"/>
      <c r="V830" s="18"/>
      <c r="W8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0" s="17">
        <f>SUM(T_MAIN_ROUTGW29[[#This Row],[(Y)
TOTAL Excluding VAT - Y1
((A*J)*Q)+((A*R)*12))]:[(AC)
TOTAL Excluding VAT - Y5
((E*N*Q)+((E*V)*12))]])</f>
        <v>0</v>
      </c>
      <c r="AC830" s="65"/>
    </row>
    <row r="831" spans="1:29" x14ac:dyDescent="0.3">
      <c r="A831" t="s">
        <v>67</v>
      </c>
      <c r="B831" t="s">
        <v>7736</v>
      </c>
      <c r="C831" t="s">
        <v>7737</v>
      </c>
      <c r="D831" t="s">
        <v>7487</v>
      </c>
      <c r="E831">
        <v>1</v>
      </c>
      <c r="F831">
        <v>1</v>
      </c>
      <c r="G831">
        <v>1</v>
      </c>
      <c r="H831">
        <v>1</v>
      </c>
      <c r="I831">
        <v>1</v>
      </c>
      <c r="J831" t="s">
        <v>269</v>
      </c>
      <c r="K831" t="s">
        <v>2524</v>
      </c>
      <c r="L831" s="20"/>
      <c r="M831" s="20"/>
      <c r="N831" s="20"/>
      <c r="O831" s="20"/>
      <c r="P831" s="20"/>
      <c r="Q831" s="28">
        <f t="shared" si="12"/>
        <v>17.71</v>
      </c>
      <c r="R831" s="18"/>
      <c r="S831" s="18"/>
      <c r="T831" s="18"/>
      <c r="U831" s="18"/>
      <c r="V831" s="18"/>
      <c r="W8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1" s="17">
        <f>SUM(T_MAIN_ROUTGW29[[#This Row],[(Y)
TOTAL Excluding VAT - Y1
((A*J)*Q)+((A*R)*12))]:[(AC)
TOTAL Excluding VAT - Y5
((E*N*Q)+((E*V)*12))]])</f>
        <v>0</v>
      </c>
      <c r="AC831" s="65"/>
    </row>
    <row r="832" spans="1:29" x14ac:dyDescent="0.3">
      <c r="A832" t="s">
        <v>67</v>
      </c>
      <c r="B832" t="s">
        <v>7738</v>
      </c>
      <c r="C832" t="s">
        <v>7739</v>
      </c>
      <c r="D832" t="s">
        <v>7487</v>
      </c>
      <c r="E832">
        <v>1</v>
      </c>
      <c r="F832">
        <v>1</v>
      </c>
      <c r="G832">
        <v>1</v>
      </c>
      <c r="H832">
        <v>1</v>
      </c>
      <c r="I832">
        <v>1</v>
      </c>
      <c r="J832" t="s">
        <v>269</v>
      </c>
      <c r="K832" t="s">
        <v>2524</v>
      </c>
      <c r="L832" s="20"/>
      <c r="M832" s="20"/>
      <c r="N832" s="20"/>
      <c r="O832" s="20"/>
      <c r="P832" s="20"/>
      <c r="Q832" s="28">
        <f t="shared" si="12"/>
        <v>17.71</v>
      </c>
      <c r="R832" s="18"/>
      <c r="S832" s="18"/>
      <c r="T832" s="18"/>
      <c r="U832" s="18"/>
      <c r="V832" s="18"/>
      <c r="W8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2" s="17">
        <f>SUM(T_MAIN_ROUTGW29[[#This Row],[(Y)
TOTAL Excluding VAT - Y1
((A*J)*Q)+((A*R)*12))]:[(AC)
TOTAL Excluding VAT - Y5
((E*N*Q)+((E*V)*12))]])</f>
        <v>0</v>
      </c>
      <c r="AC832" s="65"/>
    </row>
    <row r="833" spans="1:29" x14ac:dyDescent="0.3">
      <c r="A833" t="s">
        <v>67</v>
      </c>
      <c r="B833" t="s">
        <v>7740</v>
      </c>
      <c r="C833" t="s">
        <v>7741</v>
      </c>
      <c r="D833" t="s">
        <v>7487</v>
      </c>
      <c r="E833">
        <v>1</v>
      </c>
      <c r="F833">
        <v>1</v>
      </c>
      <c r="G833">
        <v>1</v>
      </c>
      <c r="H833">
        <v>1</v>
      </c>
      <c r="I833">
        <v>1</v>
      </c>
      <c r="J833" t="s">
        <v>269</v>
      </c>
      <c r="K833" t="s">
        <v>2524</v>
      </c>
      <c r="L833" s="20"/>
      <c r="M833" s="20"/>
      <c r="N833" s="20"/>
      <c r="O833" s="20"/>
      <c r="P833" s="20"/>
      <c r="Q833" s="28">
        <f t="shared" si="12"/>
        <v>17.71</v>
      </c>
      <c r="R833" s="18"/>
      <c r="S833" s="18"/>
      <c r="T833" s="18"/>
      <c r="U833" s="18"/>
      <c r="V833" s="18"/>
      <c r="W8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3" s="17">
        <f>SUM(T_MAIN_ROUTGW29[[#This Row],[(Y)
TOTAL Excluding VAT - Y1
((A*J)*Q)+((A*R)*12))]:[(AC)
TOTAL Excluding VAT - Y5
((E*N*Q)+((E*V)*12))]])</f>
        <v>0</v>
      </c>
      <c r="AC833" s="65"/>
    </row>
    <row r="834" spans="1:29" x14ac:dyDescent="0.3">
      <c r="A834" t="s">
        <v>67</v>
      </c>
      <c r="B834" t="s">
        <v>7742</v>
      </c>
      <c r="C834" t="s">
        <v>7743</v>
      </c>
      <c r="D834" t="s">
        <v>7487</v>
      </c>
      <c r="E834">
        <v>1</v>
      </c>
      <c r="F834">
        <v>1</v>
      </c>
      <c r="G834">
        <v>1</v>
      </c>
      <c r="H834">
        <v>1</v>
      </c>
      <c r="I834">
        <v>1</v>
      </c>
      <c r="J834" t="s">
        <v>269</v>
      </c>
      <c r="K834" t="s">
        <v>2524</v>
      </c>
      <c r="L834" s="20"/>
      <c r="M834" s="20"/>
      <c r="N834" s="20"/>
      <c r="O834" s="20"/>
      <c r="P834" s="20"/>
      <c r="Q834" s="28">
        <f t="shared" si="12"/>
        <v>17.71</v>
      </c>
      <c r="R834" s="18"/>
      <c r="S834" s="18"/>
      <c r="T834" s="18"/>
      <c r="U834" s="18"/>
      <c r="V834" s="18"/>
      <c r="W8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4" s="17">
        <f>SUM(T_MAIN_ROUTGW29[[#This Row],[(Y)
TOTAL Excluding VAT - Y1
((A*J)*Q)+((A*R)*12))]:[(AC)
TOTAL Excluding VAT - Y5
((E*N*Q)+((E*V)*12))]])</f>
        <v>0</v>
      </c>
      <c r="AC834" s="65"/>
    </row>
    <row r="835" spans="1:29" x14ac:dyDescent="0.3">
      <c r="A835" t="s">
        <v>67</v>
      </c>
      <c r="B835" t="s">
        <v>7744</v>
      </c>
      <c r="C835" t="s">
        <v>7745</v>
      </c>
      <c r="D835" t="s">
        <v>7487</v>
      </c>
      <c r="E835">
        <v>1</v>
      </c>
      <c r="F835">
        <v>1</v>
      </c>
      <c r="G835">
        <v>1</v>
      </c>
      <c r="H835">
        <v>1</v>
      </c>
      <c r="I835">
        <v>1</v>
      </c>
      <c r="J835" t="s">
        <v>269</v>
      </c>
      <c r="K835" t="s">
        <v>2524</v>
      </c>
      <c r="L835" s="20"/>
      <c r="M835" s="20"/>
      <c r="N835" s="20"/>
      <c r="O835" s="20"/>
      <c r="P835" s="20"/>
      <c r="Q835" s="28">
        <f t="shared" si="12"/>
        <v>17.71</v>
      </c>
      <c r="R835" s="18"/>
      <c r="S835" s="18"/>
      <c r="T835" s="18"/>
      <c r="U835" s="18"/>
      <c r="V835" s="18"/>
      <c r="W8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5" s="17">
        <f>SUM(T_MAIN_ROUTGW29[[#This Row],[(Y)
TOTAL Excluding VAT - Y1
((A*J)*Q)+((A*R)*12))]:[(AC)
TOTAL Excluding VAT - Y5
((E*N*Q)+((E*V)*12))]])</f>
        <v>0</v>
      </c>
      <c r="AC835" s="65"/>
    </row>
    <row r="836" spans="1:29" x14ac:dyDescent="0.3">
      <c r="A836" t="s">
        <v>67</v>
      </c>
      <c r="B836" t="s">
        <v>7746</v>
      </c>
      <c r="C836" t="s">
        <v>7747</v>
      </c>
      <c r="D836" t="s">
        <v>7487</v>
      </c>
      <c r="E836">
        <v>1</v>
      </c>
      <c r="F836">
        <v>1</v>
      </c>
      <c r="G836">
        <v>1</v>
      </c>
      <c r="H836">
        <v>1</v>
      </c>
      <c r="I836">
        <v>1</v>
      </c>
      <c r="J836" t="s">
        <v>269</v>
      </c>
      <c r="K836" t="s">
        <v>2524</v>
      </c>
      <c r="L836" s="20"/>
      <c r="M836" s="20"/>
      <c r="N836" s="20"/>
      <c r="O836" s="20"/>
      <c r="P836" s="20"/>
      <c r="Q836" s="28">
        <f t="shared" si="12"/>
        <v>17.71</v>
      </c>
      <c r="R836" s="18"/>
      <c r="S836" s="18"/>
      <c r="T836" s="18"/>
      <c r="U836" s="18"/>
      <c r="V836" s="18"/>
      <c r="W8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6" s="17">
        <f>SUM(T_MAIN_ROUTGW29[[#This Row],[(Y)
TOTAL Excluding VAT - Y1
((A*J)*Q)+((A*R)*12))]:[(AC)
TOTAL Excluding VAT - Y5
((E*N*Q)+((E*V)*12))]])</f>
        <v>0</v>
      </c>
      <c r="AC836" s="65"/>
    </row>
    <row r="837" spans="1:29" x14ac:dyDescent="0.3">
      <c r="A837" t="s">
        <v>67</v>
      </c>
      <c r="B837" t="s">
        <v>7748</v>
      </c>
      <c r="C837" t="s">
        <v>7749</v>
      </c>
      <c r="D837" t="s">
        <v>7487</v>
      </c>
      <c r="E837">
        <v>1</v>
      </c>
      <c r="F837">
        <v>1</v>
      </c>
      <c r="G837">
        <v>1</v>
      </c>
      <c r="H837">
        <v>1</v>
      </c>
      <c r="I837">
        <v>1</v>
      </c>
      <c r="J837" t="s">
        <v>269</v>
      </c>
      <c r="K837" t="s">
        <v>2524</v>
      </c>
      <c r="L837" s="20"/>
      <c r="M837" s="20"/>
      <c r="N837" s="20"/>
      <c r="O837" s="20"/>
      <c r="P837" s="20"/>
      <c r="Q837" s="28">
        <f t="shared" si="12"/>
        <v>17.71</v>
      </c>
      <c r="R837" s="18"/>
      <c r="S837" s="18"/>
      <c r="T837" s="18"/>
      <c r="U837" s="18"/>
      <c r="V837" s="18"/>
      <c r="W8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7" s="17">
        <f>SUM(T_MAIN_ROUTGW29[[#This Row],[(Y)
TOTAL Excluding VAT - Y1
((A*J)*Q)+((A*R)*12))]:[(AC)
TOTAL Excluding VAT - Y5
((E*N*Q)+((E*V)*12))]])</f>
        <v>0</v>
      </c>
      <c r="AC837" s="65"/>
    </row>
    <row r="838" spans="1:29" x14ac:dyDescent="0.3">
      <c r="A838" t="s">
        <v>67</v>
      </c>
      <c r="B838" t="s">
        <v>7750</v>
      </c>
      <c r="C838" t="s">
        <v>7751</v>
      </c>
      <c r="D838" t="s">
        <v>7487</v>
      </c>
      <c r="E838">
        <v>1</v>
      </c>
      <c r="F838">
        <v>1</v>
      </c>
      <c r="G838">
        <v>1</v>
      </c>
      <c r="H838">
        <v>1</v>
      </c>
      <c r="I838">
        <v>1</v>
      </c>
      <c r="J838" t="s">
        <v>269</v>
      </c>
      <c r="K838" t="s">
        <v>2524</v>
      </c>
      <c r="L838" s="20"/>
      <c r="M838" s="20"/>
      <c r="N838" s="20"/>
      <c r="O838" s="20"/>
      <c r="P838" s="20"/>
      <c r="Q838" s="28">
        <f t="shared" si="12"/>
        <v>17.71</v>
      </c>
      <c r="R838" s="18"/>
      <c r="S838" s="18"/>
      <c r="T838" s="18"/>
      <c r="U838" s="18"/>
      <c r="V838" s="18"/>
      <c r="W8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8" s="17">
        <f>SUM(T_MAIN_ROUTGW29[[#This Row],[(Y)
TOTAL Excluding VAT - Y1
((A*J)*Q)+((A*R)*12))]:[(AC)
TOTAL Excluding VAT - Y5
((E*N*Q)+((E*V)*12))]])</f>
        <v>0</v>
      </c>
      <c r="AC838" s="65"/>
    </row>
    <row r="839" spans="1:29" x14ac:dyDescent="0.3">
      <c r="A839" t="s">
        <v>67</v>
      </c>
      <c r="B839" t="s">
        <v>7752</v>
      </c>
      <c r="C839" t="s">
        <v>7753</v>
      </c>
      <c r="D839" t="s">
        <v>7487</v>
      </c>
      <c r="E839">
        <v>1</v>
      </c>
      <c r="F839">
        <v>1</v>
      </c>
      <c r="G839">
        <v>1</v>
      </c>
      <c r="H839">
        <v>1</v>
      </c>
      <c r="I839">
        <v>1</v>
      </c>
      <c r="J839" t="s">
        <v>269</v>
      </c>
      <c r="K839" t="s">
        <v>2524</v>
      </c>
      <c r="L839" s="20"/>
      <c r="M839" s="20"/>
      <c r="N839" s="20"/>
      <c r="O839" s="20"/>
      <c r="P839" s="20"/>
      <c r="Q839" s="28">
        <f t="shared" si="12"/>
        <v>17.71</v>
      </c>
      <c r="R839" s="18"/>
      <c r="S839" s="18"/>
      <c r="T839" s="18"/>
      <c r="U839" s="18"/>
      <c r="V839" s="18"/>
      <c r="W8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39" s="17">
        <f>SUM(T_MAIN_ROUTGW29[[#This Row],[(Y)
TOTAL Excluding VAT - Y1
((A*J)*Q)+((A*R)*12))]:[(AC)
TOTAL Excluding VAT - Y5
((E*N*Q)+((E*V)*12))]])</f>
        <v>0</v>
      </c>
      <c r="AC839" s="65"/>
    </row>
    <row r="840" spans="1:29" x14ac:dyDescent="0.3">
      <c r="A840" t="s">
        <v>67</v>
      </c>
      <c r="B840" t="s">
        <v>7754</v>
      </c>
      <c r="C840" t="s">
        <v>7755</v>
      </c>
      <c r="D840" t="s">
        <v>7487</v>
      </c>
      <c r="E840">
        <v>1</v>
      </c>
      <c r="F840">
        <v>1</v>
      </c>
      <c r="G840">
        <v>1</v>
      </c>
      <c r="H840">
        <v>1</v>
      </c>
      <c r="I840">
        <v>1</v>
      </c>
      <c r="J840" t="s">
        <v>269</v>
      </c>
      <c r="K840" t="s">
        <v>2524</v>
      </c>
      <c r="L840" s="20"/>
      <c r="M840" s="20"/>
      <c r="N840" s="20"/>
      <c r="O840" s="20"/>
      <c r="P840" s="20"/>
      <c r="Q840" s="28">
        <f t="shared" si="12"/>
        <v>17.71</v>
      </c>
      <c r="R840" s="18"/>
      <c r="S840" s="18"/>
      <c r="T840" s="18"/>
      <c r="U840" s="18"/>
      <c r="V840" s="18"/>
      <c r="W8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0" s="17">
        <f>SUM(T_MAIN_ROUTGW29[[#This Row],[(Y)
TOTAL Excluding VAT - Y1
((A*J)*Q)+((A*R)*12))]:[(AC)
TOTAL Excluding VAT - Y5
((E*N*Q)+((E*V)*12))]])</f>
        <v>0</v>
      </c>
      <c r="AC840" s="65"/>
    </row>
    <row r="841" spans="1:29" x14ac:dyDescent="0.3">
      <c r="A841" t="s">
        <v>67</v>
      </c>
      <c r="B841" t="s">
        <v>7756</v>
      </c>
      <c r="C841" t="s">
        <v>7757</v>
      </c>
      <c r="D841" t="s">
        <v>7487</v>
      </c>
      <c r="E841">
        <v>1</v>
      </c>
      <c r="F841">
        <v>1</v>
      </c>
      <c r="G841">
        <v>1</v>
      </c>
      <c r="H841">
        <v>1</v>
      </c>
      <c r="I841">
        <v>1</v>
      </c>
      <c r="J841" t="s">
        <v>269</v>
      </c>
      <c r="K841" t="s">
        <v>2524</v>
      </c>
      <c r="L841" s="20"/>
      <c r="M841" s="20"/>
      <c r="N841" s="20"/>
      <c r="O841" s="20"/>
      <c r="P841" s="20"/>
      <c r="Q841" s="28">
        <f t="shared" si="12"/>
        <v>17.71</v>
      </c>
      <c r="R841" s="18"/>
      <c r="S841" s="18"/>
      <c r="T841" s="18"/>
      <c r="U841" s="18"/>
      <c r="V841" s="18"/>
      <c r="W8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1" s="17">
        <f>SUM(T_MAIN_ROUTGW29[[#This Row],[(Y)
TOTAL Excluding VAT - Y1
((A*J)*Q)+((A*R)*12))]:[(AC)
TOTAL Excluding VAT - Y5
((E*N*Q)+((E*V)*12))]])</f>
        <v>0</v>
      </c>
      <c r="AC841" s="65"/>
    </row>
    <row r="842" spans="1:29" x14ac:dyDescent="0.3">
      <c r="A842" t="s">
        <v>67</v>
      </c>
      <c r="B842" t="s">
        <v>7758</v>
      </c>
      <c r="C842" t="s">
        <v>7759</v>
      </c>
      <c r="D842" t="s">
        <v>7487</v>
      </c>
      <c r="E842">
        <v>1</v>
      </c>
      <c r="F842">
        <v>1</v>
      </c>
      <c r="G842">
        <v>1</v>
      </c>
      <c r="H842">
        <v>1</v>
      </c>
      <c r="I842">
        <v>1</v>
      </c>
      <c r="J842" t="s">
        <v>269</v>
      </c>
      <c r="K842" t="s">
        <v>2524</v>
      </c>
      <c r="L842" s="20"/>
      <c r="M842" s="20"/>
      <c r="N842" s="20"/>
      <c r="O842" s="20"/>
      <c r="P842" s="20"/>
      <c r="Q842" s="28">
        <f t="shared" si="12"/>
        <v>17.71</v>
      </c>
      <c r="R842" s="18"/>
      <c r="S842" s="18"/>
      <c r="T842" s="18"/>
      <c r="U842" s="18"/>
      <c r="V842" s="18"/>
      <c r="W8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2" s="17">
        <f>SUM(T_MAIN_ROUTGW29[[#This Row],[(Y)
TOTAL Excluding VAT - Y1
((A*J)*Q)+((A*R)*12))]:[(AC)
TOTAL Excluding VAT - Y5
((E*N*Q)+((E*V)*12))]])</f>
        <v>0</v>
      </c>
      <c r="AC842" s="65"/>
    </row>
    <row r="843" spans="1:29" x14ac:dyDescent="0.3">
      <c r="A843" t="s">
        <v>67</v>
      </c>
      <c r="B843" t="s">
        <v>7760</v>
      </c>
      <c r="C843" t="s">
        <v>7761</v>
      </c>
      <c r="D843" t="s">
        <v>7487</v>
      </c>
      <c r="E843">
        <v>1</v>
      </c>
      <c r="F843">
        <v>1</v>
      </c>
      <c r="G843">
        <v>1</v>
      </c>
      <c r="H843">
        <v>1</v>
      </c>
      <c r="I843">
        <v>1</v>
      </c>
      <c r="J843" t="s">
        <v>269</v>
      </c>
      <c r="K843" t="s">
        <v>2524</v>
      </c>
      <c r="L843" s="20"/>
      <c r="M843" s="20"/>
      <c r="N843" s="20"/>
      <c r="O843" s="20"/>
      <c r="P843" s="20"/>
      <c r="Q843" s="28">
        <f t="shared" si="12"/>
        <v>17.71</v>
      </c>
      <c r="R843" s="18"/>
      <c r="S843" s="18"/>
      <c r="T843" s="18"/>
      <c r="U843" s="18"/>
      <c r="V843" s="18"/>
      <c r="W8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3" s="17">
        <f>SUM(T_MAIN_ROUTGW29[[#This Row],[(Y)
TOTAL Excluding VAT - Y1
((A*J)*Q)+((A*R)*12))]:[(AC)
TOTAL Excluding VAT - Y5
((E*N*Q)+((E*V)*12))]])</f>
        <v>0</v>
      </c>
      <c r="AC843" s="65"/>
    </row>
    <row r="844" spans="1:29" x14ac:dyDescent="0.3">
      <c r="A844" t="s">
        <v>67</v>
      </c>
      <c r="B844" t="s">
        <v>7762</v>
      </c>
      <c r="C844" t="s">
        <v>7763</v>
      </c>
      <c r="D844" t="s">
        <v>7487</v>
      </c>
      <c r="E844">
        <v>1</v>
      </c>
      <c r="F844">
        <v>1</v>
      </c>
      <c r="G844">
        <v>1</v>
      </c>
      <c r="H844">
        <v>1</v>
      </c>
      <c r="I844">
        <v>1</v>
      </c>
      <c r="J844" t="s">
        <v>269</v>
      </c>
      <c r="K844" t="s">
        <v>2524</v>
      </c>
      <c r="L844" s="20"/>
      <c r="M844" s="20"/>
      <c r="N844" s="20"/>
      <c r="O844" s="20"/>
      <c r="P844" s="20"/>
      <c r="Q844" s="28">
        <f t="shared" si="12"/>
        <v>17.71</v>
      </c>
      <c r="R844" s="18"/>
      <c r="S844" s="18"/>
      <c r="T844" s="18"/>
      <c r="U844" s="18"/>
      <c r="V844" s="18"/>
      <c r="W8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4" s="17">
        <f>SUM(T_MAIN_ROUTGW29[[#This Row],[(Y)
TOTAL Excluding VAT - Y1
((A*J)*Q)+((A*R)*12))]:[(AC)
TOTAL Excluding VAT - Y5
((E*N*Q)+((E*V)*12))]])</f>
        <v>0</v>
      </c>
      <c r="AC844" s="65"/>
    </row>
    <row r="845" spans="1:29" x14ac:dyDescent="0.3">
      <c r="A845" t="s">
        <v>67</v>
      </c>
      <c r="B845" t="s">
        <v>7764</v>
      </c>
      <c r="C845" t="s">
        <v>7765</v>
      </c>
      <c r="D845" t="s">
        <v>7487</v>
      </c>
      <c r="E845">
        <v>1</v>
      </c>
      <c r="F845">
        <v>1</v>
      </c>
      <c r="G845">
        <v>1</v>
      </c>
      <c r="H845">
        <v>1</v>
      </c>
      <c r="I845">
        <v>1</v>
      </c>
      <c r="J845" t="s">
        <v>269</v>
      </c>
      <c r="K845" t="s">
        <v>2524</v>
      </c>
      <c r="L845" s="20"/>
      <c r="M845" s="20"/>
      <c r="N845" s="20"/>
      <c r="O845" s="20"/>
      <c r="P845" s="20"/>
      <c r="Q845" s="28">
        <f t="shared" ref="Q845:Q908" si="13">Exchange_Rate</f>
        <v>17.71</v>
      </c>
      <c r="R845" s="18"/>
      <c r="S845" s="18"/>
      <c r="T845" s="18"/>
      <c r="U845" s="18"/>
      <c r="V845" s="18"/>
      <c r="W8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5" s="17">
        <f>SUM(T_MAIN_ROUTGW29[[#This Row],[(Y)
TOTAL Excluding VAT - Y1
((A*J)*Q)+((A*R)*12))]:[(AC)
TOTAL Excluding VAT - Y5
((E*N*Q)+((E*V)*12))]])</f>
        <v>0</v>
      </c>
      <c r="AC845" s="65"/>
    </row>
    <row r="846" spans="1:29" x14ac:dyDescent="0.3">
      <c r="A846" t="s">
        <v>67</v>
      </c>
      <c r="B846" t="s">
        <v>7766</v>
      </c>
      <c r="C846" t="s">
        <v>7767</v>
      </c>
      <c r="D846" t="s">
        <v>7487</v>
      </c>
      <c r="E846">
        <v>1</v>
      </c>
      <c r="F846">
        <v>1</v>
      </c>
      <c r="G846">
        <v>1</v>
      </c>
      <c r="H846">
        <v>1</v>
      </c>
      <c r="I846">
        <v>1</v>
      </c>
      <c r="J846" t="s">
        <v>269</v>
      </c>
      <c r="K846" t="s">
        <v>2524</v>
      </c>
      <c r="L846" s="20"/>
      <c r="M846" s="20"/>
      <c r="N846" s="20"/>
      <c r="O846" s="20"/>
      <c r="P846" s="20"/>
      <c r="Q846" s="28">
        <f t="shared" si="13"/>
        <v>17.71</v>
      </c>
      <c r="R846" s="18"/>
      <c r="S846" s="18"/>
      <c r="T846" s="18"/>
      <c r="U846" s="18"/>
      <c r="V846" s="18"/>
      <c r="W8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6" s="17">
        <f>SUM(T_MAIN_ROUTGW29[[#This Row],[(Y)
TOTAL Excluding VAT - Y1
((A*J)*Q)+((A*R)*12))]:[(AC)
TOTAL Excluding VAT - Y5
((E*N*Q)+((E*V)*12))]])</f>
        <v>0</v>
      </c>
      <c r="AC846" s="65"/>
    </row>
    <row r="847" spans="1:29" x14ac:dyDescent="0.3">
      <c r="A847" t="s">
        <v>67</v>
      </c>
      <c r="B847" t="s">
        <v>7768</v>
      </c>
      <c r="C847" t="s">
        <v>7769</v>
      </c>
      <c r="D847" t="s">
        <v>7487</v>
      </c>
      <c r="E847">
        <v>1</v>
      </c>
      <c r="F847">
        <v>1</v>
      </c>
      <c r="G847">
        <v>1</v>
      </c>
      <c r="H847">
        <v>1</v>
      </c>
      <c r="I847">
        <v>1</v>
      </c>
      <c r="J847" t="s">
        <v>269</v>
      </c>
      <c r="K847" t="s">
        <v>2524</v>
      </c>
      <c r="L847" s="20"/>
      <c r="M847" s="20"/>
      <c r="N847" s="20"/>
      <c r="O847" s="20"/>
      <c r="P847" s="20"/>
      <c r="Q847" s="28">
        <f t="shared" si="13"/>
        <v>17.71</v>
      </c>
      <c r="R847" s="18"/>
      <c r="S847" s="18"/>
      <c r="T847" s="18"/>
      <c r="U847" s="18"/>
      <c r="V847" s="18"/>
      <c r="W8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7" s="17">
        <f>SUM(T_MAIN_ROUTGW29[[#This Row],[(Y)
TOTAL Excluding VAT - Y1
((A*J)*Q)+((A*R)*12))]:[(AC)
TOTAL Excluding VAT - Y5
((E*N*Q)+((E*V)*12))]])</f>
        <v>0</v>
      </c>
      <c r="AC847" s="65"/>
    </row>
    <row r="848" spans="1:29" x14ac:dyDescent="0.3">
      <c r="A848" t="s">
        <v>67</v>
      </c>
      <c r="B848" t="s">
        <v>7770</v>
      </c>
      <c r="C848" t="s">
        <v>7771</v>
      </c>
      <c r="D848" t="s">
        <v>7487</v>
      </c>
      <c r="E848">
        <v>1</v>
      </c>
      <c r="F848">
        <v>1</v>
      </c>
      <c r="G848">
        <v>1</v>
      </c>
      <c r="H848">
        <v>1</v>
      </c>
      <c r="I848">
        <v>1</v>
      </c>
      <c r="J848" t="s">
        <v>269</v>
      </c>
      <c r="K848" t="s">
        <v>2524</v>
      </c>
      <c r="L848" s="20"/>
      <c r="M848" s="20"/>
      <c r="N848" s="20"/>
      <c r="O848" s="20"/>
      <c r="P848" s="20"/>
      <c r="Q848" s="28">
        <f t="shared" si="13"/>
        <v>17.71</v>
      </c>
      <c r="R848" s="18"/>
      <c r="S848" s="18"/>
      <c r="T848" s="18"/>
      <c r="U848" s="18"/>
      <c r="V848" s="18"/>
      <c r="W8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8" s="17">
        <f>SUM(T_MAIN_ROUTGW29[[#This Row],[(Y)
TOTAL Excluding VAT - Y1
((A*J)*Q)+((A*R)*12))]:[(AC)
TOTAL Excluding VAT - Y5
((E*N*Q)+((E*V)*12))]])</f>
        <v>0</v>
      </c>
      <c r="AC848" s="65"/>
    </row>
    <row r="849" spans="1:29" x14ac:dyDescent="0.3">
      <c r="A849" t="s">
        <v>67</v>
      </c>
      <c r="B849" t="s">
        <v>7772</v>
      </c>
      <c r="C849" t="s">
        <v>7773</v>
      </c>
      <c r="D849" t="s">
        <v>7487</v>
      </c>
      <c r="E849">
        <v>1</v>
      </c>
      <c r="F849">
        <v>1</v>
      </c>
      <c r="G849">
        <v>1</v>
      </c>
      <c r="H849">
        <v>1</v>
      </c>
      <c r="I849">
        <v>1</v>
      </c>
      <c r="J849" t="s">
        <v>269</v>
      </c>
      <c r="K849" t="s">
        <v>2524</v>
      </c>
      <c r="L849" s="20"/>
      <c r="M849" s="20"/>
      <c r="N849" s="20"/>
      <c r="O849" s="20"/>
      <c r="P849" s="20"/>
      <c r="Q849" s="28">
        <f t="shared" si="13"/>
        <v>17.71</v>
      </c>
      <c r="R849" s="18"/>
      <c r="S849" s="18"/>
      <c r="T849" s="18"/>
      <c r="U849" s="18"/>
      <c r="V849" s="18"/>
      <c r="W8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49" s="17">
        <f>SUM(T_MAIN_ROUTGW29[[#This Row],[(Y)
TOTAL Excluding VAT - Y1
((A*J)*Q)+((A*R)*12))]:[(AC)
TOTAL Excluding VAT - Y5
((E*N*Q)+((E*V)*12))]])</f>
        <v>0</v>
      </c>
      <c r="AC849" s="65"/>
    </row>
    <row r="850" spans="1:29" x14ac:dyDescent="0.3">
      <c r="A850" t="s">
        <v>67</v>
      </c>
      <c r="B850" t="s">
        <v>7774</v>
      </c>
      <c r="C850" t="s">
        <v>7775</v>
      </c>
      <c r="D850" t="s">
        <v>7487</v>
      </c>
      <c r="E850">
        <v>1</v>
      </c>
      <c r="F850">
        <v>1</v>
      </c>
      <c r="G850">
        <v>1</v>
      </c>
      <c r="H850">
        <v>1</v>
      </c>
      <c r="I850">
        <v>1</v>
      </c>
      <c r="J850" t="s">
        <v>269</v>
      </c>
      <c r="K850" t="s">
        <v>2524</v>
      </c>
      <c r="L850" s="20"/>
      <c r="M850" s="20"/>
      <c r="N850" s="20"/>
      <c r="O850" s="20"/>
      <c r="P850" s="20"/>
      <c r="Q850" s="28">
        <f t="shared" si="13"/>
        <v>17.71</v>
      </c>
      <c r="R850" s="18"/>
      <c r="S850" s="18"/>
      <c r="T850" s="18"/>
      <c r="U850" s="18"/>
      <c r="V850" s="18"/>
      <c r="W8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0" s="17">
        <f>SUM(T_MAIN_ROUTGW29[[#This Row],[(Y)
TOTAL Excluding VAT - Y1
((A*J)*Q)+((A*R)*12))]:[(AC)
TOTAL Excluding VAT - Y5
((E*N*Q)+((E*V)*12))]])</f>
        <v>0</v>
      </c>
      <c r="AC850" s="65"/>
    </row>
    <row r="851" spans="1:29" x14ac:dyDescent="0.3">
      <c r="A851" t="s">
        <v>67</v>
      </c>
      <c r="B851" t="s">
        <v>7776</v>
      </c>
      <c r="C851" t="s">
        <v>7777</v>
      </c>
      <c r="D851" t="s">
        <v>7487</v>
      </c>
      <c r="E851">
        <v>1</v>
      </c>
      <c r="F851">
        <v>1</v>
      </c>
      <c r="G851">
        <v>1</v>
      </c>
      <c r="H851">
        <v>1</v>
      </c>
      <c r="I851">
        <v>1</v>
      </c>
      <c r="J851" t="s">
        <v>269</v>
      </c>
      <c r="K851" t="s">
        <v>2524</v>
      </c>
      <c r="L851" s="20"/>
      <c r="M851" s="20"/>
      <c r="N851" s="20"/>
      <c r="O851" s="20"/>
      <c r="P851" s="20"/>
      <c r="Q851" s="28">
        <f t="shared" si="13"/>
        <v>17.71</v>
      </c>
      <c r="R851" s="18"/>
      <c r="S851" s="18"/>
      <c r="T851" s="18"/>
      <c r="U851" s="18"/>
      <c r="V851" s="18"/>
      <c r="W8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1" s="17">
        <f>SUM(T_MAIN_ROUTGW29[[#This Row],[(Y)
TOTAL Excluding VAT - Y1
((A*J)*Q)+((A*R)*12))]:[(AC)
TOTAL Excluding VAT - Y5
((E*N*Q)+((E*V)*12))]])</f>
        <v>0</v>
      </c>
      <c r="AC851" s="65"/>
    </row>
    <row r="852" spans="1:29" x14ac:dyDescent="0.3">
      <c r="A852" t="s">
        <v>67</v>
      </c>
      <c r="B852" t="s">
        <v>7778</v>
      </c>
      <c r="C852" t="s">
        <v>7779</v>
      </c>
      <c r="D852" t="s">
        <v>7487</v>
      </c>
      <c r="E852">
        <v>1</v>
      </c>
      <c r="F852">
        <v>1</v>
      </c>
      <c r="G852">
        <v>1</v>
      </c>
      <c r="H852">
        <v>1</v>
      </c>
      <c r="I852">
        <v>1</v>
      </c>
      <c r="J852" t="s">
        <v>269</v>
      </c>
      <c r="K852" t="s">
        <v>2524</v>
      </c>
      <c r="L852" s="20"/>
      <c r="M852" s="20"/>
      <c r="N852" s="20"/>
      <c r="O852" s="20"/>
      <c r="P852" s="20"/>
      <c r="Q852" s="28">
        <f t="shared" si="13"/>
        <v>17.71</v>
      </c>
      <c r="R852" s="18"/>
      <c r="S852" s="18"/>
      <c r="T852" s="18"/>
      <c r="U852" s="18"/>
      <c r="V852" s="18"/>
      <c r="W8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2" s="17">
        <f>SUM(T_MAIN_ROUTGW29[[#This Row],[(Y)
TOTAL Excluding VAT - Y1
((A*J)*Q)+((A*R)*12))]:[(AC)
TOTAL Excluding VAT - Y5
((E*N*Q)+((E*V)*12))]])</f>
        <v>0</v>
      </c>
      <c r="AC852" s="65"/>
    </row>
    <row r="853" spans="1:29" x14ac:dyDescent="0.3">
      <c r="A853" t="s">
        <v>67</v>
      </c>
      <c r="B853" t="s">
        <v>7780</v>
      </c>
      <c r="C853" t="s">
        <v>7781</v>
      </c>
      <c r="D853" t="s">
        <v>7487</v>
      </c>
      <c r="E853">
        <v>1</v>
      </c>
      <c r="F853">
        <v>1</v>
      </c>
      <c r="G853">
        <v>1</v>
      </c>
      <c r="H853">
        <v>1</v>
      </c>
      <c r="I853">
        <v>1</v>
      </c>
      <c r="J853" t="s">
        <v>269</v>
      </c>
      <c r="K853" t="s">
        <v>2524</v>
      </c>
      <c r="L853" s="20"/>
      <c r="M853" s="20"/>
      <c r="N853" s="20"/>
      <c r="O853" s="20"/>
      <c r="P853" s="20"/>
      <c r="Q853" s="28">
        <f t="shared" si="13"/>
        <v>17.71</v>
      </c>
      <c r="R853" s="18"/>
      <c r="S853" s="18"/>
      <c r="T853" s="18"/>
      <c r="U853" s="18"/>
      <c r="V853" s="18"/>
      <c r="W8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3" s="17">
        <f>SUM(T_MAIN_ROUTGW29[[#This Row],[(Y)
TOTAL Excluding VAT - Y1
((A*J)*Q)+((A*R)*12))]:[(AC)
TOTAL Excluding VAT - Y5
((E*N*Q)+((E*V)*12))]])</f>
        <v>0</v>
      </c>
      <c r="AC853" s="65"/>
    </row>
    <row r="854" spans="1:29" x14ac:dyDescent="0.3">
      <c r="A854" t="s">
        <v>67</v>
      </c>
      <c r="B854" t="s">
        <v>7782</v>
      </c>
      <c r="C854" t="s">
        <v>7783</v>
      </c>
      <c r="D854" t="s">
        <v>7487</v>
      </c>
      <c r="E854">
        <v>1</v>
      </c>
      <c r="F854">
        <v>1</v>
      </c>
      <c r="G854">
        <v>1</v>
      </c>
      <c r="H854">
        <v>1</v>
      </c>
      <c r="I854">
        <v>1</v>
      </c>
      <c r="J854" t="s">
        <v>269</v>
      </c>
      <c r="K854" t="s">
        <v>2524</v>
      </c>
      <c r="L854" s="20"/>
      <c r="M854" s="20"/>
      <c r="N854" s="20"/>
      <c r="O854" s="20"/>
      <c r="P854" s="20"/>
      <c r="Q854" s="28">
        <f t="shared" si="13"/>
        <v>17.71</v>
      </c>
      <c r="R854" s="18"/>
      <c r="S854" s="18"/>
      <c r="T854" s="18"/>
      <c r="U854" s="18"/>
      <c r="V854" s="18"/>
      <c r="W8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4" s="17">
        <f>SUM(T_MAIN_ROUTGW29[[#This Row],[(Y)
TOTAL Excluding VAT - Y1
((A*J)*Q)+((A*R)*12))]:[(AC)
TOTAL Excluding VAT - Y5
((E*N*Q)+((E*V)*12))]])</f>
        <v>0</v>
      </c>
      <c r="AC854" s="65"/>
    </row>
    <row r="855" spans="1:29" x14ac:dyDescent="0.3">
      <c r="A855" t="s">
        <v>67</v>
      </c>
      <c r="B855" t="s">
        <v>7784</v>
      </c>
      <c r="C855" t="s">
        <v>7785</v>
      </c>
      <c r="D855" t="s">
        <v>7487</v>
      </c>
      <c r="E855">
        <v>1</v>
      </c>
      <c r="F855">
        <v>1</v>
      </c>
      <c r="G855">
        <v>1</v>
      </c>
      <c r="H855">
        <v>1</v>
      </c>
      <c r="I855">
        <v>1</v>
      </c>
      <c r="J855" t="s">
        <v>269</v>
      </c>
      <c r="K855" t="s">
        <v>2524</v>
      </c>
      <c r="L855" s="20"/>
      <c r="M855" s="20"/>
      <c r="N855" s="20"/>
      <c r="O855" s="20"/>
      <c r="P855" s="20"/>
      <c r="Q855" s="28">
        <f t="shared" si="13"/>
        <v>17.71</v>
      </c>
      <c r="R855" s="18"/>
      <c r="S855" s="18"/>
      <c r="T855" s="18"/>
      <c r="U855" s="18"/>
      <c r="V855" s="18"/>
      <c r="W8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5" s="17">
        <f>SUM(T_MAIN_ROUTGW29[[#This Row],[(Y)
TOTAL Excluding VAT - Y1
((A*J)*Q)+((A*R)*12))]:[(AC)
TOTAL Excluding VAT - Y5
((E*N*Q)+((E*V)*12))]])</f>
        <v>0</v>
      </c>
      <c r="AC855" s="65"/>
    </row>
    <row r="856" spans="1:29" x14ac:dyDescent="0.3">
      <c r="A856" t="s">
        <v>67</v>
      </c>
      <c r="B856" t="s">
        <v>7786</v>
      </c>
      <c r="C856" t="s">
        <v>7787</v>
      </c>
      <c r="D856" t="s">
        <v>7487</v>
      </c>
      <c r="E856">
        <v>1</v>
      </c>
      <c r="F856">
        <v>1</v>
      </c>
      <c r="G856">
        <v>1</v>
      </c>
      <c r="H856">
        <v>1</v>
      </c>
      <c r="I856">
        <v>1</v>
      </c>
      <c r="J856" t="s">
        <v>269</v>
      </c>
      <c r="K856" t="s">
        <v>2524</v>
      </c>
      <c r="L856" s="20"/>
      <c r="M856" s="20"/>
      <c r="N856" s="20"/>
      <c r="O856" s="20"/>
      <c r="P856" s="20"/>
      <c r="Q856" s="28">
        <f t="shared" si="13"/>
        <v>17.71</v>
      </c>
      <c r="R856" s="18"/>
      <c r="S856" s="18"/>
      <c r="T856" s="18"/>
      <c r="U856" s="18"/>
      <c r="V856" s="18"/>
      <c r="W8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6" s="17">
        <f>SUM(T_MAIN_ROUTGW29[[#This Row],[(Y)
TOTAL Excluding VAT - Y1
((A*J)*Q)+((A*R)*12))]:[(AC)
TOTAL Excluding VAT - Y5
((E*N*Q)+((E*V)*12))]])</f>
        <v>0</v>
      </c>
      <c r="AC856" s="65"/>
    </row>
    <row r="857" spans="1:29" x14ac:dyDescent="0.3">
      <c r="A857" t="s">
        <v>67</v>
      </c>
      <c r="B857" t="s">
        <v>7788</v>
      </c>
      <c r="C857" t="s">
        <v>7789</v>
      </c>
      <c r="D857" t="s">
        <v>7487</v>
      </c>
      <c r="E857">
        <v>1</v>
      </c>
      <c r="F857">
        <v>1</v>
      </c>
      <c r="G857">
        <v>1</v>
      </c>
      <c r="H857">
        <v>1</v>
      </c>
      <c r="I857">
        <v>1</v>
      </c>
      <c r="J857" t="s">
        <v>269</v>
      </c>
      <c r="K857" t="s">
        <v>2524</v>
      </c>
      <c r="L857" s="20"/>
      <c r="M857" s="20"/>
      <c r="N857" s="20"/>
      <c r="O857" s="20"/>
      <c r="P857" s="20"/>
      <c r="Q857" s="28">
        <f t="shared" si="13"/>
        <v>17.71</v>
      </c>
      <c r="R857" s="18"/>
      <c r="S857" s="18"/>
      <c r="T857" s="18"/>
      <c r="U857" s="18"/>
      <c r="V857" s="18"/>
      <c r="W8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7" s="17">
        <f>SUM(T_MAIN_ROUTGW29[[#This Row],[(Y)
TOTAL Excluding VAT - Y1
((A*J)*Q)+((A*R)*12))]:[(AC)
TOTAL Excluding VAT - Y5
((E*N*Q)+((E*V)*12))]])</f>
        <v>0</v>
      </c>
      <c r="AC857" s="65"/>
    </row>
    <row r="858" spans="1:29" x14ac:dyDescent="0.3">
      <c r="A858" t="s">
        <v>67</v>
      </c>
      <c r="B858" t="s">
        <v>7790</v>
      </c>
      <c r="C858" t="s">
        <v>7791</v>
      </c>
      <c r="D858" t="s">
        <v>7487</v>
      </c>
      <c r="E858">
        <v>1</v>
      </c>
      <c r="F858">
        <v>1</v>
      </c>
      <c r="G858">
        <v>1</v>
      </c>
      <c r="H858">
        <v>1</v>
      </c>
      <c r="I858">
        <v>1</v>
      </c>
      <c r="J858" t="s">
        <v>269</v>
      </c>
      <c r="K858" t="s">
        <v>2524</v>
      </c>
      <c r="L858" s="20"/>
      <c r="M858" s="20"/>
      <c r="N858" s="20"/>
      <c r="O858" s="20"/>
      <c r="P858" s="20"/>
      <c r="Q858" s="28">
        <f t="shared" si="13"/>
        <v>17.71</v>
      </c>
      <c r="R858" s="18"/>
      <c r="S858" s="18"/>
      <c r="T858" s="18"/>
      <c r="U858" s="18"/>
      <c r="V858" s="18"/>
      <c r="W8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8" s="17">
        <f>SUM(T_MAIN_ROUTGW29[[#This Row],[(Y)
TOTAL Excluding VAT - Y1
((A*J)*Q)+((A*R)*12))]:[(AC)
TOTAL Excluding VAT - Y5
((E*N*Q)+((E*V)*12))]])</f>
        <v>0</v>
      </c>
      <c r="AC858" s="65"/>
    </row>
    <row r="859" spans="1:29" x14ac:dyDescent="0.3">
      <c r="A859" t="s">
        <v>67</v>
      </c>
      <c r="B859" t="s">
        <v>7792</v>
      </c>
      <c r="C859" t="s">
        <v>7793</v>
      </c>
      <c r="D859" t="s">
        <v>7487</v>
      </c>
      <c r="E859">
        <v>1</v>
      </c>
      <c r="F859">
        <v>1</v>
      </c>
      <c r="G859">
        <v>1</v>
      </c>
      <c r="H859">
        <v>1</v>
      </c>
      <c r="I859">
        <v>1</v>
      </c>
      <c r="J859" t="s">
        <v>269</v>
      </c>
      <c r="K859" t="s">
        <v>2524</v>
      </c>
      <c r="L859" s="20"/>
      <c r="M859" s="20"/>
      <c r="N859" s="20"/>
      <c r="O859" s="20"/>
      <c r="P859" s="20"/>
      <c r="Q859" s="28">
        <f t="shared" si="13"/>
        <v>17.71</v>
      </c>
      <c r="R859" s="18"/>
      <c r="S859" s="18"/>
      <c r="T859" s="18"/>
      <c r="U859" s="18"/>
      <c r="V859" s="18"/>
      <c r="W8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59" s="17">
        <f>SUM(T_MAIN_ROUTGW29[[#This Row],[(Y)
TOTAL Excluding VAT - Y1
((A*J)*Q)+((A*R)*12))]:[(AC)
TOTAL Excluding VAT - Y5
((E*N*Q)+((E*V)*12))]])</f>
        <v>0</v>
      </c>
      <c r="AC859" s="65"/>
    </row>
    <row r="860" spans="1:29" x14ac:dyDescent="0.3">
      <c r="A860" t="s">
        <v>67</v>
      </c>
      <c r="B860" t="s">
        <v>7794</v>
      </c>
      <c r="C860" t="s">
        <v>7795</v>
      </c>
      <c r="D860" t="s">
        <v>7487</v>
      </c>
      <c r="E860">
        <v>1</v>
      </c>
      <c r="F860">
        <v>1</v>
      </c>
      <c r="G860">
        <v>1</v>
      </c>
      <c r="H860">
        <v>1</v>
      </c>
      <c r="I860">
        <v>1</v>
      </c>
      <c r="J860" t="s">
        <v>269</v>
      </c>
      <c r="K860" t="s">
        <v>2524</v>
      </c>
      <c r="L860" s="20"/>
      <c r="M860" s="20"/>
      <c r="N860" s="20"/>
      <c r="O860" s="20"/>
      <c r="P860" s="20"/>
      <c r="Q860" s="28">
        <f t="shared" si="13"/>
        <v>17.71</v>
      </c>
      <c r="R860" s="18"/>
      <c r="S860" s="18"/>
      <c r="T860" s="18"/>
      <c r="U860" s="18"/>
      <c r="V860" s="18"/>
      <c r="W8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0" s="17">
        <f>SUM(T_MAIN_ROUTGW29[[#This Row],[(Y)
TOTAL Excluding VAT - Y1
((A*J)*Q)+((A*R)*12))]:[(AC)
TOTAL Excluding VAT - Y5
((E*N*Q)+((E*V)*12))]])</f>
        <v>0</v>
      </c>
      <c r="AC860" s="65"/>
    </row>
    <row r="861" spans="1:29" x14ac:dyDescent="0.3">
      <c r="A861" t="s">
        <v>67</v>
      </c>
      <c r="B861" t="s">
        <v>7796</v>
      </c>
      <c r="C861" t="s">
        <v>7797</v>
      </c>
      <c r="D861" t="s">
        <v>7487</v>
      </c>
      <c r="E861">
        <v>1</v>
      </c>
      <c r="F861">
        <v>1</v>
      </c>
      <c r="G861">
        <v>1</v>
      </c>
      <c r="H861">
        <v>1</v>
      </c>
      <c r="I861">
        <v>1</v>
      </c>
      <c r="J861" t="s">
        <v>269</v>
      </c>
      <c r="K861" t="s">
        <v>2524</v>
      </c>
      <c r="L861" s="20"/>
      <c r="M861" s="20"/>
      <c r="N861" s="20"/>
      <c r="O861" s="20"/>
      <c r="P861" s="20"/>
      <c r="Q861" s="28">
        <f t="shared" si="13"/>
        <v>17.71</v>
      </c>
      <c r="R861" s="18"/>
      <c r="S861" s="18"/>
      <c r="T861" s="18"/>
      <c r="U861" s="18"/>
      <c r="V861" s="18"/>
      <c r="W8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1" s="17">
        <f>SUM(T_MAIN_ROUTGW29[[#This Row],[(Y)
TOTAL Excluding VAT - Y1
((A*J)*Q)+((A*R)*12))]:[(AC)
TOTAL Excluding VAT - Y5
((E*N*Q)+((E*V)*12))]])</f>
        <v>0</v>
      </c>
      <c r="AC861" s="65"/>
    </row>
    <row r="862" spans="1:29" x14ac:dyDescent="0.3">
      <c r="A862" t="s">
        <v>67</v>
      </c>
      <c r="B862" t="s">
        <v>7798</v>
      </c>
      <c r="C862" t="s">
        <v>7799</v>
      </c>
      <c r="D862" t="s">
        <v>7487</v>
      </c>
      <c r="E862">
        <v>1</v>
      </c>
      <c r="F862">
        <v>1</v>
      </c>
      <c r="G862">
        <v>1</v>
      </c>
      <c r="H862">
        <v>1</v>
      </c>
      <c r="I862">
        <v>1</v>
      </c>
      <c r="J862" t="s">
        <v>269</v>
      </c>
      <c r="K862" t="s">
        <v>2524</v>
      </c>
      <c r="L862" s="20"/>
      <c r="M862" s="20"/>
      <c r="N862" s="20"/>
      <c r="O862" s="20"/>
      <c r="P862" s="20"/>
      <c r="Q862" s="28">
        <f t="shared" si="13"/>
        <v>17.71</v>
      </c>
      <c r="R862" s="18"/>
      <c r="S862" s="18"/>
      <c r="T862" s="18"/>
      <c r="U862" s="18"/>
      <c r="V862" s="18"/>
      <c r="W8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2" s="17">
        <f>SUM(T_MAIN_ROUTGW29[[#This Row],[(Y)
TOTAL Excluding VAT - Y1
((A*J)*Q)+((A*R)*12))]:[(AC)
TOTAL Excluding VAT - Y5
((E*N*Q)+((E*V)*12))]])</f>
        <v>0</v>
      </c>
      <c r="AC862" s="65"/>
    </row>
    <row r="863" spans="1:29" x14ac:dyDescent="0.3">
      <c r="A863" t="s">
        <v>67</v>
      </c>
      <c r="B863" t="s">
        <v>7800</v>
      </c>
      <c r="C863" t="s">
        <v>7801</v>
      </c>
      <c r="D863" t="s">
        <v>7487</v>
      </c>
      <c r="E863">
        <v>1</v>
      </c>
      <c r="F863">
        <v>1</v>
      </c>
      <c r="G863">
        <v>1</v>
      </c>
      <c r="H863">
        <v>1</v>
      </c>
      <c r="I863">
        <v>1</v>
      </c>
      <c r="J863" t="s">
        <v>269</v>
      </c>
      <c r="K863" t="s">
        <v>2524</v>
      </c>
      <c r="L863" s="20"/>
      <c r="M863" s="20"/>
      <c r="N863" s="20"/>
      <c r="O863" s="20"/>
      <c r="P863" s="20"/>
      <c r="Q863" s="28">
        <f t="shared" si="13"/>
        <v>17.71</v>
      </c>
      <c r="R863" s="18"/>
      <c r="S863" s="18"/>
      <c r="T863" s="18"/>
      <c r="U863" s="18"/>
      <c r="V863" s="18"/>
      <c r="W8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3" s="17">
        <f>SUM(T_MAIN_ROUTGW29[[#This Row],[(Y)
TOTAL Excluding VAT - Y1
((A*J)*Q)+((A*R)*12))]:[(AC)
TOTAL Excluding VAT - Y5
((E*N*Q)+((E*V)*12))]])</f>
        <v>0</v>
      </c>
      <c r="AC863" s="65"/>
    </row>
    <row r="864" spans="1:29" x14ac:dyDescent="0.3">
      <c r="A864" t="s">
        <v>67</v>
      </c>
      <c r="B864" t="s">
        <v>7802</v>
      </c>
      <c r="C864" t="s">
        <v>7803</v>
      </c>
      <c r="D864" t="s">
        <v>7487</v>
      </c>
      <c r="E864">
        <v>1</v>
      </c>
      <c r="F864">
        <v>1</v>
      </c>
      <c r="G864">
        <v>1</v>
      </c>
      <c r="H864">
        <v>1</v>
      </c>
      <c r="I864">
        <v>1</v>
      </c>
      <c r="J864" t="s">
        <v>269</v>
      </c>
      <c r="K864" t="s">
        <v>2524</v>
      </c>
      <c r="L864" s="20"/>
      <c r="M864" s="20"/>
      <c r="N864" s="20"/>
      <c r="O864" s="20"/>
      <c r="P864" s="20"/>
      <c r="Q864" s="28">
        <f t="shared" si="13"/>
        <v>17.71</v>
      </c>
      <c r="R864" s="18"/>
      <c r="S864" s="18"/>
      <c r="T864" s="18"/>
      <c r="U864" s="18"/>
      <c r="V864" s="18"/>
      <c r="W8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4" s="17">
        <f>SUM(T_MAIN_ROUTGW29[[#This Row],[(Y)
TOTAL Excluding VAT - Y1
((A*J)*Q)+((A*R)*12))]:[(AC)
TOTAL Excluding VAT - Y5
((E*N*Q)+((E*V)*12))]])</f>
        <v>0</v>
      </c>
      <c r="AC864" s="65"/>
    </row>
    <row r="865" spans="1:29" x14ac:dyDescent="0.3">
      <c r="A865" t="s">
        <v>67</v>
      </c>
      <c r="B865" t="s">
        <v>7804</v>
      </c>
      <c r="C865" t="s">
        <v>7805</v>
      </c>
      <c r="D865" t="s">
        <v>7487</v>
      </c>
      <c r="E865">
        <v>1</v>
      </c>
      <c r="F865">
        <v>1</v>
      </c>
      <c r="G865">
        <v>1</v>
      </c>
      <c r="H865">
        <v>1</v>
      </c>
      <c r="I865">
        <v>1</v>
      </c>
      <c r="J865" t="s">
        <v>269</v>
      </c>
      <c r="K865" t="s">
        <v>2524</v>
      </c>
      <c r="L865" s="20"/>
      <c r="M865" s="20"/>
      <c r="N865" s="20"/>
      <c r="O865" s="20"/>
      <c r="P865" s="20"/>
      <c r="Q865" s="28">
        <f t="shared" si="13"/>
        <v>17.71</v>
      </c>
      <c r="R865" s="18"/>
      <c r="S865" s="18"/>
      <c r="T865" s="18"/>
      <c r="U865" s="18"/>
      <c r="V865" s="18"/>
      <c r="W8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5" s="17">
        <f>SUM(T_MAIN_ROUTGW29[[#This Row],[(Y)
TOTAL Excluding VAT - Y1
((A*J)*Q)+((A*R)*12))]:[(AC)
TOTAL Excluding VAT - Y5
((E*N*Q)+((E*V)*12))]])</f>
        <v>0</v>
      </c>
      <c r="AC865" s="65"/>
    </row>
    <row r="866" spans="1:29" x14ac:dyDescent="0.3">
      <c r="A866" t="s">
        <v>67</v>
      </c>
      <c r="B866" t="s">
        <v>7806</v>
      </c>
      <c r="C866" t="s">
        <v>7807</v>
      </c>
      <c r="D866" t="s">
        <v>7487</v>
      </c>
      <c r="E866">
        <v>1</v>
      </c>
      <c r="F866">
        <v>1</v>
      </c>
      <c r="G866">
        <v>1</v>
      </c>
      <c r="H866">
        <v>1</v>
      </c>
      <c r="I866">
        <v>1</v>
      </c>
      <c r="J866" t="s">
        <v>269</v>
      </c>
      <c r="K866" t="s">
        <v>2524</v>
      </c>
      <c r="L866" s="20"/>
      <c r="M866" s="20"/>
      <c r="N866" s="20"/>
      <c r="O866" s="20"/>
      <c r="P866" s="20"/>
      <c r="Q866" s="28">
        <f t="shared" si="13"/>
        <v>17.71</v>
      </c>
      <c r="R866" s="18"/>
      <c r="S866" s="18"/>
      <c r="T866" s="18"/>
      <c r="U866" s="18"/>
      <c r="V866" s="18"/>
      <c r="W8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6" s="17">
        <f>SUM(T_MAIN_ROUTGW29[[#This Row],[(Y)
TOTAL Excluding VAT - Y1
((A*J)*Q)+((A*R)*12))]:[(AC)
TOTAL Excluding VAT - Y5
((E*N*Q)+((E*V)*12))]])</f>
        <v>0</v>
      </c>
      <c r="AC866" s="65"/>
    </row>
    <row r="867" spans="1:29" x14ac:dyDescent="0.3">
      <c r="A867" t="s">
        <v>67</v>
      </c>
      <c r="B867" t="s">
        <v>7808</v>
      </c>
      <c r="C867" t="s">
        <v>7809</v>
      </c>
      <c r="D867" t="s">
        <v>7487</v>
      </c>
      <c r="E867">
        <v>1</v>
      </c>
      <c r="F867">
        <v>1</v>
      </c>
      <c r="G867">
        <v>1</v>
      </c>
      <c r="H867">
        <v>1</v>
      </c>
      <c r="I867">
        <v>1</v>
      </c>
      <c r="J867" t="s">
        <v>269</v>
      </c>
      <c r="K867" t="s">
        <v>2524</v>
      </c>
      <c r="L867" s="20"/>
      <c r="M867" s="20"/>
      <c r="N867" s="20"/>
      <c r="O867" s="20"/>
      <c r="P867" s="20"/>
      <c r="Q867" s="28">
        <f t="shared" si="13"/>
        <v>17.71</v>
      </c>
      <c r="R867" s="18"/>
      <c r="S867" s="18"/>
      <c r="T867" s="18"/>
      <c r="U867" s="18"/>
      <c r="V867" s="18"/>
      <c r="W8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7" s="17">
        <f>SUM(T_MAIN_ROUTGW29[[#This Row],[(Y)
TOTAL Excluding VAT - Y1
((A*J)*Q)+((A*R)*12))]:[(AC)
TOTAL Excluding VAT - Y5
((E*N*Q)+((E*V)*12))]])</f>
        <v>0</v>
      </c>
      <c r="AC867" s="65"/>
    </row>
    <row r="868" spans="1:29" x14ac:dyDescent="0.3">
      <c r="A868" t="s">
        <v>67</v>
      </c>
      <c r="B868" t="s">
        <v>7810</v>
      </c>
      <c r="C868" t="s">
        <v>7811</v>
      </c>
      <c r="D868" t="s">
        <v>7487</v>
      </c>
      <c r="E868">
        <v>1</v>
      </c>
      <c r="F868">
        <v>1</v>
      </c>
      <c r="G868">
        <v>1</v>
      </c>
      <c r="H868">
        <v>1</v>
      </c>
      <c r="I868">
        <v>1</v>
      </c>
      <c r="J868" t="s">
        <v>269</v>
      </c>
      <c r="K868" t="s">
        <v>2524</v>
      </c>
      <c r="L868" s="20"/>
      <c r="M868" s="20"/>
      <c r="N868" s="20"/>
      <c r="O868" s="20"/>
      <c r="P868" s="20"/>
      <c r="Q868" s="28">
        <f t="shared" si="13"/>
        <v>17.71</v>
      </c>
      <c r="R868" s="18"/>
      <c r="S868" s="18"/>
      <c r="T868" s="18"/>
      <c r="U868" s="18"/>
      <c r="V868" s="18"/>
      <c r="W8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8" s="17">
        <f>SUM(T_MAIN_ROUTGW29[[#This Row],[(Y)
TOTAL Excluding VAT - Y1
((A*J)*Q)+((A*R)*12))]:[(AC)
TOTAL Excluding VAT - Y5
((E*N*Q)+((E*V)*12))]])</f>
        <v>0</v>
      </c>
      <c r="AC868" s="65"/>
    </row>
    <row r="869" spans="1:29" x14ac:dyDescent="0.3">
      <c r="A869" t="s">
        <v>67</v>
      </c>
      <c r="B869" t="s">
        <v>7812</v>
      </c>
      <c r="C869" t="s">
        <v>7813</v>
      </c>
      <c r="D869" t="s">
        <v>7487</v>
      </c>
      <c r="E869">
        <v>1</v>
      </c>
      <c r="F869">
        <v>1</v>
      </c>
      <c r="G869">
        <v>1</v>
      </c>
      <c r="H869">
        <v>1</v>
      </c>
      <c r="I869">
        <v>1</v>
      </c>
      <c r="J869" t="s">
        <v>269</v>
      </c>
      <c r="K869" t="s">
        <v>2524</v>
      </c>
      <c r="L869" s="20"/>
      <c r="M869" s="20"/>
      <c r="N869" s="20"/>
      <c r="O869" s="20"/>
      <c r="P869" s="20"/>
      <c r="Q869" s="28">
        <f t="shared" si="13"/>
        <v>17.71</v>
      </c>
      <c r="R869" s="18"/>
      <c r="S869" s="18"/>
      <c r="T869" s="18"/>
      <c r="U869" s="18"/>
      <c r="V869" s="18"/>
      <c r="W8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69" s="17">
        <f>SUM(T_MAIN_ROUTGW29[[#This Row],[(Y)
TOTAL Excluding VAT - Y1
((A*J)*Q)+((A*R)*12))]:[(AC)
TOTAL Excluding VAT - Y5
((E*N*Q)+((E*V)*12))]])</f>
        <v>0</v>
      </c>
      <c r="AC869" s="65"/>
    </row>
    <row r="870" spans="1:29" x14ac:dyDescent="0.3">
      <c r="A870" t="s">
        <v>67</v>
      </c>
      <c r="B870" t="s">
        <v>7814</v>
      </c>
      <c r="C870" t="s">
        <v>7815</v>
      </c>
      <c r="D870" t="s">
        <v>7487</v>
      </c>
      <c r="E870">
        <v>1</v>
      </c>
      <c r="F870">
        <v>1</v>
      </c>
      <c r="G870">
        <v>1</v>
      </c>
      <c r="H870">
        <v>1</v>
      </c>
      <c r="I870">
        <v>1</v>
      </c>
      <c r="J870" t="s">
        <v>269</v>
      </c>
      <c r="K870" t="s">
        <v>2524</v>
      </c>
      <c r="L870" s="20"/>
      <c r="M870" s="20"/>
      <c r="N870" s="20"/>
      <c r="O870" s="20"/>
      <c r="P870" s="20"/>
      <c r="Q870" s="28">
        <f t="shared" si="13"/>
        <v>17.71</v>
      </c>
      <c r="R870" s="18"/>
      <c r="S870" s="18"/>
      <c r="T870" s="18"/>
      <c r="U870" s="18"/>
      <c r="V870" s="18"/>
      <c r="W8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0" s="17">
        <f>SUM(T_MAIN_ROUTGW29[[#This Row],[(Y)
TOTAL Excluding VAT - Y1
((A*J)*Q)+((A*R)*12))]:[(AC)
TOTAL Excluding VAT - Y5
((E*N*Q)+((E*V)*12))]])</f>
        <v>0</v>
      </c>
      <c r="AC870" s="65"/>
    </row>
    <row r="871" spans="1:29" x14ac:dyDescent="0.3">
      <c r="A871" t="s">
        <v>67</v>
      </c>
      <c r="B871" t="s">
        <v>7816</v>
      </c>
      <c r="C871" t="s">
        <v>7817</v>
      </c>
      <c r="D871" t="s">
        <v>7487</v>
      </c>
      <c r="E871">
        <v>1</v>
      </c>
      <c r="F871">
        <v>1</v>
      </c>
      <c r="G871">
        <v>1</v>
      </c>
      <c r="H871">
        <v>1</v>
      </c>
      <c r="I871">
        <v>1</v>
      </c>
      <c r="J871" t="s">
        <v>269</v>
      </c>
      <c r="K871" t="s">
        <v>2524</v>
      </c>
      <c r="L871" s="20"/>
      <c r="M871" s="20"/>
      <c r="N871" s="20"/>
      <c r="O871" s="20"/>
      <c r="P871" s="20"/>
      <c r="Q871" s="28">
        <f t="shared" si="13"/>
        <v>17.71</v>
      </c>
      <c r="R871" s="18"/>
      <c r="S871" s="18"/>
      <c r="T871" s="18"/>
      <c r="U871" s="18"/>
      <c r="V871" s="18"/>
      <c r="W8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1" s="17">
        <f>SUM(T_MAIN_ROUTGW29[[#This Row],[(Y)
TOTAL Excluding VAT - Y1
((A*J)*Q)+((A*R)*12))]:[(AC)
TOTAL Excluding VAT - Y5
((E*N*Q)+((E*V)*12))]])</f>
        <v>0</v>
      </c>
      <c r="AC871" s="65"/>
    </row>
    <row r="872" spans="1:29" x14ac:dyDescent="0.3">
      <c r="A872" t="s">
        <v>67</v>
      </c>
      <c r="B872" t="s">
        <v>7818</v>
      </c>
      <c r="C872" t="s">
        <v>7819</v>
      </c>
      <c r="D872" t="s">
        <v>7487</v>
      </c>
      <c r="E872">
        <v>1</v>
      </c>
      <c r="F872">
        <v>1</v>
      </c>
      <c r="G872">
        <v>1</v>
      </c>
      <c r="H872">
        <v>1</v>
      </c>
      <c r="I872">
        <v>1</v>
      </c>
      <c r="J872" t="s">
        <v>269</v>
      </c>
      <c r="K872" t="s">
        <v>2524</v>
      </c>
      <c r="L872" s="20"/>
      <c r="M872" s="20"/>
      <c r="N872" s="20"/>
      <c r="O872" s="20"/>
      <c r="P872" s="20"/>
      <c r="Q872" s="28">
        <f t="shared" si="13"/>
        <v>17.71</v>
      </c>
      <c r="R872" s="18"/>
      <c r="S872" s="18"/>
      <c r="T872" s="18"/>
      <c r="U872" s="18"/>
      <c r="V872" s="18"/>
      <c r="W8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2" s="17">
        <f>SUM(T_MAIN_ROUTGW29[[#This Row],[(Y)
TOTAL Excluding VAT - Y1
((A*J)*Q)+((A*R)*12))]:[(AC)
TOTAL Excluding VAT - Y5
((E*N*Q)+((E*V)*12))]])</f>
        <v>0</v>
      </c>
      <c r="AC872" s="65"/>
    </row>
    <row r="873" spans="1:29" x14ac:dyDescent="0.3">
      <c r="A873" t="s">
        <v>67</v>
      </c>
      <c r="B873" t="s">
        <v>7820</v>
      </c>
      <c r="C873" t="s">
        <v>7821</v>
      </c>
      <c r="D873" t="s">
        <v>7487</v>
      </c>
      <c r="E873">
        <v>1</v>
      </c>
      <c r="F873">
        <v>1</v>
      </c>
      <c r="G873">
        <v>1</v>
      </c>
      <c r="H873">
        <v>1</v>
      </c>
      <c r="I873">
        <v>1</v>
      </c>
      <c r="J873" t="s">
        <v>269</v>
      </c>
      <c r="K873" t="s">
        <v>2524</v>
      </c>
      <c r="L873" s="20"/>
      <c r="M873" s="20"/>
      <c r="N873" s="20"/>
      <c r="O873" s="20"/>
      <c r="P873" s="20"/>
      <c r="Q873" s="28">
        <f t="shared" si="13"/>
        <v>17.71</v>
      </c>
      <c r="R873" s="18"/>
      <c r="S873" s="18"/>
      <c r="T873" s="18"/>
      <c r="U873" s="18"/>
      <c r="V873" s="18"/>
      <c r="W8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3" s="17">
        <f>SUM(T_MAIN_ROUTGW29[[#This Row],[(Y)
TOTAL Excluding VAT - Y1
((A*J)*Q)+((A*R)*12))]:[(AC)
TOTAL Excluding VAT - Y5
((E*N*Q)+((E*V)*12))]])</f>
        <v>0</v>
      </c>
      <c r="AC873" s="65"/>
    </row>
    <row r="874" spans="1:29" x14ac:dyDescent="0.3">
      <c r="A874" t="s">
        <v>67</v>
      </c>
      <c r="B874" t="s">
        <v>7822</v>
      </c>
      <c r="C874" t="s">
        <v>7823</v>
      </c>
      <c r="D874" t="s">
        <v>7487</v>
      </c>
      <c r="E874">
        <v>1</v>
      </c>
      <c r="F874">
        <v>1</v>
      </c>
      <c r="G874">
        <v>1</v>
      </c>
      <c r="H874">
        <v>1</v>
      </c>
      <c r="I874">
        <v>1</v>
      </c>
      <c r="J874" t="s">
        <v>269</v>
      </c>
      <c r="K874" t="s">
        <v>2524</v>
      </c>
      <c r="L874" s="20"/>
      <c r="M874" s="20"/>
      <c r="N874" s="20"/>
      <c r="O874" s="20"/>
      <c r="P874" s="20"/>
      <c r="Q874" s="28">
        <f t="shared" si="13"/>
        <v>17.71</v>
      </c>
      <c r="R874" s="18"/>
      <c r="S874" s="18"/>
      <c r="T874" s="18"/>
      <c r="U874" s="18"/>
      <c r="V874" s="18"/>
      <c r="W8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4" s="17">
        <f>SUM(T_MAIN_ROUTGW29[[#This Row],[(Y)
TOTAL Excluding VAT - Y1
((A*J)*Q)+((A*R)*12))]:[(AC)
TOTAL Excluding VAT - Y5
((E*N*Q)+((E*V)*12))]])</f>
        <v>0</v>
      </c>
      <c r="AC874" s="65"/>
    </row>
    <row r="875" spans="1:29" x14ac:dyDescent="0.3">
      <c r="A875" t="s">
        <v>67</v>
      </c>
      <c r="B875" t="s">
        <v>7824</v>
      </c>
      <c r="C875" t="s">
        <v>7825</v>
      </c>
      <c r="D875" t="s">
        <v>7487</v>
      </c>
      <c r="E875">
        <v>1</v>
      </c>
      <c r="F875">
        <v>1</v>
      </c>
      <c r="G875">
        <v>1</v>
      </c>
      <c r="H875">
        <v>1</v>
      </c>
      <c r="I875">
        <v>1</v>
      </c>
      <c r="J875" t="s">
        <v>269</v>
      </c>
      <c r="K875" t="s">
        <v>2524</v>
      </c>
      <c r="L875" s="20"/>
      <c r="M875" s="20"/>
      <c r="N875" s="20"/>
      <c r="O875" s="20"/>
      <c r="P875" s="20"/>
      <c r="Q875" s="28">
        <f t="shared" si="13"/>
        <v>17.71</v>
      </c>
      <c r="R875" s="18"/>
      <c r="S875" s="18"/>
      <c r="T875" s="18"/>
      <c r="U875" s="18"/>
      <c r="V875" s="18"/>
      <c r="W8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5" s="17">
        <f>SUM(T_MAIN_ROUTGW29[[#This Row],[(Y)
TOTAL Excluding VAT - Y1
((A*J)*Q)+((A*R)*12))]:[(AC)
TOTAL Excluding VAT - Y5
((E*N*Q)+((E*V)*12))]])</f>
        <v>0</v>
      </c>
      <c r="AC875" s="65"/>
    </row>
    <row r="876" spans="1:29" x14ac:dyDescent="0.3">
      <c r="A876" t="s">
        <v>67</v>
      </c>
      <c r="B876" t="s">
        <v>7826</v>
      </c>
      <c r="C876" t="s">
        <v>7827</v>
      </c>
      <c r="D876" t="s">
        <v>7487</v>
      </c>
      <c r="E876">
        <v>1</v>
      </c>
      <c r="F876">
        <v>1</v>
      </c>
      <c r="G876">
        <v>1</v>
      </c>
      <c r="H876">
        <v>1</v>
      </c>
      <c r="I876">
        <v>1</v>
      </c>
      <c r="J876" t="s">
        <v>269</v>
      </c>
      <c r="K876" t="s">
        <v>2524</v>
      </c>
      <c r="L876" s="20"/>
      <c r="M876" s="20"/>
      <c r="N876" s="20"/>
      <c r="O876" s="20"/>
      <c r="P876" s="20"/>
      <c r="Q876" s="28">
        <f t="shared" si="13"/>
        <v>17.71</v>
      </c>
      <c r="R876" s="18"/>
      <c r="S876" s="18"/>
      <c r="T876" s="18"/>
      <c r="U876" s="18"/>
      <c r="V876" s="18"/>
      <c r="W8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6" s="17">
        <f>SUM(T_MAIN_ROUTGW29[[#This Row],[(Y)
TOTAL Excluding VAT - Y1
((A*J)*Q)+((A*R)*12))]:[(AC)
TOTAL Excluding VAT - Y5
((E*N*Q)+((E*V)*12))]])</f>
        <v>0</v>
      </c>
      <c r="AC876" s="65"/>
    </row>
    <row r="877" spans="1:29" x14ac:dyDescent="0.3">
      <c r="A877" t="s">
        <v>67</v>
      </c>
      <c r="B877" t="s">
        <v>7828</v>
      </c>
      <c r="C877" t="s">
        <v>7829</v>
      </c>
      <c r="D877" t="s">
        <v>7487</v>
      </c>
      <c r="E877">
        <v>1</v>
      </c>
      <c r="F877">
        <v>1</v>
      </c>
      <c r="G877">
        <v>1</v>
      </c>
      <c r="H877">
        <v>1</v>
      </c>
      <c r="I877">
        <v>1</v>
      </c>
      <c r="J877" t="s">
        <v>269</v>
      </c>
      <c r="K877" t="s">
        <v>2524</v>
      </c>
      <c r="L877" s="20"/>
      <c r="M877" s="20"/>
      <c r="N877" s="20"/>
      <c r="O877" s="20"/>
      <c r="P877" s="20"/>
      <c r="Q877" s="28">
        <f t="shared" si="13"/>
        <v>17.71</v>
      </c>
      <c r="R877" s="18"/>
      <c r="S877" s="18"/>
      <c r="T877" s="18"/>
      <c r="U877" s="18"/>
      <c r="V877" s="18"/>
      <c r="W8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7" s="17">
        <f>SUM(T_MAIN_ROUTGW29[[#This Row],[(Y)
TOTAL Excluding VAT - Y1
((A*J)*Q)+((A*R)*12))]:[(AC)
TOTAL Excluding VAT - Y5
((E*N*Q)+((E*V)*12))]])</f>
        <v>0</v>
      </c>
      <c r="AC877" s="65"/>
    </row>
    <row r="878" spans="1:29" x14ac:dyDescent="0.3">
      <c r="A878" t="s">
        <v>67</v>
      </c>
      <c r="B878" t="s">
        <v>7830</v>
      </c>
      <c r="C878" t="s">
        <v>7831</v>
      </c>
      <c r="D878" t="s">
        <v>7487</v>
      </c>
      <c r="E878">
        <v>1</v>
      </c>
      <c r="F878">
        <v>1</v>
      </c>
      <c r="G878">
        <v>1</v>
      </c>
      <c r="H878">
        <v>1</v>
      </c>
      <c r="I878">
        <v>1</v>
      </c>
      <c r="J878" t="s">
        <v>269</v>
      </c>
      <c r="K878" t="s">
        <v>2524</v>
      </c>
      <c r="L878" s="20"/>
      <c r="M878" s="20"/>
      <c r="N878" s="20"/>
      <c r="O878" s="20"/>
      <c r="P878" s="20"/>
      <c r="Q878" s="28">
        <f t="shared" si="13"/>
        <v>17.71</v>
      </c>
      <c r="R878" s="18"/>
      <c r="S878" s="18"/>
      <c r="T878" s="18"/>
      <c r="U878" s="18"/>
      <c r="V878" s="18"/>
      <c r="W8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8" s="17">
        <f>SUM(T_MAIN_ROUTGW29[[#This Row],[(Y)
TOTAL Excluding VAT - Y1
((A*J)*Q)+((A*R)*12))]:[(AC)
TOTAL Excluding VAT - Y5
((E*N*Q)+((E*V)*12))]])</f>
        <v>0</v>
      </c>
      <c r="AC878" s="65"/>
    </row>
    <row r="879" spans="1:29" x14ac:dyDescent="0.3">
      <c r="A879" t="s">
        <v>67</v>
      </c>
      <c r="B879" t="s">
        <v>7832</v>
      </c>
      <c r="C879" t="s">
        <v>7833</v>
      </c>
      <c r="D879" t="s">
        <v>7487</v>
      </c>
      <c r="E879">
        <v>1</v>
      </c>
      <c r="F879">
        <v>1</v>
      </c>
      <c r="G879">
        <v>1</v>
      </c>
      <c r="H879">
        <v>1</v>
      </c>
      <c r="I879">
        <v>1</v>
      </c>
      <c r="J879" t="s">
        <v>269</v>
      </c>
      <c r="K879" t="s">
        <v>2524</v>
      </c>
      <c r="L879" s="20"/>
      <c r="M879" s="20"/>
      <c r="N879" s="20"/>
      <c r="O879" s="20"/>
      <c r="P879" s="20"/>
      <c r="Q879" s="28">
        <f t="shared" si="13"/>
        <v>17.71</v>
      </c>
      <c r="R879" s="18"/>
      <c r="S879" s="18"/>
      <c r="T879" s="18"/>
      <c r="U879" s="18"/>
      <c r="V879" s="18"/>
      <c r="W8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79" s="17">
        <f>SUM(T_MAIN_ROUTGW29[[#This Row],[(Y)
TOTAL Excluding VAT - Y1
((A*J)*Q)+((A*R)*12))]:[(AC)
TOTAL Excluding VAT - Y5
((E*N*Q)+((E*V)*12))]])</f>
        <v>0</v>
      </c>
      <c r="AC879" s="65"/>
    </row>
    <row r="880" spans="1:29" x14ac:dyDescent="0.3">
      <c r="A880" t="s">
        <v>67</v>
      </c>
      <c r="B880" t="s">
        <v>7834</v>
      </c>
      <c r="C880" t="s">
        <v>7835</v>
      </c>
      <c r="D880" t="s">
        <v>7487</v>
      </c>
      <c r="E880">
        <v>1</v>
      </c>
      <c r="F880">
        <v>1</v>
      </c>
      <c r="G880">
        <v>1</v>
      </c>
      <c r="H880">
        <v>1</v>
      </c>
      <c r="I880">
        <v>1</v>
      </c>
      <c r="J880" t="s">
        <v>269</v>
      </c>
      <c r="K880" t="s">
        <v>2524</v>
      </c>
      <c r="L880" s="20"/>
      <c r="M880" s="20"/>
      <c r="N880" s="20"/>
      <c r="O880" s="20"/>
      <c r="P880" s="20"/>
      <c r="Q880" s="28">
        <f t="shared" si="13"/>
        <v>17.71</v>
      </c>
      <c r="R880" s="18"/>
      <c r="S880" s="18"/>
      <c r="T880" s="18"/>
      <c r="U880" s="18"/>
      <c r="V880" s="18"/>
      <c r="W8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0" s="17">
        <f>SUM(T_MAIN_ROUTGW29[[#This Row],[(Y)
TOTAL Excluding VAT - Y1
((A*J)*Q)+((A*R)*12))]:[(AC)
TOTAL Excluding VAT - Y5
((E*N*Q)+((E*V)*12))]])</f>
        <v>0</v>
      </c>
      <c r="AC880" s="65"/>
    </row>
    <row r="881" spans="1:29" x14ac:dyDescent="0.3">
      <c r="A881" t="s">
        <v>67</v>
      </c>
      <c r="B881" t="s">
        <v>7836</v>
      </c>
      <c r="C881" t="s">
        <v>7837</v>
      </c>
      <c r="D881" t="s">
        <v>7487</v>
      </c>
      <c r="E881">
        <v>1</v>
      </c>
      <c r="F881">
        <v>1</v>
      </c>
      <c r="G881">
        <v>1</v>
      </c>
      <c r="H881">
        <v>1</v>
      </c>
      <c r="I881">
        <v>1</v>
      </c>
      <c r="J881" t="s">
        <v>269</v>
      </c>
      <c r="K881" t="s">
        <v>2524</v>
      </c>
      <c r="L881" s="20"/>
      <c r="M881" s="20"/>
      <c r="N881" s="20"/>
      <c r="O881" s="20"/>
      <c r="P881" s="20"/>
      <c r="Q881" s="28">
        <f t="shared" si="13"/>
        <v>17.71</v>
      </c>
      <c r="R881" s="18"/>
      <c r="S881" s="18"/>
      <c r="T881" s="18"/>
      <c r="U881" s="18"/>
      <c r="V881" s="18"/>
      <c r="W8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1" s="17">
        <f>SUM(T_MAIN_ROUTGW29[[#This Row],[(Y)
TOTAL Excluding VAT - Y1
((A*J)*Q)+((A*R)*12))]:[(AC)
TOTAL Excluding VAT - Y5
((E*N*Q)+((E*V)*12))]])</f>
        <v>0</v>
      </c>
      <c r="AC881" s="65"/>
    </row>
    <row r="882" spans="1:29" x14ac:dyDescent="0.3">
      <c r="A882" t="s">
        <v>67</v>
      </c>
      <c r="B882" t="s">
        <v>7838</v>
      </c>
      <c r="C882" t="s">
        <v>7839</v>
      </c>
      <c r="D882" t="s">
        <v>7487</v>
      </c>
      <c r="E882">
        <v>1</v>
      </c>
      <c r="F882">
        <v>1</v>
      </c>
      <c r="G882">
        <v>1</v>
      </c>
      <c r="H882">
        <v>1</v>
      </c>
      <c r="I882">
        <v>1</v>
      </c>
      <c r="J882" t="s">
        <v>269</v>
      </c>
      <c r="K882" t="s">
        <v>2524</v>
      </c>
      <c r="L882" s="20"/>
      <c r="M882" s="20"/>
      <c r="N882" s="20"/>
      <c r="O882" s="20"/>
      <c r="P882" s="20"/>
      <c r="Q882" s="28">
        <f t="shared" si="13"/>
        <v>17.71</v>
      </c>
      <c r="R882" s="18"/>
      <c r="S882" s="18"/>
      <c r="T882" s="18"/>
      <c r="U882" s="18"/>
      <c r="V882" s="18"/>
      <c r="W8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2" s="17">
        <f>SUM(T_MAIN_ROUTGW29[[#This Row],[(Y)
TOTAL Excluding VAT - Y1
((A*J)*Q)+((A*R)*12))]:[(AC)
TOTAL Excluding VAT - Y5
((E*N*Q)+((E*V)*12))]])</f>
        <v>0</v>
      </c>
      <c r="AC882" s="65"/>
    </row>
    <row r="883" spans="1:29" x14ac:dyDescent="0.3">
      <c r="A883" t="s">
        <v>67</v>
      </c>
      <c r="B883" t="s">
        <v>7840</v>
      </c>
      <c r="C883" t="s">
        <v>7841</v>
      </c>
      <c r="D883" t="s">
        <v>7487</v>
      </c>
      <c r="E883">
        <v>1</v>
      </c>
      <c r="F883">
        <v>1</v>
      </c>
      <c r="G883">
        <v>1</v>
      </c>
      <c r="H883">
        <v>1</v>
      </c>
      <c r="I883">
        <v>1</v>
      </c>
      <c r="J883" t="s">
        <v>269</v>
      </c>
      <c r="K883" t="s">
        <v>2524</v>
      </c>
      <c r="L883" s="20"/>
      <c r="M883" s="20"/>
      <c r="N883" s="20"/>
      <c r="O883" s="20"/>
      <c r="P883" s="20"/>
      <c r="Q883" s="28">
        <f t="shared" si="13"/>
        <v>17.71</v>
      </c>
      <c r="R883" s="18"/>
      <c r="S883" s="18"/>
      <c r="T883" s="18"/>
      <c r="U883" s="18"/>
      <c r="V883" s="18"/>
      <c r="W8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3" s="17">
        <f>SUM(T_MAIN_ROUTGW29[[#This Row],[(Y)
TOTAL Excluding VAT - Y1
((A*J)*Q)+((A*R)*12))]:[(AC)
TOTAL Excluding VAT - Y5
((E*N*Q)+((E*V)*12))]])</f>
        <v>0</v>
      </c>
      <c r="AC883" s="65"/>
    </row>
    <row r="884" spans="1:29" x14ac:dyDescent="0.3">
      <c r="A884" t="s">
        <v>67</v>
      </c>
      <c r="B884" t="s">
        <v>7842</v>
      </c>
      <c r="C884" t="s">
        <v>7843</v>
      </c>
      <c r="D884" t="s">
        <v>7487</v>
      </c>
      <c r="E884">
        <v>1</v>
      </c>
      <c r="F884">
        <v>1</v>
      </c>
      <c r="G884">
        <v>1</v>
      </c>
      <c r="H884">
        <v>1</v>
      </c>
      <c r="I884">
        <v>1</v>
      </c>
      <c r="J884" t="s">
        <v>269</v>
      </c>
      <c r="K884" t="s">
        <v>2524</v>
      </c>
      <c r="L884" s="20"/>
      <c r="M884" s="20"/>
      <c r="N884" s="20"/>
      <c r="O884" s="20"/>
      <c r="P884" s="20"/>
      <c r="Q884" s="28">
        <f t="shared" si="13"/>
        <v>17.71</v>
      </c>
      <c r="R884" s="18"/>
      <c r="S884" s="18"/>
      <c r="T884" s="18"/>
      <c r="U884" s="18"/>
      <c r="V884" s="18"/>
      <c r="W8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4" s="17">
        <f>SUM(T_MAIN_ROUTGW29[[#This Row],[(Y)
TOTAL Excluding VAT - Y1
((A*J)*Q)+((A*R)*12))]:[(AC)
TOTAL Excluding VAT - Y5
((E*N*Q)+((E*V)*12))]])</f>
        <v>0</v>
      </c>
      <c r="AC884" s="65"/>
    </row>
    <row r="885" spans="1:29" x14ac:dyDescent="0.3">
      <c r="A885" t="s">
        <v>67</v>
      </c>
      <c r="B885" t="s">
        <v>7844</v>
      </c>
      <c r="C885" t="s">
        <v>7845</v>
      </c>
      <c r="D885" t="s">
        <v>7487</v>
      </c>
      <c r="E885">
        <v>1</v>
      </c>
      <c r="F885">
        <v>1</v>
      </c>
      <c r="G885">
        <v>1</v>
      </c>
      <c r="H885">
        <v>1</v>
      </c>
      <c r="I885">
        <v>1</v>
      </c>
      <c r="J885" t="s">
        <v>269</v>
      </c>
      <c r="K885" t="s">
        <v>2524</v>
      </c>
      <c r="L885" s="20"/>
      <c r="M885" s="20"/>
      <c r="N885" s="20"/>
      <c r="O885" s="20"/>
      <c r="P885" s="20"/>
      <c r="Q885" s="28">
        <f t="shared" si="13"/>
        <v>17.71</v>
      </c>
      <c r="R885" s="18"/>
      <c r="S885" s="18"/>
      <c r="T885" s="18"/>
      <c r="U885" s="18"/>
      <c r="V885" s="18"/>
      <c r="W8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5" s="17">
        <f>SUM(T_MAIN_ROUTGW29[[#This Row],[(Y)
TOTAL Excluding VAT - Y1
((A*J)*Q)+((A*R)*12))]:[(AC)
TOTAL Excluding VAT - Y5
((E*N*Q)+((E*V)*12))]])</f>
        <v>0</v>
      </c>
      <c r="AC885" s="65"/>
    </row>
    <row r="886" spans="1:29" x14ac:dyDescent="0.3">
      <c r="A886" t="s">
        <v>67</v>
      </c>
      <c r="B886" t="s">
        <v>7846</v>
      </c>
      <c r="C886" t="s">
        <v>7847</v>
      </c>
      <c r="D886" t="s">
        <v>7487</v>
      </c>
      <c r="E886">
        <v>1</v>
      </c>
      <c r="F886">
        <v>1</v>
      </c>
      <c r="G886">
        <v>1</v>
      </c>
      <c r="H886">
        <v>1</v>
      </c>
      <c r="I886">
        <v>1</v>
      </c>
      <c r="J886" t="s">
        <v>269</v>
      </c>
      <c r="K886" t="s">
        <v>2524</v>
      </c>
      <c r="L886" s="20"/>
      <c r="M886" s="20"/>
      <c r="N886" s="20"/>
      <c r="O886" s="20"/>
      <c r="P886" s="20"/>
      <c r="Q886" s="28">
        <f t="shared" si="13"/>
        <v>17.71</v>
      </c>
      <c r="R886" s="18"/>
      <c r="S886" s="18"/>
      <c r="T886" s="18"/>
      <c r="U886" s="18"/>
      <c r="V886" s="18"/>
      <c r="W8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6" s="17">
        <f>SUM(T_MAIN_ROUTGW29[[#This Row],[(Y)
TOTAL Excluding VAT - Y1
((A*J)*Q)+((A*R)*12))]:[(AC)
TOTAL Excluding VAT - Y5
((E*N*Q)+((E*V)*12))]])</f>
        <v>0</v>
      </c>
      <c r="AC886" s="65"/>
    </row>
    <row r="887" spans="1:29" x14ac:dyDescent="0.3">
      <c r="A887" t="s">
        <v>67</v>
      </c>
      <c r="B887" t="s">
        <v>7848</v>
      </c>
      <c r="C887" t="s">
        <v>7849</v>
      </c>
      <c r="D887" t="s">
        <v>7487</v>
      </c>
      <c r="E887">
        <v>1</v>
      </c>
      <c r="F887">
        <v>1</v>
      </c>
      <c r="G887">
        <v>1</v>
      </c>
      <c r="H887">
        <v>1</v>
      </c>
      <c r="I887">
        <v>1</v>
      </c>
      <c r="J887" t="s">
        <v>269</v>
      </c>
      <c r="K887" t="s">
        <v>2524</v>
      </c>
      <c r="L887" s="20"/>
      <c r="M887" s="20"/>
      <c r="N887" s="20"/>
      <c r="O887" s="20"/>
      <c r="P887" s="20"/>
      <c r="Q887" s="28">
        <f t="shared" si="13"/>
        <v>17.71</v>
      </c>
      <c r="R887" s="18"/>
      <c r="S887" s="18"/>
      <c r="T887" s="18"/>
      <c r="U887" s="18"/>
      <c r="V887" s="18"/>
      <c r="W8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7" s="17">
        <f>SUM(T_MAIN_ROUTGW29[[#This Row],[(Y)
TOTAL Excluding VAT - Y1
((A*J)*Q)+((A*R)*12))]:[(AC)
TOTAL Excluding VAT - Y5
((E*N*Q)+((E*V)*12))]])</f>
        <v>0</v>
      </c>
      <c r="AC887" s="65"/>
    </row>
    <row r="888" spans="1:29" x14ac:dyDescent="0.3">
      <c r="A888" t="s">
        <v>67</v>
      </c>
      <c r="B888" t="s">
        <v>7850</v>
      </c>
      <c r="C888" t="s">
        <v>7851</v>
      </c>
      <c r="D888" t="s">
        <v>7487</v>
      </c>
      <c r="E888">
        <v>1</v>
      </c>
      <c r="F888">
        <v>1</v>
      </c>
      <c r="G888">
        <v>1</v>
      </c>
      <c r="H888">
        <v>1</v>
      </c>
      <c r="I888">
        <v>1</v>
      </c>
      <c r="J888" t="s">
        <v>269</v>
      </c>
      <c r="K888" t="s">
        <v>2524</v>
      </c>
      <c r="L888" s="20"/>
      <c r="M888" s="20"/>
      <c r="N888" s="20"/>
      <c r="O888" s="20"/>
      <c r="P888" s="20"/>
      <c r="Q888" s="28">
        <f t="shared" si="13"/>
        <v>17.71</v>
      </c>
      <c r="R888" s="18"/>
      <c r="S888" s="18"/>
      <c r="T888" s="18"/>
      <c r="U888" s="18"/>
      <c r="V888" s="18"/>
      <c r="W8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8" s="17">
        <f>SUM(T_MAIN_ROUTGW29[[#This Row],[(Y)
TOTAL Excluding VAT - Y1
((A*J)*Q)+((A*R)*12))]:[(AC)
TOTAL Excluding VAT - Y5
((E*N*Q)+((E*V)*12))]])</f>
        <v>0</v>
      </c>
      <c r="AC888" s="65"/>
    </row>
    <row r="889" spans="1:29" x14ac:dyDescent="0.3">
      <c r="A889" t="s">
        <v>67</v>
      </c>
      <c r="B889" t="s">
        <v>7852</v>
      </c>
      <c r="C889" t="s">
        <v>7853</v>
      </c>
      <c r="D889" t="s">
        <v>7487</v>
      </c>
      <c r="E889">
        <v>1</v>
      </c>
      <c r="F889">
        <v>1</v>
      </c>
      <c r="G889">
        <v>1</v>
      </c>
      <c r="H889">
        <v>1</v>
      </c>
      <c r="I889">
        <v>1</v>
      </c>
      <c r="J889" t="s">
        <v>269</v>
      </c>
      <c r="K889" t="s">
        <v>2524</v>
      </c>
      <c r="L889" s="20"/>
      <c r="M889" s="20"/>
      <c r="N889" s="20"/>
      <c r="O889" s="20"/>
      <c r="P889" s="20"/>
      <c r="Q889" s="28">
        <f t="shared" si="13"/>
        <v>17.71</v>
      </c>
      <c r="R889" s="18"/>
      <c r="S889" s="18"/>
      <c r="T889" s="18"/>
      <c r="U889" s="18"/>
      <c r="V889" s="18"/>
      <c r="W8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89" s="17">
        <f>SUM(T_MAIN_ROUTGW29[[#This Row],[(Y)
TOTAL Excluding VAT - Y1
((A*J)*Q)+((A*R)*12))]:[(AC)
TOTAL Excluding VAT - Y5
((E*N*Q)+((E*V)*12))]])</f>
        <v>0</v>
      </c>
      <c r="AC889" s="65"/>
    </row>
    <row r="890" spans="1:29" x14ac:dyDescent="0.3">
      <c r="A890" t="s">
        <v>67</v>
      </c>
      <c r="B890" t="s">
        <v>7854</v>
      </c>
      <c r="C890" t="s">
        <v>7855</v>
      </c>
      <c r="D890" t="s">
        <v>7487</v>
      </c>
      <c r="E890">
        <v>1</v>
      </c>
      <c r="F890">
        <v>1</v>
      </c>
      <c r="G890">
        <v>1</v>
      </c>
      <c r="H890">
        <v>1</v>
      </c>
      <c r="I890">
        <v>1</v>
      </c>
      <c r="J890" t="s">
        <v>269</v>
      </c>
      <c r="K890" t="s">
        <v>2524</v>
      </c>
      <c r="L890" s="20"/>
      <c r="M890" s="20"/>
      <c r="N890" s="20"/>
      <c r="O890" s="20"/>
      <c r="P890" s="20"/>
      <c r="Q890" s="28">
        <f t="shared" si="13"/>
        <v>17.71</v>
      </c>
      <c r="R890" s="18"/>
      <c r="S890" s="18"/>
      <c r="T890" s="18"/>
      <c r="U890" s="18"/>
      <c r="V890" s="18"/>
      <c r="W8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0" s="17">
        <f>SUM(T_MAIN_ROUTGW29[[#This Row],[(Y)
TOTAL Excluding VAT - Y1
((A*J)*Q)+((A*R)*12))]:[(AC)
TOTAL Excluding VAT - Y5
((E*N*Q)+((E*V)*12))]])</f>
        <v>0</v>
      </c>
      <c r="AC890" s="65"/>
    </row>
    <row r="891" spans="1:29" x14ac:dyDescent="0.3">
      <c r="A891" t="s">
        <v>67</v>
      </c>
      <c r="B891" t="s">
        <v>7856</v>
      </c>
      <c r="C891" t="s">
        <v>7857</v>
      </c>
      <c r="D891" t="s">
        <v>7487</v>
      </c>
      <c r="E891">
        <v>1</v>
      </c>
      <c r="F891">
        <v>1</v>
      </c>
      <c r="G891">
        <v>1</v>
      </c>
      <c r="H891">
        <v>1</v>
      </c>
      <c r="I891">
        <v>1</v>
      </c>
      <c r="J891" t="s">
        <v>269</v>
      </c>
      <c r="K891" t="s">
        <v>2524</v>
      </c>
      <c r="L891" s="20"/>
      <c r="M891" s="20"/>
      <c r="N891" s="20"/>
      <c r="O891" s="20"/>
      <c r="P891" s="20"/>
      <c r="Q891" s="28">
        <f t="shared" si="13"/>
        <v>17.71</v>
      </c>
      <c r="R891" s="18"/>
      <c r="S891" s="18"/>
      <c r="T891" s="18"/>
      <c r="U891" s="18"/>
      <c r="V891" s="18"/>
      <c r="W8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1" s="17">
        <f>SUM(T_MAIN_ROUTGW29[[#This Row],[(Y)
TOTAL Excluding VAT - Y1
((A*J)*Q)+((A*R)*12))]:[(AC)
TOTAL Excluding VAT - Y5
((E*N*Q)+((E*V)*12))]])</f>
        <v>0</v>
      </c>
      <c r="AC891" s="65"/>
    </row>
    <row r="892" spans="1:29" x14ac:dyDescent="0.3">
      <c r="A892" t="s">
        <v>67</v>
      </c>
      <c r="B892" t="s">
        <v>7858</v>
      </c>
      <c r="C892" t="s">
        <v>7859</v>
      </c>
      <c r="D892" t="s">
        <v>7487</v>
      </c>
      <c r="E892">
        <v>1</v>
      </c>
      <c r="F892">
        <v>1</v>
      </c>
      <c r="G892">
        <v>1</v>
      </c>
      <c r="H892">
        <v>1</v>
      </c>
      <c r="I892">
        <v>1</v>
      </c>
      <c r="J892" t="s">
        <v>269</v>
      </c>
      <c r="K892" t="s">
        <v>2524</v>
      </c>
      <c r="L892" s="20"/>
      <c r="M892" s="20"/>
      <c r="N892" s="20"/>
      <c r="O892" s="20"/>
      <c r="P892" s="20"/>
      <c r="Q892" s="28">
        <f t="shared" si="13"/>
        <v>17.71</v>
      </c>
      <c r="R892" s="18"/>
      <c r="S892" s="18"/>
      <c r="T892" s="18"/>
      <c r="U892" s="18"/>
      <c r="V892" s="18"/>
      <c r="W8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2" s="17">
        <f>SUM(T_MAIN_ROUTGW29[[#This Row],[(Y)
TOTAL Excluding VAT - Y1
((A*J)*Q)+((A*R)*12))]:[(AC)
TOTAL Excluding VAT - Y5
((E*N*Q)+((E*V)*12))]])</f>
        <v>0</v>
      </c>
      <c r="AC892" s="65"/>
    </row>
    <row r="893" spans="1:29" x14ac:dyDescent="0.3">
      <c r="A893" t="s">
        <v>67</v>
      </c>
      <c r="B893" t="s">
        <v>7860</v>
      </c>
      <c r="C893" t="s">
        <v>7861</v>
      </c>
      <c r="D893" t="s">
        <v>7487</v>
      </c>
      <c r="E893">
        <v>1</v>
      </c>
      <c r="F893">
        <v>1</v>
      </c>
      <c r="G893">
        <v>1</v>
      </c>
      <c r="H893">
        <v>1</v>
      </c>
      <c r="I893">
        <v>1</v>
      </c>
      <c r="J893" t="s">
        <v>269</v>
      </c>
      <c r="K893" t="s">
        <v>2524</v>
      </c>
      <c r="L893" s="20"/>
      <c r="M893" s="20"/>
      <c r="N893" s="20"/>
      <c r="O893" s="20"/>
      <c r="P893" s="20"/>
      <c r="Q893" s="28">
        <f t="shared" si="13"/>
        <v>17.71</v>
      </c>
      <c r="R893" s="18"/>
      <c r="S893" s="18"/>
      <c r="T893" s="18"/>
      <c r="U893" s="18"/>
      <c r="V893" s="18"/>
      <c r="W8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3" s="17">
        <f>SUM(T_MAIN_ROUTGW29[[#This Row],[(Y)
TOTAL Excluding VAT - Y1
((A*J)*Q)+((A*R)*12))]:[(AC)
TOTAL Excluding VAT - Y5
((E*N*Q)+((E*V)*12))]])</f>
        <v>0</v>
      </c>
      <c r="AC893" s="65"/>
    </row>
    <row r="894" spans="1:29" x14ac:dyDescent="0.3">
      <c r="A894" t="s">
        <v>67</v>
      </c>
      <c r="B894" t="s">
        <v>7862</v>
      </c>
      <c r="C894" t="s">
        <v>7863</v>
      </c>
      <c r="D894" t="s">
        <v>7487</v>
      </c>
      <c r="E894">
        <v>1</v>
      </c>
      <c r="F894">
        <v>1</v>
      </c>
      <c r="G894">
        <v>1</v>
      </c>
      <c r="H894">
        <v>1</v>
      </c>
      <c r="I894">
        <v>1</v>
      </c>
      <c r="J894" t="s">
        <v>269</v>
      </c>
      <c r="K894" t="s">
        <v>2524</v>
      </c>
      <c r="L894" s="20"/>
      <c r="M894" s="20"/>
      <c r="N894" s="20"/>
      <c r="O894" s="20"/>
      <c r="P894" s="20"/>
      <c r="Q894" s="28">
        <f t="shared" si="13"/>
        <v>17.71</v>
      </c>
      <c r="R894" s="18"/>
      <c r="S894" s="18"/>
      <c r="T894" s="18"/>
      <c r="U894" s="18"/>
      <c r="V894" s="18"/>
      <c r="W8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4" s="17">
        <f>SUM(T_MAIN_ROUTGW29[[#This Row],[(Y)
TOTAL Excluding VAT - Y1
((A*J)*Q)+((A*R)*12))]:[(AC)
TOTAL Excluding VAT - Y5
((E*N*Q)+((E*V)*12))]])</f>
        <v>0</v>
      </c>
      <c r="AC894" s="65"/>
    </row>
    <row r="895" spans="1:29" x14ac:dyDescent="0.3">
      <c r="A895" t="s">
        <v>67</v>
      </c>
      <c r="B895" t="s">
        <v>7864</v>
      </c>
      <c r="C895" t="s">
        <v>7865</v>
      </c>
      <c r="D895" t="s">
        <v>7487</v>
      </c>
      <c r="E895">
        <v>1</v>
      </c>
      <c r="F895">
        <v>1</v>
      </c>
      <c r="G895">
        <v>1</v>
      </c>
      <c r="H895">
        <v>1</v>
      </c>
      <c r="I895">
        <v>1</v>
      </c>
      <c r="J895" t="s">
        <v>269</v>
      </c>
      <c r="K895" t="s">
        <v>2524</v>
      </c>
      <c r="L895" s="20"/>
      <c r="M895" s="20"/>
      <c r="N895" s="20"/>
      <c r="O895" s="20"/>
      <c r="P895" s="20"/>
      <c r="Q895" s="28">
        <f t="shared" si="13"/>
        <v>17.71</v>
      </c>
      <c r="R895" s="18"/>
      <c r="S895" s="18"/>
      <c r="T895" s="18"/>
      <c r="U895" s="18"/>
      <c r="V895" s="18"/>
      <c r="W8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5" s="17">
        <f>SUM(T_MAIN_ROUTGW29[[#This Row],[(Y)
TOTAL Excluding VAT - Y1
((A*J)*Q)+((A*R)*12))]:[(AC)
TOTAL Excluding VAT - Y5
((E*N*Q)+((E*V)*12))]])</f>
        <v>0</v>
      </c>
      <c r="AC895" s="65"/>
    </row>
    <row r="896" spans="1:29" x14ac:dyDescent="0.3">
      <c r="A896" t="s">
        <v>67</v>
      </c>
      <c r="B896" t="s">
        <v>7866</v>
      </c>
      <c r="C896" t="s">
        <v>7867</v>
      </c>
      <c r="D896" t="s">
        <v>7487</v>
      </c>
      <c r="E896">
        <v>1</v>
      </c>
      <c r="F896">
        <v>1</v>
      </c>
      <c r="G896">
        <v>1</v>
      </c>
      <c r="H896">
        <v>1</v>
      </c>
      <c r="I896">
        <v>1</v>
      </c>
      <c r="J896" t="s">
        <v>269</v>
      </c>
      <c r="K896" t="s">
        <v>2524</v>
      </c>
      <c r="L896" s="20"/>
      <c r="M896" s="20"/>
      <c r="N896" s="20"/>
      <c r="O896" s="20"/>
      <c r="P896" s="20"/>
      <c r="Q896" s="28">
        <f t="shared" si="13"/>
        <v>17.71</v>
      </c>
      <c r="R896" s="18"/>
      <c r="S896" s="18"/>
      <c r="T896" s="18"/>
      <c r="U896" s="18"/>
      <c r="V896" s="18"/>
      <c r="W8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6" s="17">
        <f>SUM(T_MAIN_ROUTGW29[[#This Row],[(Y)
TOTAL Excluding VAT - Y1
((A*J)*Q)+((A*R)*12))]:[(AC)
TOTAL Excluding VAT - Y5
((E*N*Q)+((E*V)*12))]])</f>
        <v>0</v>
      </c>
      <c r="AC896" s="65"/>
    </row>
    <row r="897" spans="1:29" x14ac:dyDescent="0.3">
      <c r="A897" t="s">
        <v>67</v>
      </c>
      <c r="B897" t="s">
        <v>7868</v>
      </c>
      <c r="C897" t="s">
        <v>7869</v>
      </c>
      <c r="D897" t="s">
        <v>7487</v>
      </c>
      <c r="E897">
        <v>1</v>
      </c>
      <c r="F897">
        <v>1</v>
      </c>
      <c r="G897">
        <v>1</v>
      </c>
      <c r="H897">
        <v>1</v>
      </c>
      <c r="I897">
        <v>1</v>
      </c>
      <c r="J897" t="s">
        <v>269</v>
      </c>
      <c r="K897" t="s">
        <v>2524</v>
      </c>
      <c r="L897" s="20"/>
      <c r="M897" s="20"/>
      <c r="N897" s="20"/>
      <c r="O897" s="20"/>
      <c r="P897" s="20"/>
      <c r="Q897" s="28">
        <f t="shared" si="13"/>
        <v>17.71</v>
      </c>
      <c r="R897" s="18"/>
      <c r="S897" s="18"/>
      <c r="T897" s="18"/>
      <c r="U897" s="18"/>
      <c r="V897" s="18"/>
      <c r="W8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7" s="17">
        <f>SUM(T_MAIN_ROUTGW29[[#This Row],[(Y)
TOTAL Excluding VAT - Y1
((A*J)*Q)+((A*R)*12))]:[(AC)
TOTAL Excluding VAT - Y5
((E*N*Q)+((E*V)*12))]])</f>
        <v>0</v>
      </c>
      <c r="AC897" s="65"/>
    </row>
    <row r="898" spans="1:29" x14ac:dyDescent="0.3">
      <c r="A898" t="s">
        <v>67</v>
      </c>
      <c r="B898" t="s">
        <v>7870</v>
      </c>
      <c r="C898" t="s">
        <v>7871</v>
      </c>
      <c r="D898" t="s">
        <v>7487</v>
      </c>
      <c r="E898">
        <v>1</v>
      </c>
      <c r="F898">
        <v>1</v>
      </c>
      <c r="G898">
        <v>1</v>
      </c>
      <c r="H898">
        <v>1</v>
      </c>
      <c r="I898">
        <v>1</v>
      </c>
      <c r="J898" t="s">
        <v>269</v>
      </c>
      <c r="K898" t="s">
        <v>2524</v>
      </c>
      <c r="L898" s="20"/>
      <c r="M898" s="20"/>
      <c r="N898" s="20"/>
      <c r="O898" s="20"/>
      <c r="P898" s="20"/>
      <c r="Q898" s="28">
        <f t="shared" si="13"/>
        <v>17.71</v>
      </c>
      <c r="R898" s="18"/>
      <c r="S898" s="18"/>
      <c r="T898" s="18"/>
      <c r="U898" s="18"/>
      <c r="V898" s="18"/>
      <c r="W8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8" s="17">
        <f>SUM(T_MAIN_ROUTGW29[[#This Row],[(Y)
TOTAL Excluding VAT - Y1
((A*J)*Q)+((A*R)*12))]:[(AC)
TOTAL Excluding VAT - Y5
((E*N*Q)+((E*V)*12))]])</f>
        <v>0</v>
      </c>
      <c r="AC898" s="65"/>
    </row>
    <row r="899" spans="1:29" x14ac:dyDescent="0.3">
      <c r="A899" t="s">
        <v>67</v>
      </c>
      <c r="B899" t="s">
        <v>7872</v>
      </c>
      <c r="C899" t="s">
        <v>7873</v>
      </c>
      <c r="D899" t="s">
        <v>7487</v>
      </c>
      <c r="E899">
        <v>1</v>
      </c>
      <c r="F899">
        <v>1</v>
      </c>
      <c r="G899">
        <v>1</v>
      </c>
      <c r="H899">
        <v>1</v>
      </c>
      <c r="I899">
        <v>1</v>
      </c>
      <c r="J899" t="s">
        <v>269</v>
      </c>
      <c r="K899" t="s">
        <v>2524</v>
      </c>
      <c r="L899" s="20"/>
      <c r="M899" s="20"/>
      <c r="N899" s="20"/>
      <c r="O899" s="20"/>
      <c r="P899" s="20"/>
      <c r="Q899" s="28">
        <f t="shared" si="13"/>
        <v>17.71</v>
      </c>
      <c r="R899" s="18"/>
      <c r="S899" s="18"/>
      <c r="T899" s="18"/>
      <c r="U899" s="18"/>
      <c r="V899" s="18"/>
      <c r="W8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8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8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8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8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899" s="17">
        <f>SUM(T_MAIN_ROUTGW29[[#This Row],[(Y)
TOTAL Excluding VAT - Y1
((A*J)*Q)+((A*R)*12))]:[(AC)
TOTAL Excluding VAT - Y5
((E*N*Q)+((E*V)*12))]])</f>
        <v>0</v>
      </c>
      <c r="AC899" s="65"/>
    </row>
    <row r="900" spans="1:29" x14ac:dyDescent="0.3">
      <c r="A900" t="s">
        <v>67</v>
      </c>
      <c r="B900" t="s">
        <v>7874</v>
      </c>
      <c r="C900" t="s">
        <v>7875</v>
      </c>
      <c r="D900" t="s">
        <v>7487</v>
      </c>
      <c r="E900">
        <v>1</v>
      </c>
      <c r="F900">
        <v>1</v>
      </c>
      <c r="G900">
        <v>1</v>
      </c>
      <c r="H900">
        <v>1</v>
      </c>
      <c r="I900">
        <v>1</v>
      </c>
      <c r="J900" t="s">
        <v>269</v>
      </c>
      <c r="K900" t="s">
        <v>2524</v>
      </c>
      <c r="L900" s="20"/>
      <c r="M900" s="20"/>
      <c r="N900" s="20"/>
      <c r="O900" s="20"/>
      <c r="P900" s="20"/>
      <c r="Q900" s="28">
        <f t="shared" si="13"/>
        <v>17.71</v>
      </c>
      <c r="R900" s="18"/>
      <c r="S900" s="18"/>
      <c r="T900" s="18"/>
      <c r="U900" s="18"/>
      <c r="V900" s="18"/>
      <c r="W9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0" s="17">
        <f>SUM(T_MAIN_ROUTGW29[[#This Row],[(Y)
TOTAL Excluding VAT - Y1
((A*J)*Q)+((A*R)*12))]:[(AC)
TOTAL Excluding VAT - Y5
((E*N*Q)+((E*V)*12))]])</f>
        <v>0</v>
      </c>
      <c r="AC900" s="65"/>
    </row>
    <row r="901" spans="1:29" x14ac:dyDescent="0.3">
      <c r="A901" t="s">
        <v>67</v>
      </c>
      <c r="B901" t="s">
        <v>7876</v>
      </c>
      <c r="C901" t="s">
        <v>7877</v>
      </c>
      <c r="D901" t="s">
        <v>7487</v>
      </c>
      <c r="E901">
        <v>1</v>
      </c>
      <c r="F901">
        <v>1</v>
      </c>
      <c r="G901">
        <v>1</v>
      </c>
      <c r="H901">
        <v>1</v>
      </c>
      <c r="I901">
        <v>1</v>
      </c>
      <c r="J901" t="s">
        <v>269</v>
      </c>
      <c r="K901" t="s">
        <v>2524</v>
      </c>
      <c r="L901" s="20"/>
      <c r="M901" s="20"/>
      <c r="N901" s="20"/>
      <c r="O901" s="20"/>
      <c r="P901" s="20"/>
      <c r="Q901" s="28">
        <f t="shared" si="13"/>
        <v>17.71</v>
      </c>
      <c r="R901" s="18"/>
      <c r="S901" s="18"/>
      <c r="T901" s="18"/>
      <c r="U901" s="18"/>
      <c r="V901" s="18"/>
      <c r="W9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1" s="17">
        <f>SUM(T_MAIN_ROUTGW29[[#This Row],[(Y)
TOTAL Excluding VAT - Y1
((A*J)*Q)+((A*R)*12))]:[(AC)
TOTAL Excluding VAT - Y5
((E*N*Q)+((E*V)*12))]])</f>
        <v>0</v>
      </c>
      <c r="AC901" s="65"/>
    </row>
    <row r="902" spans="1:29" x14ac:dyDescent="0.3">
      <c r="A902" t="s">
        <v>67</v>
      </c>
      <c r="B902" t="s">
        <v>7878</v>
      </c>
      <c r="C902" t="s">
        <v>7879</v>
      </c>
      <c r="D902" t="s">
        <v>7487</v>
      </c>
      <c r="E902">
        <v>1</v>
      </c>
      <c r="F902">
        <v>1</v>
      </c>
      <c r="G902">
        <v>1</v>
      </c>
      <c r="H902">
        <v>1</v>
      </c>
      <c r="I902">
        <v>1</v>
      </c>
      <c r="J902" t="s">
        <v>269</v>
      </c>
      <c r="K902" t="s">
        <v>2524</v>
      </c>
      <c r="L902" s="20"/>
      <c r="M902" s="20"/>
      <c r="N902" s="20"/>
      <c r="O902" s="20"/>
      <c r="P902" s="20"/>
      <c r="Q902" s="28">
        <f t="shared" si="13"/>
        <v>17.71</v>
      </c>
      <c r="R902" s="18"/>
      <c r="S902" s="18"/>
      <c r="T902" s="18"/>
      <c r="U902" s="18"/>
      <c r="V902" s="18"/>
      <c r="W9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2" s="17">
        <f>SUM(T_MAIN_ROUTGW29[[#This Row],[(Y)
TOTAL Excluding VAT - Y1
((A*J)*Q)+((A*R)*12))]:[(AC)
TOTAL Excluding VAT - Y5
((E*N*Q)+((E*V)*12))]])</f>
        <v>0</v>
      </c>
      <c r="AC902" s="65"/>
    </row>
    <row r="903" spans="1:29" x14ac:dyDescent="0.3">
      <c r="A903" t="s">
        <v>67</v>
      </c>
      <c r="B903" t="s">
        <v>7880</v>
      </c>
      <c r="C903" t="s">
        <v>7881</v>
      </c>
      <c r="D903" t="s">
        <v>7487</v>
      </c>
      <c r="E903">
        <v>1</v>
      </c>
      <c r="F903">
        <v>1</v>
      </c>
      <c r="G903">
        <v>1</v>
      </c>
      <c r="H903">
        <v>1</v>
      </c>
      <c r="I903">
        <v>1</v>
      </c>
      <c r="J903" t="s">
        <v>269</v>
      </c>
      <c r="K903" t="s">
        <v>2524</v>
      </c>
      <c r="L903" s="20"/>
      <c r="M903" s="20"/>
      <c r="N903" s="20"/>
      <c r="O903" s="20"/>
      <c r="P903" s="20"/>
      <c r="Q903" s="28">
        <f t="shared" si="13"/>
        <v>17.71</v>
      </c>
      <c r="R903" s="18"/>
      <c r="S903" s="18"/>
      <c r="T903" s="18"/>
      <c r="U903" s="18"/>
      <c r="V903" s="18"/>
      <c r="W9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3" s="17">
        <f>SUM(T_MAIN_ROUTGW29[[#This Row],[(Y)
TOTAL Excluding VAT - Y1
((A*J)*Q)+((A*R)*12))]:[(AC)
TOTAL Excluding VAT - Y5
((E*N*Q)+((E*V)*12))]])</f>
        <v>0</v>
      </c>
      <c r="AC903" s="65"/>
    </row>
    <row r="904" spans="1:29" x14ac:dyDescent="0.3">
      <c r="A904" t="s">
        <v>67</v>
      </c>
      <c r="B904" t="s">
        <v>7882</v>
      </c>
      <c r="C904" t="s">
        <v>7883</v>
      </c>
      <c r="D904" t="s">
        <v>7487</v>
      </c>
      <c r="E904">
        <v>1</v>
      </c>
      <c r="F904">
        <v>1</v>
      </c>
      <c r="G904">
        <v>1</v>
      </c>
      <c r="H904">
        <v>1</v>
      </c>
      <c r="I904">
        <v>1</v>
      </c>
      <c r="J904" t="s">
        <v>269</v>
      </c>
      <c r="K904" t="s">
        <v>2524</v>
      </c>
      <c r="L904" s="20"/>
      <c r="M904" s="20"/>
      <c r="N904" s="20"/>
      <c r="O904" s="20"/>
      <c r="P904" s="20"/>
      <c r="Q904" s="28">
        <f t="shared" si="13"/>
        <v>17.71</v>
      </c>
      <c r="R904" s="18"/>
      <c r="S904" s="18"/>
      <c r="T904" s="18"/>
      <c r="U904" s="18"/>
      <c r="V904" s="18"/>
      <c r="W9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4" s="17">
        <f>SUM(T_MAIN_ROUTGW29[[#This Row],[(Y)
TOTAL Excluding VAT - Y1
((A*J)*Q)+((A*R)*12))]:[(AC)
TOTAL Excluding VAT - Y5
((E*N*Q)+((E*V)*12))]])</f>
        <v>0</v>
      </c>
      <c r="AC904" s="65"/>
    </row>
    <row r="905" spans="1:29" x14ac:dyDescent="0.3">
      <c r="A905" t="s">
        <v>67</v>
      </c>
      <c r="B905" t="s">
        <v>7884</v>
      </c>
      <c r="C905" t="s">
        <v>7885</v>
      </c>
      <c r="D905" t="s">
        <v>7487</v>
      </c>
      <c r="E905">
        <v>1</v>
      </c>
      <c r="F905">
        <v>1</v>
      </c>
      <c r="G905">
        <v>1</v>
      </c>
      <c r="H905">
        <v>1</v>
      </c>
      <c r="I905">
        <v>1</v>
      </c>
      <c r="J905" t="s">
        <v>269</v>
      </c>
      <c r="K905" t="s">
        <v>2524</v>
      </c>
      <c r="L905" s="20"/>
      <c r="M905" s="20"/>
      <c r="N905" s="20"/>
      <c r="O905" s="20"/>
      <c r="P905" s="20"/>
      <c r="Q905" s="28">
        <f t="shared" si="13"/>
        <v>17.71</v>
      </c>
      <c r="R905" s="18"/>
      <c r="S905" s="18"/>
      <c r="T905" s="18"/>
      <c r="U905" s="18"/>
      <c r="V905" s="18"/>
      <c r="W9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5" s="17">
        <f>SUM(T_MAIN_ROUTGW29[[#This Row],[(Y)
TOTAL Excluding VAT - Y1
((A*J)*Q)+((A*R)*12))]:[(AC)
TOTAL Excluding VAT - Y5
((E*N*Q)+((E*V)*12))]])</f>
        <v>0</v>
      </c>
      <c r="AC905" s="65"/>
    </row>
    <row r="906" spans="1:29" x14ac:dyDescent="0.3">
      <c r="A906" t="s">
        <v>67</v>
      </c>
      <c r="B906" t="s">
        <v>7886</v>
      </c>
      <c r="C906" t="s">
        <v>7887</v>
      </c>
      <c r="D906" t="s">
        <v>7487</v>
      </c>
      <c r="E906">
        <v>1</v>
      </c>
      <c r="F906">
        <v>1</v>
      </c>
      <c r="G906">
        <v>1</v>
      </c>
      <c r="H906">
        <v>1</v>
      </c>
      <c r="I906">
        <v>1</v>
      </c>
      <c r="J906" t="s">
        <v>269</v>
      </c>
      <c r="K906" t="s">
        <v>2524</v>
      </c>
      <c r="L906" s="20"/>
      <c r="M906" s="20"/>
      <c r="N906" s="20"/>
      <c r="O906" s="20"/>
      <c r="P906" s="20"/>
      <c r="Q906" s="28">
        <f t="shared" si="13"/>
        <v>17.71</v>
      </c>
      <c r="R906" s="18"/>
      <c r="S906" s="18"/>
      <c r="T906" s="18"/>
      <c r="U906" s="18"/>
      <c r="V906" s="18"/>
      <c r="W9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6" s="17">
        <f>SUM(T_MAIN_ROUTGW29[[#This Row],[(Y)
TOTAL Excluding VAT - Y1
((A*J)*Q)+((A*R)*12))]:[(AC)
TOTAL Excluding VAT - Y5
((E*N*Q)+((E*V)*12))]])</f>
        <v>0</v>
      </c>
      <c r="AC906" s="65"/>
    </row>
    <row r="907" spans="1:29" x14ac:dyDescent="0.3">
      <c r="A907" t="s">
        <v>67</v>
      </c>
      <c r="B907" t="s">
        <v>7888</v>
      </c>
      <c r="C907" t="s">
        <v>7889</v>
      </c>
      <c r="D907" t="s">
        <v>7487</v>
      </c>
      <c r="E907">
        <v>1</v>
      </c>
      <c r="F907">
        <v>1</v>
      </c>
      <c r="G907">
        <v>1</v>
      </c>
      <c r="H907">
        <v>1</v>
      </c>
      <c r="I907">
        <v>1</v>
      </c>
      <c r="J907" t="s">
        <v>269</v>
      </c>
      <c r="K907" t="s">
        <v>2524</v>
      </c>
      <c r="L907" s="20"/>
      <c r="M907" s="20"/>
      <c r="N907" s="20"/>
      <c r="O907" s="20"/>
      <c r="P907" s="20"/>
      <c r="Q907" s="28">
        <f t="shared" si="13"/>
        <v>17.71</v>
      </c>
      <c r="R907" s="18"/>
      <c r="S907" s="18"/>
      <c r="T907" s="18"/>
      <c r="U907" s="18"/>
      <c r="V907" s="18"/>
      <c r="W9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7" s="17">
        <f>SUM(T_MAIN_ROUTGW29[[#This Row],[(Y)
TOTAL Excluding VAT - Y1
((A*J)*Q)+((A*R)*12))]:[(AC)
TOTAL Excluding VAT - Y5
((E*N*Q)+((E*V)*12))]])</f>
        <v>0</v>
      </c>
      <c r="AC907" s="65"/>
    </row>
    <row r="908" spans="1:29" x14ac:dyDescent="0.3">
      <c r="A908" t="s">
        <v>67</v>
      </c>
      <c r="B908" t="s">
        <v>7890</v>
      </c>
      <c r="C908" t="s">
        <v>7891</v>
      </c>
      <c r="D908" t="s">
        <v>7487</v>
      </c>
      <c r="E908">
        <v>1</v>
      </c>
      <c r="F908">
        <v>1</v>
      </c>
      <c r="G908">
        <v>1</v>
      </c>
      <c r="H908">
        <v>1</v>
      </c>
      <c r="I908">
        <v>1</v>
      </c>
      <c r="J908" t="s">
        <v>269</v>
      </c>
      <c r="K908" t="s">
        <v>2524</v>
      </c>
      <c r="L908" s="20"/>
      <c r="M908" s="20"/>
      <c r="N908" s="20"/>
      <c r="O908" s="20"/>
      <c r="P908" s="20"/>
      <c r="Q908" s="28">
        <f t="shared" si="13"/>
        <v>17.71</v>
      </c>
      <c r="R908" s="18"/>
      <c r="S908" s="18"/>
      <c r="T908" s="18"/>
      <c r="U908" s="18"/>
      <c r="V908" s="18"/>
      <c r="W9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8" s="17">
        <f>SUM(T_MAIN_ROUTGW29[[#This Row],[(Y)
TOTAL Excluding VAT - Y1
((A*J)*Q)+((A*R)*12))]:[(AC)
TOTAL Excluding VAT - Y5
((E*N*Q)+((E*V)*12))]])</f>
        <v>0</v>
      </c>
      <c r="AC908" s="65"/>
    </row>
    <row r="909" spans="1:29" x14ac:dyDescent="0.3">
      <c r="A909" t="s">
        <v>67</v>
      </c>
      <c r="B909" t="s">
        <v>7892</v>
      </c>
      <c r="C909" t="s">
        <v>7893</v>
      </c>
      <c r="D909" t="s">
        <v>7487</v>
      </c>
      <c r="E909">
        <v>1</v>
      </c>
      <c r="F909">
        <v>1</v>
      </c>
      <c r="G909">
        <v>1</v>
      </c>
      <c r="H909">
        <v>1</v>
      </c>
      <c r="I909">
        <v>1</v>
      </c>
      <c r="J909" t="s">
        <v>269</v>
      </c>
      <c r="K909" t="s">
        <v>2524</v>
      </c>
      <c r="L909" s="20"/>
      <c r="M909" s="20"/>
      <c r="N909" s="20"/>
      <c r="O909" s="20"/>
      <c r="P909" s="20"/>
      <c r="Q909" s="28">
        <f t="shared" ref="Q909:Q972" si="14">Exchange_Rate</f>
        <v>17.71</v>
      </c>
      <c r="R909" s="18"/>
      <c r="S909" s="18"/>
      <c r="T909" s="18"/>
      <c r="U909" s="18"/>
      <c r="V909" s="18"/>
      <c r="W9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09" s="17">
        <f>SUM(T_MAIN_ROUTGW29[[#This Row],[(Y)
TOTAL Excluding VAT - Y1
((A*J)*Q)+((A*R)*12))]:[(AC)
TOTAL Excluding VAT - Y5
((E*N*Q)+((E*V)*12))]])</f>
        <v>0</v>
      </c>
      <c r="AC909" s="65"/>
    </row>
    <row r="910" spans="1:29" x14ac:dyDescent="0.3">
      <c r="A910" t="s">
        <v>67</v>
      </c>
      <c r="B910" t="s">
        <v>7894</v>
      </c>
      <c r="C910" t="s">
        <v>7895</v>
      </c>
      <c r="D910" t="s">
        <v>7487</v>
      </c>
      <c r="E910">
        <v>1</v>
      </c>
      <c r="F910">
        <v>1</v>
      </c>
      <c r="G910">
        <v>1</v>
      </c>
      <c r="H910">
        <v>1</v>
      </c>
      <c r="I910">
        <v>1</v>
      </c>
      <c r="J910" t="s">
        <v>269</v>
      </c>
      <c r="K910" t="s">
        <v>2524</v>
      </c>
      <c r="L910" s="20"/>
      <c r="M910" s="20"/>
      <c r="N910" s="20"/>
      <c r="O910" s="20"/>
      <c r="P910" s="20"/>
      <c r="Q910" s="28">
        <f t="shared" si="14"/>
        <v>17.71</v>
      </c>
      <c r="R910" s="18"/>
      <c r="S910" s="18"/>
      <c r="T910" s="18"/>
      <c r="U910" s="18"/>
      <c r="V910" s="18"/>
      <c r="W9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0" s="17">
        <f>SUM(T_MAIN_ROUTGW29[[#This Row],[(Y)
TOTAL Excluding VAT - Y1
((A*J)*Q)+((A*R)*12))]:[(AC)
TOTAL Excluding VAT - Y5
((E*N*Q)+((E*V)*12))]])</f>
        <v>0</v>
      </c>
      <c r="AC910" s="65"/>
    </row>
    <row r="911" spans="1:29" x14ac:dyDescent="0.3">
      <c r="A911" t="s">
        <v>67</v>
      </c>
      <c r="B911" t="s">
        <v>7896</v>
      </c>
      <c r="C911" t="s">
        <v>7897</v>
      </c>
      <c r="D911" t="s">
        <v>7487</v>
      </c>
      <c r="E911">
        <v>1</v>
      </c>
      <c r="F911">
        <v>1</v>
      </c>
      <c r="G911">
        <v>1</v>
      </c>
      <c r="H911">
        <v>1</v>
      </c>
      <c r="I911">
        <v>1</v>
      </c>
      <c r="J911" t="s">
        <v>269</v>
      </c>
      <c r="K911" t="s">
        <v>2524</v>
      </c>
      <c r="L911" s="20"/>
      <c r="M911" s="20"/>
      <c r="N911" s="20"/>
      <c r="O911" s="20"/>
      <c r="P911" s="20"/>
      <c r="Q911" s="28">
        <f t="shared" si="14"/>
        <v>17.71</v>
      </c>
      <c r="R911" s="18"/>
      <c r="S911" s="18"/>
      <c r="T911" s="18"/>
      <c r="U911" s="18"/>
      <c r="V911" s="18"/>
      <c r="W9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1" s="17">
        <f>SUM(T_MAIN_ROUTGW29[[#This Row],[(Y)
TOTAL Excluding VAT - Y1
((A*J)*Q)+((A*R)*12))]:[(AC)
TOTAL Excluding VAT - Y5
((E*N*Q)+((E*V)*12))]])</f>
        <v>0</v>
      </c>
      <c r="AC911" s="65"/>
    </row>
    <row r="912" spans="1:29" x14ac:dyDescent="0.3">
      <c r="A912" t="s">
        <v>67</v>
      </c>
      <c r="B912" t="s">
        <v>7898</v>
      </c>
      <c r="C912" t="s">
        <v>7899</v>
      </c>
      <c r="D912" t="s">
        <v>7487</v>
      </c>
      <c r="E912">
        <v>1</v>
      </c>
      <c r="F912">
        <v>1</v>
      </c>
      <c r="G912">
        <v>1</v>
      </c>
      <c r="H912">
        <v>1</v>
      </c>
      <c r="I912">
        <v>1</v>
      </c>
      <c r="J912" t="s">
        <v>269</v>
      </c>
      <c r="K912" t="s">
        <v>2524</v>
      </c>
      <c r="L912" s="20"/>
      <c r="M912" s="20"/>
      <c r="N912" s="20"/>
      <c r="O912" s="20"/>
      <c r="P912" s="20"/>
      <c r="Q912" s="28">
        <f t="shared" si="14"/>
        <v>17.71</v>
      </c>
      <c r="R912" s="18"/>
      <c r="S912" s="18"/>
      <c r="T912" s="18"/>
      <c r="U912" s="18"/>
      <c r="V912" s="18"/>
      <c r="W9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2" s="17">
        <f>SUM(T_MAIN_ROUTGW29[[#This Row],[(Y)
TOTAL Excluding VAT - Y1
((A*J)*Q)+((A*R)*12))]:[(AC)
TOTAL Excluding VAT - Y5
((E*N*Q)+((E*V)*12))]])</f>
        <v>0</v>
      </c>
      <c r="AC912" s="65"/>
    </row>
    <row r="913" spans="1:29" x14ac:dyDescent="0.3">
      <c r="A913" t="s">
        <v>67</v>
      </c>
      <c r="B913" t="s">
        <v>7900</v>
      </c>
      <c r="C913" t="s">
        <v>7901</v>
      </c>
      <c r="D913" t="s">
        <v>7487</v>
      </c>
      <c r="E913">
        <v>1</v>
      </c>
      <c r="F913">
        <v>1</v>
      </c>
      <c r="G913">
        <v>1</v>
      </c>
      <c r="H913">
        <v>1</v>
      </c>
      <c r="I913">
        <v>1</v>
      </c>
      <c r="J913" t="s">
        <v>269</v>
      </c>
      <c r="K913" t="s">
        <v>2524</v>
      </c>
      <c r="L913" s="20"/>
      <c r="M913" s="20"/>
      <c r="N913" s="20"/>
      <c r="O913" s="20"/>
      <c r="P913" s="20"/>
      <c r="Q913" s="28">
        <f t="shared" si="14"/>
        <v>17.71</v>
      </c>
      <c r="R913" s="18"/>
      <c r="S913" s="18"/>
      <c r="T913" s="18"/>
      <c r="U913" s="18"/>
      <c r="V913" s="18"/>
      <c r="W9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3" s="17">
        <f>SUM(T_MAIN_ROUTGW29[[#This Row],[(Y)
TOTAL Excluding VAT - Y1
((A*J)*Q)+((A*R)*12))]:[(AC)
TOTAL Excluding VAT - Y5
((E*N*Q)+((E*V)*12))]])</f>
        <v>0</v>
      </c>
      <c r="AC913" s="65"/>
    </row>
    <row r="914" spans="1:29" x14ac:dyDescent="0.3">
      <c r="A914" t="s">
        <v>67</v>
      </c>
      <c r="B914" t="s">
        <v>7902</v>
      </c>
      <c r="C914" t="s">
        <v>7903</v>
      </c>
      <c r="D914" t="s">
        <v>7487</v>
      </c>
      <c r="E914">
        <v>1</v>
      </c>
      <c r="F914">
        <v>1</v>
      </c>
      <c r="G914">
        <v>1</v>
      </c>
      <c r="H914">
        <v>1</v>
      </c>
      <c r="I914">
        <v>1</v>
      </c>
      <c r="J914" t="s">
        <v>269</v>
      </c>
      <c r="K914" t="s">
        <v>2524</v>
      </c>
      <c r="L914" s="20"/>
      <c r="M914" s="20"/>
      <c r="N914" s="20"/>
      <c r="O914" s="20"/>
      <c r="P914" s="20"/>
      <c r="Q914" s="28">
        <f t="shared" si="14"/>
        <v>17.71</v>
      </c>
      <c r="R914" s="18"/>
      <c r="S914" s="18"/>
      <c r="T914" s="18"/>
      <c r="U914" s="18"/>
      <c r="V914" s="18"/>
      <c r="W9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4" s="17">
        <f>SUM(T_MAIN_ROUTGW29[[#This Row],[(Y)
TOTAL Excluding VAT - Y1
((A*J)*Q)+((A*R)*12))]:[(AC)
TOTAL Excluding VAT - Y5
((E*N*Q)+((E*V)*12))]])</f>
        <v>0</v>
      </c>
      <c r="AC914" s="65"/>
    </row>
    <row r="915" spans="1:29" x14ac:dyDescent="0.3">
      <c r="A915" t="s">
        <v>67</v>
      </c>
      <c r="B915" t="s">
        <v>7904</v>
      </c>
      <c r="C915" t="s">
        <v>7905</v>
      </c>
      <c r="D915" t="s">
        <v>7487</v>
      </c>
      <c r="E915">
        <v>1</v>
      </c>
      <c r="F915">
        <v>1</v>
      </c>
      <c r="G915">
        <v>1</v>
      </c>
      <c r="H915">
        <v>1</v>
      </c>
      <c r="I915">
        <v>1</v>
      </c>
      <c r="J915" t="s">
        <v>269</v>
      </c>
      <c r="K915" t="s">
        <v>2524</v>
      </c>
      <c r="L915" s="20"/>
      <c r="M915" s="20"/>
      <c r="N915" s="20"/>
      <c r="O915" s="20"/>
      <c r="P915" s="20"/>
      <c r="Q915" s="28">
        <f t="shared" si="14"/>
        <v>17.71</v>
      </c>
      <c r="R915" s="18"/>
      <c r="S915" s="18"/>
      <c r="T915" s="18"/>
      <c r="U915" s="18"/>
      <c r="V915" s="18"/>
      <c r="W9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5" s="17">
        <f>SUM(T_MAIN_ROUTGW29[[#This Row],[(Y)
TOTAL Excluding VAT - Y1
((A*J)*Q)+((A*R)*12))]:[(AC)
TOTAL Excluding VAT - Y5
((E*N*Q)+((E*V)*12))]])</f>
        <v>0</v>
      </c>
      <c r="AC915" s="65"/>
    </row>
    <row r="916" spans="1:29" x14ac:dyDescent="0.3">
      <c r="A916" t="s">
        <v>67</v>
      </c>
      <c r="B916" t="s">
        <v>7906</v>
      </c>
      <c r="C916" t="s">
        <v>7907</v>
      </c>
      <c r="D916" t="s">
        <v>7487</v>
      </c>
      <c r="E916">
        <v>1</v>
      </c>
      <c r="F916">
        <v>1</v>
      </c>
      <c r="G916">
        <v>1</v>
      </c>
      <c r="H916">
        <v>1</v>
      </c>
      <c r="I916">
        <v>1</v>
      </c>
      <c r="J916" t="s">
        <v>269</v>
      </c>
      <c r="K916" t="s">
        <v>2524</v>
      </c>
      <c r="L916" s="20"/>
      <c r="M916" s="20"/>
      <c r="N916" s="20"/>
      <c r="O916" s="20"/>
      <c r="P916" s="20"/>
      <c r="Q916" s="28">
        <f t="shared" si="14"/>
        <v>17.71</v>
      </c>
      <c r="R916" s="18"/>
      <c r="S916" s="18"/>
      <c r="T916" s="18"/>
      <c r="U916" s="18"/>
      <c r="V916" s="18"/>
      <c r="W9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6" s="17">
        <f>SUM(T_MAIN_ROUTGW29[[#This Row],[(Y)
TOTAL Excluding VAT - Y1
((A*J)*Q)+((A*R)*12))]:[(AC)
TOTAL Excluding VAT - Y5
((E*N*Q)+((E*V)*12))]])</f>
        <v>0</v>
      </c>
      <c r="AC916" s="65"/>
    </row>
    <row r="917" spans="1:29" x14ac:dyDescent="0.3">
      <c r="A917" t="s">
        <v>67</v>
      </c>
      <c r="B917" t="s">
        <v>7908</v>
      </c>
      <c r="C917" t="s">
        <v>7909</v>
      </c>
      <c r="D917" t="s">
        <v>7487</v>
      </c>
      <c r="E917">
        <v>1</v>
      </c>
      <c r="F917">
        <v>1</v>
      </c>
      <c r="G917">
        <v>1</v>
      </c>
      <c r="H917">
        <v>1</v>
      </c>
      <c r="I917">
        <v>1</v>
      </c>
      <c r="J917" t="s">
        <v>269</v>
      </c>
      <c r="K917" t="s">
        <v>2524</v>
      </c>
      <c r="L917" s="20"/>
      <c r="M917" s="20"/>
      <c r="N917" s="20"/>
      <c r="O917" s="20"/>
      <c r="P917" s="20"/>
      <c r="Q917" s="28">
        <f t="shared" si="14"/>
        <v>17.71</v>
      </c>
      <c r="R917" s="18"/>
      <c r="S917" s="18"/>
      <c r="T917" s="18"/>
      <c r="U917" s="18"/>
      <c r="V917" s="18"/>
      <c r="W9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7" s="17">
        <f>SUM(T_MAIN_ROUTGW29[[#This Row],[(Y)
TOTAL Excluding VAT - Y1
((A*J)*Q)+((A*R)*12))]:[(AC)
TOTAL Excluding VAT - Y5
((E*N*Q)+((E*V)*12))]])</f>
        <v>0</v>
      </c>
      <c r="AC917" s="65"/>
    </row>
    <row r="918" spans="1:29" x14ac:dyDescent="0.3">
      <c r="A918" t="s">
        <v>67</v>
      </c>
      <c r="B918" t="s">
        <v>7910</v>
      </c>
      <c r="C918" t="s">
        <v>7911</v>
      </c>
      <c r="D918" t="s">
        <v>7487</v>
      </c>
      <c r="E918">
        <v>1</v>
      </c>
      <c r="F918">
        <v>1</v>
      </c>
      <c r="G918">
        <v>1</v>
      </c>
      <c r="H918">
        <v>1</v>
      </c>
      <c r="I918">
        <v>1</v>
      </c>
      <c r="J918" t="s">
        <v>269</v>
      </c>
      <c r="K918" t="s">
        <v>2524</v>
      </c>
      <c r="L918" s="20"/>
      <c r="M918" s="20"/>
      <c r="N918" s="20"/>
      <c r="O918" s="20"/>
      <c r="P918" s="20"/>
      <c r="Q918" s="28">
        <f t="shared" si="14"/>
        <v>17.71</v>
      </c>
      <c r="R918" s="18"/>
      <c r="S918" s="18"/>
      <c r="T918" s="18"/>
      <c r="U918" s="18"/>
      <c r="V918" s="18"/>
      <c r="W9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8" s="17">
        <f>SUM(T_MAIN_ROUTGW29[[#This Row],[(Y)
TOTAL Excluding VAT - Y1
((A*J)*Q)+((A*R)*12))]:[(AC)
TOTAL Excluding VAT - Y5
((E*N*Q)+((E*V)*12))]])</f>
        <v>0</v>
      </c>
      <c r="AC918" s="65"/>
    </row>
    <row r="919" spans="1:29" x14ac:dyDescent="0.3">
      <c r="A919" t="s">
        <v>67</v>
      </c>
      <c r="B919" t="s">
        <v>7912</v>
      </c>
      <c r="C919" t="s">
        <v>7913</v>
      </c>
      <c r="D919" t="s">
        <v>7487</v>
      </c>
      <c r="E919">
        <v>1</v>
      </c>
      <c r="F919">
        <v>1</v>
      </c>
      <c r="G919">
        <v>1</v>
      </c>
      <c r="H919">
        <v>1</v>
      </c>
      <c r="I919">
        <v>1</v>
      </c>
      <c r="J919" t="s">
        <v>269</v>
      </c>
      <c r="K919" t="s">
        <v>2524</v>
      </c>
      <c r="L919" s="20"/>
      <c r="M919" s="20"/>
      <c r="N919" s="20"/>
      <c r="O919" s="20"/>
      <c r="P919" s="20"/>
      <c r="Q919" s="28">
        <f t="shared" si="14"/>
        <v>17.71</v>
      </c>
      <c r="R919" s="18"/>
      <c r="S919" s="18"/>
      <c r="T919" s="18"/>
      <c r="U919" s="18"/>
      <c r="V919" s="18"/>
      <c r="W9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19" s="17">
        <f>SUM(T_MAIN_ROUTGW29[[#This Row],[(Y)
TOTAL Excluding VAT - Y1
((A*J)*Q)+((A*R)*12))]:[(AC)
TOTAL Excluding VAT - Y5
((E*N*Q)+((E*V)*12))]])</f>
        <v>0</v>
      </c>
      <c r="AC919" s="65"/>
    </row>
    <row r="920" spans="1:29" x14ac:dyDescent="0.3">
      <c r="A920" t="s">
        <v>67</v>
      </c>
      <c r="B920" t="s">
        <v>7914</v>
      </c>
      <c r="C920" t="s">
        <v>7915</v>
      </c>
      <c r="D920" t="s">
        <v>7487</v>
      </c>
      <c r="E920">
        <v>1</v>
      </c>
      <c r="F920">
        <v>1</v>
      </c>
      <c r="G920">
        <v>1</v>
      </c>
      <c r="H920">
        <v>1</v>
      </c>
      <c r="I920">
        <v>1</v>
      </c>
      <c r="J920" t="s">
        <v>269</v>
      </c>
      <c r="K920" t="s">
        <v>2524</v>
      </c>
      <c r="L920" s="20"/>
      <c r="M920" s="20"/>
      <c r="N920" s="20"/>
      <c r="O920" s="20"/>
      <c r="P920" s="20"/>
      <c r="Q920" s="28">
        <f t="shared" si="14"/>
        <v>17.71</v>
      </c>
      <c r="R920" s="18"/>
      <c r="S920" s="18"/>
      <c r="T920" s="18"/>
      <c r="U920" s="18"/>
      <c r="V920" s="18"/>
      <c r="W9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0" s="17">
        <f>SUM(T_MAIN_ROUTGW29[[#This Row],[(Y)
TOTAL Excluding VAT - Y1
((A*J)*Q)+((A*R)*12))]:[(AC)
TOTAL Excluding VAT - Y5
((E*N*Q)+((E*V)*12))]])</f>
        <v>0</v>
      </c>
      <c r="AC920" s="65"/>
    </row>
    <row r="921" spans="1:29" x14ac:dyDescent="0.3">
      <c r="A921" t="s">
        <v>67</v>
      </c>
      <c r="B921" t="s">
        <v>7916</v>
      </c>
      <c r="C921" t="s">
        <v>7917</v>
      </c>
      <c r="D921" t="s">
        <v>7487</v>
      </c>
      <c r="E921">
        <v>1</v>
      </c>
      <c r="F921">
        <v>1</v>
      </c>
      <c r="G921">
        <v>1</v>
      </c>
      <c r="H921">
        <v>1</v>
      </c>
      <c r="I921">
        <v>1</v>
      </c>
      <c r="J921" t="s">
        <v>269</v>
      </c>
      <c r="K921" t="s">
        <v>2524</v>
      </c>
      <c r="L921" s="20"/>
      <c r="M921" s="20"/>
      <c r="N921" s="20"/>
      <c r="O921" s="20"/>
      <c r="P921" s="20"/>
      <c r="Q921" s="28">
        <f t="shared" si="14"/>
        <v>17.71</v>
      </c>
      <c r="R921" s="18"/>
      <c r="S921" s="18"/>
      <c r="T921" s="18"/>
      <c r="U921" s="18"/>
      <c r="V921" s="18"/>
      <c r="W9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1" s="17">
        <f>SUM(T_MAIN_ROUTGW29[[#This Row],[(Y)
TOTAL Excluding VAT - Y1
((A*J)*Q)+((A*R)*12))]:[(AC)
TOTAL Excluding VAT - Y5
((E*N*Q)+((E*V)*12))]])</f>
        <v>0</v>
      </c>
      <c r="AC921" s="65"/>
    </row>
    <row r="922" spans="1:29" x14ac:dyDescent="0.3">
      <c r="A922" t="s">
        <v>67</v>
      </c>
      <c r="B922" t="s">
        <v>7918</v>
      </c>
      <c r="C922" t="s">
        <v>7919</v>
      </c>
      <c r="D922" t="s">
        <v>7487</v>
      </c>
      <c r="E922">
        <v>1</v>
      </c>
      <c r="F922">
        <v>1</v>
      </c>
      <c r="G922">
        <v>1</v>
      </c>
      <c r="H922">
        <v>1</v>
      </c>
      <c r="I922">
        <v>1</v>
      </c>
      <c r="J922" t="s">
        <v>269</v>
      </c>
      <c r="K922" t="s">
        <v>2524</v>
      </c>
      <c r="L922" s="20"/>
      <c r="M922" s="20"/>
      <c r="N922" s="20"/>
      <c r="O922" s="20"/>
      <c r="P922" s="20"/>
      <c r="Q922" s="28">
        <f t="shared" si="14"/>
        <v>17.71</v>
      </c>
      <c r="R922" s="18"/>
      <c r="S922" s="18"/>
      <c r="T922" s="18"/>
      <c r="U922" s="18"/>
      <c r="V922" s="18"/>
      <c r="W9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2" s="17">
        <f>SUM(T_MAIN_ROUTGW29[[#This Row],[(Y)
TOTAL Excluding VAT - Y1
((A*J)*Q)+((A*R)*12))]:[(AC)
TOTAL Excluding VAT - Y5
((E*N*Q)+((E*V)*12))]])</f>
        <v>0</v>
      </c>
      <c r="AC922" s="65"/>
    </row>
    <row r="923" spans="1:29" x14ac:dyDescent="0.3">
      <c r="A923" t="s">
        <v>67</v>
      </c>
      <c r="B923" t="s">
        <v>7920</v>
      </c>
      <c r="C923" t="s">
        <v>7921</v>
      </c>
      <c r="D923" t="s">
        <v>7487</v>
      </c>
      <c r="E923">
        <v>1</v>
      </c>
      <c r="F923">
        <v>1</v>
      </c>
      <c r="G923">
        <v>1</v>
      </c>
      <c r="H923">
        <v>1</v>
      </c>
      <c r="I923">
        <v>1</v>
      </c>
      <c r="J923" t="s">
        <v>269</v>
      </c>
      <c r="K923" t="s">
        <v>2524</v>
      </c>
      <c r="L923" s="20"/>
      <c r="M923" s="20"/>
      <c r="N923" s="20"/>
      <c r="O923" s="20"/>
      <c r="P923" s="20"/>
      <c r="Q923" s="28">
        <f t="shared" si="14"/>
        <v>17.71</v>
      </c>
      <c r="R923" s="18"/>
      <c r="S923" s="18"/>
      <c r="T923" s="18"/>
      <c r="U923" s="18"/>
      <c r="V923" s="18"/>
      <c r="W9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3" s="17">
        <f>SUM(T_MAIN_ROUTGW29[[#This Row],[(Y)
TOTAL Excluding VAT - Y1
((A*J)*Q)+((A*R)*12))]:[(AC)
TOTAL Excluding VAT - Y5
((E*N*Q)+((E*V)*12))]])</f>
        <v>0</v>
      </c>
      <c r="AC923" s="65"/>
    </row>
    <row r="924" spans="1:29" x14ac:dyDescent="0.3">
      <c r="A924" t="s">
        <v>67</v>
      </c>
      <c r="B924" t="s">
        <v>7922</v>
      </c>
      <c r="C924" t="s">
        <v>7923</v>
      </c>
      <c r="D924" t="s">
        <v>7487</v>
      </c>
      <c r="E924">
        <v>1</v>
      </c>
      <c r="F924">
        <v>1</v>
      </c>
      <c r="G924">
        <v>1</v>
      </c>
      <c r="H924">
        <v>1</v>
      </c>
      <c r="I924">
        <v>1</v>
      </c>
      <c r="J924" t="s">
        <v>269</v>
      </c>
      <c r="K924" t="s">
        <v>2524</v>
      </c>
      <c r="L924" s="20"/>
      <c r="M924" s="20"/>
      <c r="N924" s="20"/>
      <c r="O924" s="20"/>
      <c r="P924" s="20"/>
      <c r="Q924" s="28">
        <f t="shared" si="14"/>
        <v>17.71</v>
      </c>
      <c r="R924" s="18"/>
      <c r="S924" s="18"/>
      <c r="T924" s="18"/>
      <c r="U924" s="18"/>
      <c r="V924" s="18"/>
      <c r="W9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4" s="17">
        <f>SUM(T_MAIN_ROUTGW29[[#This Row],[(Y)
TOTAL Excluding VAT - Y1
((A*J)*Q)+((A*R)*12))]:[(AC)
TOTAL Excluding VAT - Y5
((E*N*Q)+((E*V)*12))]])</f>
        <v>0</v>
      </c>
      <c r="AC924" s="65"/>
    </row>
    <row r="925" spans="1:29" x14ac:dyDescent="0.3">
      <c r="A925" t="s">
        <v>67</v>
      </c>
      <c r="B925" t="s">
        <v>7924</v>
      </c>
      <c r="C925" t="s">
        <v>7925</v>
      </c>
      <c r="D925" t="s">
        <v>7487</v>
      </c>
      <c r="E925">
        <v>1</v>
      </c>
      <c r="F925">
        <v>1</v>
      </c>
      <c r="G925">
        <v>1</v>
      </c>
      <c r="H925">
        <v>1</v>
      </c>
      <c r="I925">
        <v>1</v>
      </c>
      <c r="J925" t="s">
        <v>269</v>
      </c>
      <c r="K925" t="s">
        <v>2524</v>
      </c>
      <c r="L925" s="20"/>
      <c r="M925" s="20"/>
      <c r="N925" s="20"/>
      <c r="O925" s="20"/>
      <c r="P925" s="20"/>
      <c r="Q925" s="28">
        <f t="shared" si="14"/>
        <v>17.71</v>
      </c>
      <c r="R925" s="18"/>
      <c r="S925" s="18"/>
      <c r="T925" s="18"/>
      <c r="U925" s="18"/>
      <c r="V925" s="18"/>
      <c r="W9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5" s="17">
        <f>SUM(T_MAIN_ROUTGW29[[#This Row],[(Y)
TOTAL Excluding VAT - Y1
((A*J)*Q)+((A*R)*12))]:[(AC)
TOTAL Excluding VAT - Y5
((E*N*Q)+((E*V)*12))]])</f>
        <v>0</v>
      </c>
      <c r="AC925" s="65"/>
    </row>
    <row r="926" spans="1:29" x14ac:dyDescent="0.3">
      <c r="A926" t="s">
        <v>67</v>
      </c>
      <c r="B926" t="s">
        <v>7926</v>
      </c>
      <c r="C926" t="s">
        <v>7927</v>
      </c>
      <c r="D926" t="s">
        <v>7487</v>
      </c>
      <c r="E926">
        <v>1</v>
      </c>
      <c r="F926">
        <v>1</v>
      </c>
      <c r="G926">
        <v>1</v>
      </c>
      <c r="H926">
        <v>1</v>
      </c>
      <c r="I926">
        <v>1</v>
      </c>
      <c r="J926" t="s">
        <v>269</v>
      </c>
      <c r="K926" t="s">
        <v>2524</v>
      </c>
      <c r="L926" s="20"/>
      <c r="M926" s="20"/>
      <c r="N926" s="20"/>
      <c r="O926" s="20"/>
      <c r="P926" s="20"/>
      <c r="Q926" s="28">
        <f t="shared" si="14"/>
        <v>17.71</v>
      </c>
      <c r="R926" s="18"/>
      <c r="S926" s="18"/>
      <c r="T926" s="18"/>
      <c r="U926" s="18"/>
      <c r="V926" s="18"/>
      <c r="W9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6" s="17">
        <f>SUM(T_MAIN_ROUTGW29[[#This Row],[(Y)
TOTAL Excluding VAT - Y1
((A*J)*Q)+((A*R)*12))]:[(AC)
TOTAL Excluding VAT - Y5
((E*N*Q)+((E*V)*12))]])</f>
        <v>0</v>
      </c>
      <c r="AC926" s="65"/>
    </row>
    <row r="927" spans="1:29" x14ac:dyDescent="0.3">
      <c r="A927" t="s">
        <v>67</v>
      </c>
      <c r="B927" t="s">
        <v>7928</v>
      </c>
      <c r="C927" t="s">
        <v>7929</v>
      </c>
      <c r="D927" t="s">
        <v>7487</v>
      </c>
      <c r="E927">
        <v>1</v>
      </c>
      <c r="F927">
        <v>1</v>
      </c>
      <c r="G927">
        <v>1</v>
      </c>
      <c r="H927">
        <v>1</v>
      </c>
      <c r="I927">
        <v>1</v>
      </c>
      <c r="J927" t="s">
        <v>269</v>
      </c>
      <c r="K927" t="s">
        <v>2524</v>
      </c>
      <c r="L927" s="20"/>
      <c r="M927" s="20"/>
      <c r="N927" s="20"/>
      <c r="O927" s="20"/>
      <c r="P927" s="20"/>
      <c r="Q927" s="28">
        <f t="shared" si="14"/>
        <v>17.71</v>
      </c>
      <c r="R927" s="18"/>
      <c r="S927" s="18"/>
      <c r="T927" s="18"/>
      <c r="U927" s="18"/>
      <c r="V927" s="18"/>
      <c r="W9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7" s="17">
        <f>SUM(T_MAIN_ROUTGW29[[#This Row],[(Y)
TOTAL Excluding VAT - Y1
((A*J)*Q)+((A*R)*12))]:[(AC)
TOTAL Excluding VAT - Y5
((E*N*Q)+((E*V)*12))]])</f>
        <v>0</v>
      </c>
      <c r="AC927" s="65"/>
    </row>
    <row r="928" spans="1:29" x14ac:dyDescent="0.3">
      <c r="A928" t="s">
        <v>67</v>
      </c>
      <c r="B928" t="s">
        <v>7930</v>
      </c>
      <c r="C928" t="s">
        <v>7931</v>
      </c>
      <c r="D928" t="s">
        <v>7487</v>
      </c>
      <c r="E928">
        <v>1</v>
      </c>
      <c r="F928">
        <v>1</v>
      </c>
      <c r="G928">
        <v>1</v>
      </c>
      <c r="H928">
        <v>1</v>
      </c>
      <c r="I928">
        <v>1</v>
      </c>
      <c r="J928" t="s">
        <v>269</v>
      </c>
      <c r="K928" t="s">
        <v>2524</v>
      </c>
      <c r="L928" s="20"/>
      <c r="M928" s="20"/>
      <c r="N928" s="20"/>
      <c r="O928" s="20"/>
      <c r="P928" s="20"/>
      <c r="Q928" s="28">
        <f t="shared" si="14"/>
        <v>17.71</v>
      </c>
      <c r="R928" s="18"/>
      <c r="S928" s="18"/>
      <c r="T928" s="18"/>
      <c r="U928" s="18"/>
      <c r="V928" s="18"/>
      <c r="W9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8" s="17">
        <f>SUM(T_MAIN_ROUTGW29[[#This Row],[(Y)
TOTAL Excluding VAT - Y1
((A*J)*Q)+((A*R)*12))]:[(AC)
TOTAL Excluding VAT - Y5
((E*N*Q)+((E*V)*12))]])</f>
        <v>0</v>
      </c>
      <c r="AC928" s="65"/>
    </row>
    <row r="929" spans="1:29" x14ac:dyDescent="0.3">
      <c r="A929" t="s">
        <v>67</v>
      </c>
      <c r="B929" t="s">
        <v>7932</v>
      </c>
      <c r="C929" t="s">
        <v>7933</v>
      </c>
      <c r="D929" t="s">
        <v>7487</v>
      </c>
      <c r="E929">
        <v>1</v>
      </c>
      <c r="F929">
        <v>1</v>
      </c>
      <c r="G929">
        <v>1</v>
      </c>
      <c r="H929">
        <v>1</v>
      </c>
      <c r="I929">
        <v>1</v>
      </c>
      <c r="J929" t="s">
        <v>269</v>
      </c>
      <c r="K929" t="s">
        <v>2524</v>
      </c>
      <c r="L929" s="20"/>
      <c r="M929" s="20"/>
      <c r="N929" s="20"/>
      <c r="O929" s="20"/>
      <c r="P929" s="20"/>
      <c r="Q929" s="28">
        <f t="shared" si="14"/>
        <v>17.71</v>
      </c>
      <c r="R929" s="18"/>
      <c r="S929" s="18"/>
      <c r="T929" s="18"/>
      <c r="U929" s="18"/>
      <c r="V929" s="18"/>
      <c r="W9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29" s="17">
        <f>SUM(T_MAIN_ROUTGW29[[#This Row],[(Y)
TOTAL Excluding VAT - Y1
((A*J)*Q)+((A*R)*12))]:[(AC)
TOTAL Excluding VAT - Y5
((E*N*Q)+((E*V)*12))]])</f>
        <v>0</v>
      </c>
      <c r="AC929" s="65"/>
    </row>
    <row r="930" spans="1:29" x14ac:dyDescent="0.3">
      <c r="A930" t="s">
        <v>67</v>
      </c>
      <c r="B930" t="s">
        <v>7934</v>
      </c>
      <c r="C930" t="s">
        <v>7935</v>
      </c>
      <c r="D930" t="s">
        <v>7487</v>
      </c>
      <c r="E930">
        <v>1</v>
      </c>
      <c r="F930">
        <v>1</v>
      </c>
      <c r="G930">
        <v>1</v>
      </c>
      <c r="H930">
        <v>1</v>
      </c>
      <c r="I930">
        <v>1</v>
      </c>
      <c r="J930" t="s">
        <v>269</v>
      </c>
      <c r="K930" t="s">
        <v>2524</v>
      </c>
      <c r="L930" s="20"/>
      <c r="M930" s="20"/>
      <c r="N930" s="20"/>
      <c r="O930" s="20"/>
      <c r="P930" s="20"/>
      <c r="Q930" s="28">
        <f t="shared" si="14"/>
        <v>17.71</v>
      </c>
      <c r="R930" s="18"/>
      <c r="S930" s="18"/>
      <c r="T930" s="18"/>
      <c r="U930" s="18"/>
      <c r="V930" s="18"/>
      <c r="W9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0" s="17">
        <f>SUM(T_MAIN_ROUTGW29[[#This Row],[(Y)
TOTAL Excluding VAT - Y1
((A*J)*Q)+((A*R)*12))]:[(AC)
TOTAL Excluding VAT - Y5
((E*N*Q)+((E*V)*12))]])</f>
        <v>0</v>
      </c>
      <c r="AC930" s="65"/>
    </row>
    <row r="931" spans="1:29" x14ac:dyDescent="0.3">
      <c r="A931" t="s">
        <v>67</v>
      </c>
      <c r="B931" t="s">
        <v>7936</v>
      </c>
      <c r="C931" t="s">
        <v>7937</v>
      </c>
      <c r="D931" t="s">
        <v>7487</v>
      </c>
      <c r="E931">
        <v>1</v>
      </c>
      <c r="F931">
        <v>1</v>
      </c>
      <c r="G931">
        <v>1</v>
      </c>
      <c r="H931">
        <v>1</v>
      </c>
      <c r="I931">
        <v>1</v>
      </c>
      <c r="J931" t="s">
        <v>269</v>
      </c>
      <c r="K931" t="s">
        <v>2524</v>
      </c>
      <c r="L931" s="20"/>
      <c r="M931" s="20"/>
      <c r="N931" s="20"/>
      <c r="O931" s="20"/>
      <c r="P931" s="20"/>
      <c r="Q931" s="28">
        <f t="shared" si="14"/>
        <v>17.71</v>
      </c>
      <c r="R931" s="18"/>
      <c r="S931" s="18"/>
      <c r="T931" s="18"/>
      <c r="U931" s="18"/>
      <c r="V931" s="18"/>
      <c r="W9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1" s="17">
        <f>SUM(T_MAIN_ROUTGW29[[#This Row],[(Y)
TOTAL Excluding VAT - Y1
((A*J)*Q)+((A*R)*12))]:[(AC)
TOTAL Excluding VAT - Y5
((E*N*Q)+((E*V)*12))]])</f>
        <v>0</v>
      </c>
      <c r="AC931" s="65"/>
    </row>
    <row r="932" spans="1:29" x14ac:dyDescent="0.3">
      <c r="A932" t="s">
        <v>67</v>
      </c>
      <c r="B932" t="s">
        <v>7938</v>
      </c>
      <c r="C932" t="s">
        <v>7939</v>
      </c>
      <c r="D932" t="s">
        <v>7487</v>
      </c>
      <c r="E932">
        <v>1</v>
      </c>
      <c r="F932">
        <v>1</v>
      </c>
      <c r="G932">
        <v>1</v>
      </c>
      <c r="H932">
        <v>1</v>
      </c>
      <c r="I932">
        <v>1</v>
      </c>
      <c r="J932" t="s">
        <v>269</v>
      </c>
      <c r="K932" t="s">
        <v>2524</v>
      </c>
      <c r="L932" s="20"/>
      <c r="M932" s="20"/>
      <c r="N932" s="20"/>
      <c r="O932" s="20"/>
      <c r="P932" s="20"/>
      <c r="Q932" s="28">
        <f t="shared" si="14"/>
        <v>17.71</v>
      </c>
      <c r="R932" s="18"/>
      <c r="S932" s="18"/>
      <c r="T932" s="18"/>
      <c r="U932" s="18"/>
      <c r="V932" s="18"/>
      <c r="W9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2" s="17">
        <f>SUM(T_MAIN_ROUTGW29[[#This Row],[(Y)
TOTAL Excluding VAT - Y1
((A*J)*Q)+((A*R)*12))]:[(AC)
TOTAL Excluding VAT - Y5
((E*N*Q)+((E*V)*12))]])</f>
        <v>0</v>
      </c>
      <c r="AC932" s="65"/>
    </row>
    <row r="933" spans="1:29" x14ac:dyDescent="0.3">
      <c r="A933" t="s">
        <v>67</v>
      </c>
      <c r="B933" t="s">
        <v>7940</v>
      </c>
      <c r="C933" t="s">
        <v>7941</v>
      </c>
      <c r="D933" t="s">
        <v>7487</v>
      </c>
      <c r="E933">
        <v>1</v>
      </c>
      <c r="F933">
        <v>1</v>
      </c>
      <c r="G933">
        <v>1</v>
      </c>
      <c r="H933">
        <v>1</v>
      </c>
      <c r="I933">
        <v>1</v>
      </c>
      <c r="J933" t="s">
        <v>269</v>
      </c>
      <c r="K933" t="s">
        <v>2524</v>
      </c>
      <c r="L933" s="20"/>
      <c r="M933" s="20"/>
      <c r="N933" s="20"/>
      <c r="O933" s="20"/>
      <c r="P933" s="20"/>
      <c r="Q933" s="28">
        <f t="shared" si="14"/>
        <v>17.71</v>
      </c>
      <c r="R933" s="18"/>
      <c r="S933" s="18"/>
      <c r="T933" s="18"/>
      <c r="U933" s="18"/>
      <c r="V933" s="18"/>
      <c r="W9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3" s="17">
        <f>SUM(T_MAIN_ROUTGW29[[#This Row],[(Y)
TOTAL Excluding VAT - Y1
((A*J)*Q)+((A*R)*12))]:[(AC)
TOTAL Excluding VAT - Y5
((E*N*Q)+((E*V)*12))]])</f>
        <v>0</v>
      </c>
      <c r="AC933" s="65"/>
    </row>
    <row r="934" spans="1:29" x14ac:dyDescent="0.3">
      <c r="A934" t="s">
        <v>67</v>
      </c>
      <c r="B934" t="s">
        <v>7942</v>
      </c>
      <c r="C934" t="s">
        <v>7943</v>
      </c>
      <c r="D934" t="s">
        <v>7487</v>
      </c>
      <c r="E934">
        <v>1</v>
      </c>
      <c r="F934">
        <v>1</v>
      </c>
      <c r="G934">
        <v>1</v>
      </c>
      <c r="H934">
        <v>1</v>
      </c>
      <c r="I934">
        <v>1</v>
      </c>
      <c r="J934" t="s">
        <v>269</v>
      </c>
      <c r="K934" t="s">
        <v>2524</v>
      </c>
      <c r="L934" s="20"/>
      <c r="M934" s="20"/>
      <c r="N934" s="20"/>
      <c r="O934" s="20"/>
      <c r="P934" s="20"/>
      <c r="Q934" s="28">
        <f t="shared" si="14"/>
        <v>17.71</v>
      </c>
      <c r="R934" s="18"/>
      <c r="S934" s="18"/>
      <c r="T934" s="18"/>
      <c r="U934" s="18"/>
      <c r="V934" s="18"/>
      <c r="W9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4" s="17">
        <f>SUM(T_MAIN_ROUTGW29[[#This Row],[(Y)
TOTAL Excluding VAT - Y1
((A*J)*Q)+((A*R)*12))]:[(AC)
TOTAL Excluding VAT - Y5
((E*N*Q)+((E*V)*12))]])</f>
        <v>0</v>
      </c>
      <c r="AC934" s="65"/>
    </row>
    <row r="935" spans="1:29" x14ac:dyDescent="0.3">
      <c r="A935" t="s">
        <v>67</v>
      </c>
      <c r="B935" t="s">
        <v>7944</v>
      </c>
      <c r="C935" t="s">
        <v>7945</v>
      </c>
      <c r="D935" t="s">
        <v>7487</v>
      </c>
      <c r="E935">
        <v>1</v>
      </c>
      <c r="F935">
        <v>1</v>
      </c>
      <c r="G935">
        <v>1</v>
      </c>
      <c r="H935">
        <v>1</v>
      </c>
      <c r="I935">
        <v>1</v>
      </c>
      <c r="J935" t="s">
        <v>269</v>
      </c>
      <c r="K935" t="s">
        <v>2524</v>
      </c>
      <c r="L935" s="20"/>
      <c r="M935" s="20"/>
      <c r="N935" s="20"/>
      <c r="O935" s="20"/>
      <c r="P935" s="20"/>
      <c r="Q935" s="28">
        <f t="shared" si="14"/>
        <v>17.71</v>
      </c>
      <c r="R935" s="18"/>
      <c r="S935" s="18"/>
      <c r="T935" s="18"/>
      <c r="U935" s="18"/>
      <c r="V935" s="18"/>
      <c r="W9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5" s="17">
        <f>SUM(T_MAIN_ROUTGW29[[#This Row],[(Y)
TOTAL Excluding VAT - Y1
((A*J)*Q)+((A*R)*12))]:[(AC)
TOTAL Excluding VAT - Y5
((E*N*Q)+((E*V)*12))]])</f>
        <v>0</v>
      </c>
      <c r="AC935" s="65"/>
    </row>
    <row r="936" spans="1:29" x14ac:dyDescent="0.3">
      <c r="A936" t="s">
        <v>67</v>
      </c>
      <c r="B936" t="s">
        <v>7946</v>
      </c>
      <c r="C936" t="s">
        <v>7947</v>
      </c>
      <c r="D936" t="s">
        <v>7487</v>
      </c>
      <c r="E936">
        <v>1</v>
      </c>
      <c r="F936">
        <v>1</v>
      </c>
      <c r="G936">
        <v>1</v>
      </c>
      <c r="H936">
        <v>1</v>
      </c>
      <c r="I936">
        <v>1</v>
      </c>
      <c r="J936" t="s">
        <v>269</v>
      </c>
      <c r="K936" t="s">
        <v>2524</v>
      </c>
      <c r="L936" s="20"/>
      <c r="M936" s="20"/>
      <c r="N936" s="20"/>
      <c r="O936" s="20"/>
      <c r="P936" s="20"/>
      <c r="Q936" s="28">
        <f t="shared" si="14"/>
        <v>17.71</v>
      </c>
      <c r="R936" s="18"/>
      <c r="S936" s="18"/>
      <c r="T936" s="18"/>
      <c r="U936" s="18"/>
      <c r="V936" s="18"/>
      <c r="W9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6" s="17">
        <f>SUM(T_MAIN_ROUTGW29[[#This Row],[(Y)
TOTAL Excluding VAT - Y1
((A*J)*Q)+((A*R)*12))]:[(AC)
TOTAL Excluding VAT - Y5
((E*N*Q)+((E*V)*12))]])</f>
        <v>0</v>
      </c>
      <c r="AC936" s="65"/>
    </row>
    <row r="937" spans="1:29" x14ac:dyDescent="0.3">
      <c r="A937" t="s">
        <v>67</v>
      </c>
      <c r="B937" t="s">
        <v>7948</v>
      </c>
      <c r="C937" t="s">
        <v>7949</v>
      </c>
      <c r="D937" t="s">
        <v>7487</v>
      </c>
      <c r="E937">
        <v>1</v>
      </c>
      <c r="F937">
        <v>1</v>
      </c>
      <c r="G937">
        <v>1</v>
      </c>
      <c r="H937">
        <v>1</v>
      </c>
      <c r="I937">
        <v>1</v>
      </c>
      <c r="J937" t="s">
        <v>269</v>
      </c>
      <c r="K937" t="s">
        <v>2524</v>
      </c>
      <c r="L937" s="20"/>
      <c r="M937" s="20"/>
      <c r="N937" s="20"/>
      <c r="O937" s="20"/>
      <c r="P937" s="20"/>
      <c r="Q937" s="28">
        <f t="shared" si="14"/>
        <v>17.71</v>
      </c>
      <c r="R937" s="18"/>
      <c r="S937" s="18"/>
      <c r="T937" s="18"/>
      <c r="U937" s="18"/>
      <c r="V937" s="18"/>
      <c r="W9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7" s="17">
        <f>SUM(T_MAIN_ROUTGW29[[#This Row],[(Y)
TOTAL Excluding VAT - Y1
((A*J)*Q)+((A*R)*12))]:[(AC)
TOTAL Excluding VAT - Y5
((E*N*Q)+((E*V)*12))]])</f>
        <v>0</v>
      </c>
      <c r="AC937" s="65"/>
    </row>
    <row r="938" spans="1:29" x14ac:dyDescent="0.3">
      <c r="A938" t="s">
        <v>67</v>
      </c>
      <c r="B938" t="s">
        <v>7950</v>
      </c>
      <c r="C938" t="s">
        <v>7951</v>
      </c>
      <c r="D938" t="s">
        <v>7487</v>
      </c>
      <c r="E938">
        <v>1</v>
      </c>
      <c r="F938">
        <v>1</v>
      </c>
      <c r="G938">
        <v>1</v>
      </c>
      <c r="H938">
        <v>1</v>
      </c>
      <c r="I938">
        <v>1</v>
      </c>
      <c r="J938" t="s">
        <v>269</v>
      </c>
      <c r="K938" t="s">
        <v>2524</v>
      </c>
      <c r="L938" s="20"/>
      <c r="M938" s="20"/>
      <c r="N938" s="20"/>
      <c r="O938" s="20"/>
      <c r="P938" s="20"/>
      <c r="Q938" s="28">
        <f t="shared" si="14"/>
        <v>17.71</v>
      </c>
      <c r="R938" s="18"/>
      <c r="S938" s="18"/>
      <c r="T938" s="18"/>
      <c r="U938" s="18"/>
      <c r="V938" s="18"/>
      <c r="W9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8" s="17">
        <f>SUM(T_MAIN_ROUTGW29[[#This Row],[(Y)
TOTAL Excluding VAT - Y1
((A*J)*Q)+((A*R)*12))]:[(AC)
TOTAL Excluding VAT - Y5
((E*N*Q)+((E*V)*12))]])</f>
        <v>0</v>
      </c>
      <c r="AC938" s="65"/>
    </row>
    <row r="939" spans="1:29" x14ac:dyDescent="0.3">
      <c r="A939" t="s">
        <v>67</v>
      </c>
      <c r="B939" t="s">
        <v>7952</v>
      </c>
      <c r="C939" t="s">
        <v>7953</v>
      </c>
      <c r="D939" t="s">
        <v>7487</v>
      </c>
      <c r="E939">
        <v>1</v>
      </c>
      <c r="F939">
        <v>1</v>
      </c>
      <c r="G939">
        <v>1</v>
      </c>
      <c r="H939">
        <v>1</v>
      </c>
      <c r="I939">
        <v>1</v>
      </c>
      <c r="J939" t="s">
        <v>269</v>
      </c>
      <c r="K939" t="s">
        <v>2524</v>
      </c>
      <c r="L939" s="20"/>
      <c r="M939" s="20"/>
      <c r="N939" s="20"/>
      <c r="O939" s="20"/>
      <c r="P939" s="20"/>
      <c r="Q939" s="28">
        <f t="shared" si="14"/>
        <v>17.71</v>
      </c>
      <c r="R939" s="18"/>
      <c r="S939" s="18"/>
      <c r="T939" s="18"/>
      <c r="U939" s="18"/>
      <c r="V939" s="18"/>
      <c r="W9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39" s="17">
        <f>SUM(T_MAIN_ROUTGW29[[#This Row],[(Y)
TOTAL Excluding VAT - Y1
((A*J)*Q)+((A*R)*12))]:[(AC)
TOTAL Excluding VAT - Y5
((E*N*Q)+((E*V)*12))]])</f>
        <v>0</v>
      </c>
      <c r="AC939" s="65"/>
    </row>
    <row r="940" spans="1:29" x14ac:dyDescent="0.3">
      <c r="A940" t="s">
        <v>67</v>
      </c>
      <c r="B940" t="s">
        <v>7954</v>
      </c>
      <c r="C940" t="s">
        <v>7955</v>
      </c>
      <c r="D940" t="s">
        <v>7487</v>
      </c>
      <c r="E940">
        <v>1</v>
      </c>
      <c r="F940">
        <v>1</v>
      </c>
      <c r="G940">
        <v>1</v>
      </c>
      <c r="H940">
        <v>1</v>
      </c>
      <c r="I940">
        <v>1</v>
      </c>
      <c r="J940" t="s">
        <v>269</v>
      </c>
      <c r="K940" t="s">
        <v>2524</v>
      </c>
      <c r="L940" s="20"/>
      <c r="M940" s="20"/>
      <c r="N940" s="20"/>
      <c r="O940" s="20"/>
      <c r="P940" s="20"/>
      <c r="Q940" s="28">
        <f t="shared" si="14"/>
        <v>17.71</v>
      </c>
      <c r="R940" s="18"/>
      <c r="S940" s="18"/>
      <c r="T940" s="18"/>
      <c r="U940" s="18"/>
      <c r="V940" s="18"/>
      <c r="W9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0" s="17">
        <f>SUM(T_MAIN_ROUTGW29[[#This Row],[(Y)
TOTAL Excluding VAT - Y1
((A*J)*Q)+((A*R)*12))]:[(AC)
TOTAL Excluding VAT - Y5
((E*N*Q)+((E*V)*12))]])</f>
        <v>0</v>
      </c>
      <c r="AC940" s="65"/>
    </row>
    <row r="941" spans="1:29" x14ac:dyDescent="0.3">
      <c r="A941" t="s">
        <v>67</v>
      </c>
      <c r="B941" t="s">
        <v>7956</v>
      </c>
      <c r="C941" t="s">
        <v>7957</v>
      </c>
      <c r="D941" t="s">
        <v>7487</v>
      </c>
      <c r="E941">
        <v>1</v>
      </c>
      <c r="F941">
        <v>1</v>
      </c>
      <c r="G941">
        <v>1</v>
      </c>
      <c r="H941">
        <v>1</v>
      </c>
      <c r="I941">
        <v>1</v>
      </c>
      <c r="J941" t="s">
        <v>269</v>
      </c>
      <c r="K941" t="s">
        <v>2524</v>
      </c>
      <c r="L941" s="20"/>
      <c r="M941" s="20"/>
      <c r="N941" s="20"/>
      <c r="O941" s="20"/>
      <c r="P941" s="20"/>
      <c r="Q941" s="28">
        <f t="shared" si="14"/>
        <v>17.71</v>
      </c>
      <c r="R941" s="18"/>
      <c r="S941" s="18"/>
      <c r="T941" s="18"/>
      <c r="U941" s="18"/>
      <c r="V941" s="18"/>
      <c r="W9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1" s="17">
        <f>SUM(T_MAIN_ROUTGW29[[#This Row],[(Y)
TOTAL Excluding VAT - Y1
((A*J)*Q)+((A*R)*12))]:[(AC)
TOTAL Excluding VAT - Y5
((E*N*Q)+((E*V)*12))]])</f>
        <v>0</v>
      </c>
      <c r="AC941" s="65"/>
    </row>
    <row r="942" spans="1:29" x14ac:dyDescent="0.3">
      <c r="A942" t="s">
        <v>67</v>
      </c>
      <c r="B942" t="s">
        <v>7958</v>
      </c>
      <c r="C942" t="s">
        <v>7959</v>
      </c>
      <c r="D942" t="s">
        <v>7487</v>
      </c>
      <c r="E942">
        <v>1</v>
      </c>
      <c r="F942">
        <v>1</v>
      </c>
      <c r="G942">
        <v>1</v>
      </c>
      <c r="H942">
        <v>1</v>
      </c>
      <c r="I942">
        <v>1</v>
      </c>
      <c r="J942" t="s">
        <v>269</v>
      </c>
      <c r="K942" t="s">
        <v>2524</v>
      </c>
      <c r="L942" s="20"/>
      <c r="M942" s="20"/>
      <c r="N942" s="20"/>
      <c r="O942" s="20"/>
      <c r="P942" s="20"/>
      <c r="Q942" s="28">
        <f t="shared" si="14"/>
        <v>17.71</v>
      </c>
      <c r="R942" s="18"/>
      <c r="S942" s="18"/>
      <c r="T942" s="18"/>
      <c r="U942" s="18"/>
      <c r="V942" s="18"/>
      <c r="W9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2" s="17">
        <f>SUM(T_MAIN_ROUTGW29[[#This Row],[(Y)
TOTAL Excluding VAT - Y1
((A*J)*Q)+((A*R)*12))]:[(AC)
TOTAL Excluding VAT - Y5
((E*N*Q)+((E*V)*12))]])</f>
        <v>0</v>
      </c>
      <c r="AC942" s="65"/>
    </row>
    <row r="943" spans="1:29" x14ac:dyDescent="0.3">
      <c r="A943" t="s">
        <v>67</v>
      </c>
      <c r="B943" t="s">
        <v>7960</v>
      </c>
      <c r="C943" t="s">
        <v>7961</v>
      </c>
      <c r="D943" t="s">
        <v>7487</v>
      </c>
      <c r="E943">
        <v>1</v>
      </c>
      <c r="F943">
        <v>1</v>
      </c>
      <c r="G943">
        <v>1</v>
      </c>
      <c r="H943">
        <v>1</v>
      </c>
      <c r="I943">
        <v>1</v>
      </c>
      <c r="J943" t="s">
        <v>269</v>
      </c>
      <c r="K943" t="s">
        <v>2524</v>
      </c>
      <c r="L943" s="20"/>
      <c r="M943" s="20"/>
      <c r="N943" s="20"/>
      <c r="O943" s="20"/>
      <c r="P943" s="20"/>
      <c r="Q943" s="28">
        <f t="shared" si="14"/>
        <v>17.71</v>
      </c>
      <c r="R943" s="18"/>
      <c r="S943" s="18"/>
      <c r="T943" s="18"/>
      <c r="U943" s="18"/>
      <c r="V943" s="18"/>
      <c r="W9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3" s="17">
        <f>SUM(T_MAIN_ROUTGW29[[#This Row],[(Y)
TOTAL Excluding VAT - Y1
((A*J)*Q)+((A*R)*12))]:[(AC)
TOTAL Excluding VAT - Y5
((E*N*Q)+((E*V)*12))]])</f>
        <v>0</v>
      </c>
      <c r="AC943" s="65"/>
    </row>
    <row r="944" spans="1:29" x14ac:dyDescent="0.3">
      <c r="A944" t="s">
        <v>67</v>
      </c>
      <c r="B944" t="s">
        <v>7962</v>
      </c>
      <c r="C944" t="s">
        <v>7963</v>
      </c>
      <c r="D944" t="s">
        <v>7487</v>
      </c>
      <c r="E944">
        <v>1</v>
      </c>
      <c r="F944">
        <v>1</v>
      </c>
      <c r="G944">
        <v>1</v>
      </c>
      <c r="H944">
        <v>1</v>
      </c>
      <c r="I944">
        <v>1</v>
      </c>
      <c r="J944" t="s">
        <v>269</v>
      </c>
      <c r="K944" t="s">
        <v>2524</v>
      </c>
      <c r="L944" s="20"/>
      <c r="M944" s="20"/>
      <c r="N944" s="20"/>
      <c r="O944" s="20"/>
      <c r="P944" s="20"/>
      <c r="Q944" s="28">
        <f t="shared" si="14"/>
        <v>17.71</v>
      </c>
      <c r="R944" s="18"/>
      <c r="S944" s="18"/>
      <c r="T944" s="18"/>
      <c r="U944" s="18"/>
      <c r="V944" s="18"/>
      <c r="W9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4" s="17">
        <f>SUM(T_MAIN_ROUTGW29[[#This Row],[(Y)
TOTAL Excluding VAT - Y1
((A*J)*Q)+((A*R)*12))]:[(AC)
TOTAL Excluding VAT - Y5
((E*N*Q)+((E*V)*12))]])</f>
        <v>0</v>
      </c>
      <c r="AC944" s="65"/>
    </row>
    <row r="945" spans="1:29" x14ac:dyDescent="0.3">
      <c r="A945" t="s">
        <v>67</v>
      </c>
      <c r="B945" t="s">
        <v>7964</v>
      </c>
      <c r="C945" t="s">
        <v>7965</v>
      </c>
      <c r="D945" t="s">
        <v>7487</v>
      </c>
      <c r="E945">
        <v>1</v>
      </c>
      <c r="F945">
        <v>1</v>
      </c>
      <c r="G945">
        <v>1</v>
      </c>
      <c r="H945">
        <v>1</v>
      </c>
      <c r="I945">
        <v>1</v>
      </c>
      <c r="J945" t="s">
        <v>269</v>
      </c>
      <c r="K945" t="s">
        <v>2524</v>
      </c>
      <c r="L945" s="20"/>
      <c r="M945" s="20"/>
      <c r="N945" s="20"/>
      <c r="O945" s="20"/>
      <c r="P945" s="20"/>
      <c r="Q945" s="28">
        <f t="shared" si="14"/>
        <v>17.71</v>
      </c>
      <c r="R945" s="18"/>
      <c r="S945" s="18"/>
      <c r="T945" s="18"/>
      <c r="U945" s="18"/>
      <c r="V945" s="18"/>
      <c r="W9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5" s="17">
        <f>SUM(T_MAIN_ROUTGW29[[#This Row],[(Y)
TOTAL Excluding VAT - Y1
((A*J)*Q)+((A*R)*12))]:[(AC)
TOTAL Excluding VAT - Y5
((E*N*Q)+((E*V)*12))]])</f>
        <v>0</v>
      </c>
      <c r="AC945" s="65"/>
    </row>
    <row r="946" spans="1:29" x14ac:dyDescent="0.3">
      <c r="A946" t="s">
        <v>67</v>
      </c>
      <c r="B946" t="s">
        <v>7966</v>
      </c>
      <c r="C946" t="s">
        <v>7967</v>
      </c>
      <c r="D946" t="s">
        <v>7487</v>
      </c>
      <c r="E946">
        <v>1</v>
      </c>
      <c r="F946">
        <v>1</v>
      </c>
      <c r="G946">
        <v>1</v>
      </c>
      <c r="H946">
        <v>1</v>
      </c>
      <c r="I946">
        <v>1</v>
      </c>
      <c r="J946" t="s">
        <v>269</v>
      </c>
      <c r="K946" t="s">
        <v>2524</v>
      </c>
      <c r="L946" s="20"/>
      <c r="M946" s="20"/>
      <c r="N946" s="20"/>
      <c r="O946" s="20"/>
      <c r="P946" s="20"/>
      <c r="Q946" s="28">
        <f t="shared" si="14"/>
        <v>17.71</v>
      </c>
      <c r="R946" s="18"/>
      <c r="S946" s="18"/>
      <c r="T946" s="18"/>
      <c r="U946" s="18"/>
      <c r="V946" s="18"/>
      <c r="W9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6" s="17">
        <f>SUM(T_MAIN_ROUTGW29[[#This Row],[(Y)
TOTAL Excluding VAT - Y1
((A*J)*Q)+((A*R)*12))]:[(AC)
TOTAL Excluding VAT - Y5
((E*N*Q)+((E*V)*12))]])</f>
        <v>0</v>
      </c>
      <c r="AC946" s="65"/>
    </row>
    <row r="947" spans="1:29" x14ac:dyDescent="0.3">
      <c r="A947" t="s">
        <v>67</v>
      </c>
      <c r="B947" t="s">
        <v>7968</v>
      </c>
      <c r="C947" t="s">
        <v>7969</v>
      </c>
      <c r="D947" t="s">
        <v>7487</v>
      </c>
      <c r="E947">
        <v>1</v>
      </c>
      <c r="F947">
        <v>1</v>
      </c>
      <c r="G947">
        <v>1</v>
      </c>
      <c r="H947">
        <v>1</v>
      </c>
      <c r="I947">
        <v>1</v>
      </c>
      <c r="J947" t="s">
        <v>269</v>
      </c>
      <c r="K947" t="s">
        <v>2524</v>
      </c>
      <c r="L947" s="20"/>
      <c r="M947" s="20"/>
      <c r="N947" s="20"/>
      <c r="O947" s="20"/>
      <c r="P947" s="20"/>
      <c r="Q947" s="28">
        <f t="shared" si="14"/>
        <v>17.71</v>
      </c>
      <c r="R947" s="18"/>
      <c r="S947" s="18"/>
      <c r="T947" s="18"/>
      <c r="U947" s="18"/>
      <c r="V947" s="18"/>
      <c r="W9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7" s="17">
        <f>SUM(T_MAIN_ROUTGW29[[#This Row],[(Y)
TOTAL Excluding VAT - Y1
((A*J)*Q)+((A*R)*12))]:[(AC)
TOTAL Excluding VAT - Y5
((E*N*Q)+((E*V)*12))]])</f>
        <v>0</v>
      </c>
      <c r="AC947" s="65"/>
    </row>
    <row r="948" spans="1:29" x14ac:dyDescent="0.3">
      <c r="A948" t="s">
        <v>67</v>
      </c>
      <c r="B948" t="s">
        <v>7970</v>
      </c>
      <c r="C948" t="s">
        <v>7971</v>
      </c>
      <c r="D948" t="s">
        <v>7487</v>
      </c>
      <c r="E948">
        <v>1</v>
      </c>
      <c r="F948">
        <v>1</v>
      </c>
      <c r="G948">
        <v>1</v>
      </c>
      <c r="H948">
        <v>1</v>
      </c>
      <c r="I948">
        <v>1</v>
      </c>
      <c r="J948" t="s">
        <v>269</v>
      </c>
      <c r="K948" t="s">
        <v>2524</v>
      </c>
      <c r="L948" s="20"/>
      <c r="M948" s="20"/>
      <c r="N948" s="20"/>
      <c r="O948" s="20"/>
      <c r="P948" s="20"/>
      <c r="Q948" s="28">
        <f t="shared" si="14"/>
        <v>17.71</v>
      </c>
      <c r="R948" s="18"/>
      <c r="S948" s="18"/>
      <c r="T948" s="18"/>
      <c r="U948" s="18"/>
      <c r="V948" s="18"/>
      <c r="W9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8" s="17">
        <f>SUM(T_MAIN_ROUTGW29[[#This Row],[(Y)
TOTAL Excluding VAT - Y1
((A*J)*Q)+((A*R)*12))]:[(AC)
TOTAL Excluding VAT - Y5
((E*N*Q)+((E*V)*12))]])</f>
        <v>0</v>
      </c>
      <c r="AC948" s="65"/>
    </row>
    <row r="949" spans="1:29" x14ac:dyDescent="0.3">
      <c r="A949" t="s">
        <v>67</v>
      </c>
      <c r="B949" t="s">
        <v>7972</v>
      </c>
      <c r="C949" t="s">
        <v>7973</v>
      </c>
      <c r="D949" t="s">
        <v>7487</v>
      </c>
      <c r="E949">
        <v>1</v>
      </c>
      <c r="F949">
        <v>1</v>
      </c>
      <c r="G949">
        <v>1</v>
      </c>
      <c r="H949">
        <v>1</v>
      </c>
      <c r="I949">
        <v>1</v>
      </c>
      <c r="J949" t="s">
        <v>269</v>
      </c>
      <c r="K949" t="s">
        <v>2524</v>
      </c>
      <c r="L949" s="20"/>
      <c r="M949" s="20"/>
      <c r="N949" s="20"/>
      <c r="O949" s="20"/>
      <c r="P949" s="20"/>
      <c r="Q949" s="28">
        <f t="shared" si="14"/>
        <v>17.71</v>
      </c>
      <c r="R949" s="18"/>
      <c r="S949" s="18"/>
      <c r="T949" s="18"/>
      <c r="U949" s="18"/>
      <c r="V949" s="18"/>
      <c r="W9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49" s="17">
        <f>SUM(T_MAIN_ROUTGW29[[#This Row],[(Y)
TOTAL Excluding VAT - Y1
((A*J)*Q)+((A*R)*12))]:[(AC)
TOTAL Excluding VAT - Y5
((E*N*Q)+((E*V)*12))]])</f>
        <v>0</v>
      </c>
      <c r="AC949" s="65"/>
    </row>
    <row r="950" spans="1:29" x14ac:dyDescent="0.3">
      <c r="A950" t="s">
        <v>67</v>
      </c>
      <c r="B950" t="s">
        <v>7974</v>
      </c>
      <c r="C950" t="s">
        <v>7975</v>
      </c>
      <c r="D950" t="s">
        <v>7487</v>
      </c>
      <c r="E950">
        <v>1</v>
      </c>
      <c r="F950">
        <v>1</v>
      </c>
      <c r="G950">
        <v>1</v>
      </c>
      <c r="H950">
        <v>1</v>
      </c>
      <c r="I950">
        <v>1</v>
      </c>
      <c r="J950" t="s">
        <v>269</v>
      </c>
      <c r="K950" t="s">
        <v>2524</v>
      </c>
      <c r="L950" s="20"/>
      <c r="M950" s="20"/>
      <c r="N950" s="20"/>
      <c r="O950" s="20"/>
      <c r="P950" s="20"/>
      <c r="Q950" s="28">
        <f t="shared" si="14"/>
        <v>17.71</v>
      </c>
      <c r="R950" s="18"/>
      <c r="S950" s="18"/>
      <c r="T950" s="18"/>
      <c r="U950" s="18"/>
      <c r="V950" s="18"/>
      <c r="W9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0" s="17">
        <f>SUM(T_MAIN_ROUTGW29[[#This Row],[(Y)
TOTAL Excluding VAT - Y1
((A*J)*Q)+((A*R)*12))]:[(AC)
TOTAL Excluding VAT - Y5
((E*N*Q)+((E*V)*12))]])</f>
        <v>0</v>
      </c>
      <c r="AC950" s="65"/>
    </row>
    <row r="951" spans="1:29" x14ac:dyDescent="0.3">
      <c r="A951" t="s">
        <v>67</v>
      </c>
      <c r="B951" t="s">
        <v>7976</v>
      </c>
      <c r="C951" t="s">
        <v>7977</v>
      </c>
      <c r="D951" t="s">
        <v>7487</v>
      </c>
      <c r="E951">
        <v>1</v>
      </c>
      <c r="F951">
        <v>1</v>
      </c>
      <c r="G951">
        <v>1</v>
      </c>
      <c r="H951">
        <v>1</v>
      </c>
      <c r="I951">
        <v>1</v>
      </c>
      <c r="J951" t="s">
        <v>269</v>
      </c>
      <c r="K951" t="s">
        <v>2524</v>
      </c>
      <c r="L951" s="20"/>
      <c r="M951" s="20"/>
      <c r="N951" s="20"/>
      <c r="O951" s="20"/>
      <c r="P951" s="20"/>
      <c r="Q951" s="28">
        <f t="shared" si="14"/>
        <v>17.71</v>
      </c>
      <c r="R951" s="18"/>
      <c r="S951" s="18"/>
      <c r="T951" s="18"/>
      <c r="U951" s="18"/>
      <c r="V951" s="18"/>
      <c r="W9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1" s="17">
        <f>SUM(T_MAIN_ROUTGW29[[#This Row],[(Y)
TOTAL Excluding VAT - Y1
((A*J)*Q)+((A*R)*12))]:[(AC)
TOTAL Excluding VAT - Y5
((E*N*Q)+((E*V)*12))]])</f>
        <v>0</v>
      </c>
      <c r="AC951" s="65"/>
    </row>
    <row r="952" spans="1:29" x14ac:dyDescent="0.3">
      <c r="A952" t="s">
        <v>67</v>
      </c>
      <c r="B952" t="s">
        <v>7978</v>
      </c>
      <c r="C952" t="s">
        <v>7979</v>
      </c>
      <c r="D952" t="s">
        <v>7487</v>
      </c>
      <c r="E952">
        <v>1</v>
      </c>
      <c r="F952">
        <v>1</v>
      </c>
      <c r="G952">
        <v>1</v>
      </c>
      <c r="H952">
        <v>1</v>
      </c>
      <c r="I952">
        <v>1</v>
      </c>
      <c r="J952" t="s">
        <v>269</v>
      </c>
      <c r="K952" t="s">
        <v>2524</v>
      </c>
      <c r="L952" s="20"/>
      <c r="M952" s="20"/>
      <c r="N952" s="20"/>
      <c r="O952" s="20"/>
      <c r="P952" s="20"/>
      <c r="Q952" s="28">
        <f t="shared" si="14"/>
        <v>17.71</v>
      </c>
      <c r="R952" s="18"/>
      <c r="S952" s="18"/>
      <c r="T952" s="18"/>
      <c r="U952" s="18"/>
      <c r="V952" s="18"/>
      <c r="W9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2" s="17">
        <f>SUM(T_MAIN_ROUTGW29[[#This Row],[(Y)
TOTAL Excluding VAT - Y1
((A*J)*Q)+((A*R)*12))]:[(AC)
TOTAL Excluding VAT - Y5
((E*N*Q)+((E*V)*12))]])</f>
        <v>0</v>
      </c>
      <c r="AC952" s="65"/>
    </row>
    <row r="953" spans="1:29" x14ac:dyDescent="0.3">
      <c r="A953" t="s">
        <v>67</v>
      </c>
      <c r="B953" t="s">
        <v>7980</v>
      </c>
      <c r="C953" t="s">
        <v>7981</v>
      </c>
      <c r="D953" t="s">
        <v>7487</v>
      </c>
      <c r="E953">
        <v>1</v>
      </c>
      <c r="F953">
        <v>1</v>
      </c>
      <c r="G953">
        <v>1</v>
      </c>
      <c r="H953">
        <v>1</v>
      </c>
      <c r="I953">
        <v>1</v>
      </c>
      <c r="J953" t="s">
        <v>269</v>
      </c>
      <c r="K953" t="s">
        <v>2524</v>
      </c>
      <c r="L953" s="20"/>
      <c r="M953" s="20"/>
      <c r="N953" s="20"/>
      <c r="O953" s="20"/>
      <c r="P953" s="20"/>
      <c r="Q953" s="28">
        <f t="shared" si="14"/>
        <v>17.71</v>
      </c>
      <c r="R953" s="18"/>
      <c r="S953" s="18"/>
      <c r="T953" s="18"/>
      <c r="U953" s="18"/>
      <c r="V953" s="18"/>
      <c r="W9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3" s="17">
        <f>SUM(T_MAIN_ROUTGW29[[#This Row],[(Y)
TOTAL Excluding VAT - Y1
((A*J)*Q)+((A*R)*12))]:[(AC)
TOTAL Excluding VAT - Y5
((E*N*Q)+((E*V)*12))]])</f>
        <v>0</v>
      </c>
      <c r="AC953" s="65"/>
    </row>
    <row r="954" spans="1:29" x14ac:dyDescent="0.3">
      <c r="A954" t="s">
        <v>67</v>
      </c>
      <c r="B954" t="s">
        <v>7982</v>
      </c>
      <c r="C954" t="s">
        <v>7983</v>
      </c>
      <c r="D954" t="s">
        <v>7487</v>
      </c>
      <c r="E954">
        <v>1</v>
      </c>
      <c r="F954">
        <v>1</v>
      </c>
      <c r="G954">
        <v>1</v>
      </c>
      <c r="H954">
        <v>1</v>
      </c>
      <c r="I954">
        <v>1</v>
      </c>
      <c r="J954" t="s">
        <v>269</v>
      </c>
      <c r="K954" t="s">
        <v>2524</v>
      </c>
      <c r="L954" s="20"/>
      <c r="M954" s="20"/>
      <c r="N954" s="20"/>
      <c r="O954" s="20"/>
      <c r="P954" s="20"/>
      <c r="Q954" s="28">
        <f t="shared" si="14"/>
        <v>17.71</v>
      </c>
      <c r="R954" s="18"/>
      <c r="S954" s="18"/>
      <c r="T954" s="18"/>
      <c r="U954" s="18"/>
      <c r="V954" s="18"/>
      <c r="W9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4" s="17">
        <f>SUM(T_MAIN_ROUTGW29[[#This Row],[(Y)
TOTAL Excluding VAT - Y1
((A*J)*Q)+((A*R)*12))]:[(AC)
TOTAL Excluding VAT - Y5
((E*N*Q)+((E*V)*12))]])</f>
        <v>0</v>
      </c>
      <c r="AC954" s="65"/>
    </row>
    <row r="955" spans="1:29" x14ac:dyDescent="0.3">
      <c r="A955" t="s">
        <v>67</v>
      </c>
      <c r="B955" t="s">
        <v>7984</v>
      </c>
      <c r="C955" t="s">
        <v>7985</v>
      </c>
      <c r="D955" t="s">
        <v>7487</v>
      </c>
      <c r="E955">
        <v>1</v>
      </c>
      <c r="F955">
        <v>1</v>
      </c>
      <c r="G955">
        <v>1</v>
      </c>
      <c r="H955">
        <v>1</v>
      </c>
      <c r="I955">
        <v>1</v>
      </c>
      <c r="J955" t="s">
        <v>269</v>
      </c>
      <c r="K955" t="s">
        <v>2524</v>
      </c>
      <c r="L955" s="20"/>
      <c r="M955" s="20"/>
      <c r="N955" s="20"/>
      <c r="O955" s="20"/>
      <c r="P955" s="20"/>
      <c r="Q955" s="28">
        <f t="shared" si="14"/>
        <v>17.71</v>
      </c>
      <c r="R955" s="18"/>
      <c r="S955" s="18"/>
      <c r="T955" s="18"/>
      <c r="U955" s="18"/>
      <c r="V955" s="18"/>
      <c r="W9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5" s="17">
        <f>SUM(T_MAIN_ROUTGW29[[#This Row],[(Y)
TOTAL Excluding VAT - Y1
((A*J)*Q)+((A*R)*12))]:[(AC)
TOTAL Excluding VAT - Y5
((E*N*Q)+((E*V)*12))]])</f>
        <v>0</v>
      </c>
      <c r="AC955" s="65"/>
    </row>
    <row r="956" spans="1:29" x14ac:dyDescent="0.3">
      <c r="A956" t="s">
        <v>67</v>
      </c>
      <c r="B956" t="s">
        <v>7986</v>
      </c>
      <c r="C956" t="s">
        <v>7987</v>
      </c>
      <c r="D956" t="s">
        <v>7487</v>
      </c>
      <c r="E956">
        <v>1</v>
      </c>
      <c r="F956">
        <v>1</v>
      </c>
      <c r="G956">
        <v>1</v>
      </c>
      <c r="H956">
        <v>1</v>
      </c>
      <c r="I956">
        <v>1</v>
      </c>
      <c r="J956" t="s">
        <v>269</v>
      </c>
      <c r="K956" t="s">
        <v>2524</v>
      </c>
      <c r="L956" s="20"/>
      <c r="M956" s="20"/>
      <c r="N956" s="20"/>
      <c r="O956" s="20"/>
      <c r="P956" s="20"/>
      <c r="Q956" s="28">
        <f t="shared" si="14"/>
        <v>17.71</v>
      </c>
      <c r="R956" s="18"/>
      <c r="S956" s="18"/>
      <c r="T956" s="18"/>
      <c r="U956" s="18"/>
      <c r="V956" s="18"/>
      <c r="W9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6" s="17">
        <f>SUM(T_MAIN_ROUTGW29[[#This Row],[(Y)
TOTAL Excluding VAT - Y1
((A*J)*Q)+((A*R)*12))]:[(AC)
TOTAL Excluding VAT - Y5
((E*N*Q)+((E*V)*12))]])</f>
        <v>0</v>
      </c>
      <c r="AC956" s="65"/>
    </row>
    <row r="957" spans="1:29" x14ac:dyDescent="0.3">
      <c r="A957" t="s">
        <v>67</v>
      </c>
      <c r="B957" t="s">
        <v>7988</v>
      </c>
      <c r="C957" t="s">
        <v>7989</v>
      </c>
      <c r="D957" t="s">
        <v>7487</v>
      </c>
      <c r="E957">
        <v>1</v>
      </c>
      <c r="F957">
        <v>1</v>
      </c>
      <c r="G957">
        <v>1</v>
      </c>
      <c r="H957">
        <v>1</v>
      </c>
      <c r="I957">
        <v>1</v>
      </c>
      <c r="J957" t="s">
        <v>269</v>
      </c>
      <c r="K957" t="s">
        <v>2524</v>
      </c>
      <c r="L957" s="20"/>
      <c r="M957" s="20"/>
      <c r="N957" s="20"/>
      <c r="O957" s="20"/>
      <c r="P957" s="20"/>
      <c r="Q957" s="28">
        <f t="shared" si="14"/>
        <v>17.71</v>
      </c>
      <c r="R957" s="18"/>
      <c r="S957" s="18"/>
      <c r="T957" s="18"/>
      <c r="U957" s="18"/>
      <c r="V957" s="18"/>
      <c r="W9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7" s="17">
        <f>SUM(T_MAIN_ROUTGW29[[#This Row],[(Y)
TOTAL Excluding VAT - Y1
((A*J)*Q)+((A*R)*12))]:[(AC)
TOTAL Excluding VAT - Y5
((E*N*Q)+((E*V)*12))]])</f>
        <v>0</v>
      </c>
      <c r="AC957" s="65"/>
    </row>
    <row r="958" spans="1:29" x14ac:dyDescent="0.3">
      <c r="A958" t="s">
        <v>67</v>
      </c>
      <c r="B958" t="s">
        <v>7990</v>
      </c>
      <c r="C958" t="s">
        <v>7991</v>
      </c>
      <c r="D958" t="s">
        <v>7487</v>
      </c>
      <c r="E958">
        <v>1</v>
      </c>
      <c r="F958">
        <v>1</v>
      </c>
      <c r="G958">
        <v>1</v>
      </c>
      <c r="H958">
        <v>1</v>
      </c>
      <c r="I958">
        <v>1</v>
      </c>
      <c r="J958" t="s">
        <v>269</v>
      </c>
      <c r="K958" t="s">
        <v>2524</v>
      </c>
      <c r="L958" s="20"/>
      <c r="M958" s="20"/>
      <c r="N958" s="20"/>
      <c r="O958" s="20"/>
      <c r="P958" s="20"/>
      <c r="Q958" s="28">
        <f t="shared" si="14"/>
        <v>17.71</v>
      </c>
      <c r="R958" s="18"/>
      <c r="S958" s="18"/>
      <c r="T958" s="18"/>
      <c r="U958" s="18"/>
      <c r="V958" s="18"/>
      <c r="W9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8" s="17">
        <f>SUM(T_MAIN_ROUTGW29[[#This Row],[(Y)
TOTAL Excluding VAT - Y1
((A*J)*Q)+((A*R)*12))]:[(AC)
TOTAL Excluding VAT - Y5
((E*N*Q)+((E*V)*12))]])</f>
        <v>0</v>
      </c>
      <c r="AC958" s="65"/>
    </row>
    <row r="959" spans="1:29" x14ac:dyDescent="0.3">
      <c r="A959" t="s">
        <v>67</v>
      </c>
      <c r="B959" t="s">
        <v>7992</v>
      </c>
      <c r="C959" t="s">
        <v>7993</v>
      </c>
      <c r="D959" t="s">
        <v>7487</v>
      </c>
      <c r="E959">
        <v>1</v>
      </c>
      <c r="F959">
        <v>1</v>
      </c>
      <c r="G959">
        <v>1</v>
      </c>
      <c r="H959">
        <v>1</v>
      </c>
      <c r="I959">
        <v>1</v>
      </c>
      <c r="J959" t="s">
        <v>269</v>
      </c>
      <c r="K959" t="s">
        <v>2524</v>
      </c>
      <c r="L959" s="20"/>
      <c r="M959" s="20"/>
      <c r="N959" s="20"/>
      <c r="O959" s="20"/>
      <c r="P959" s="20"/>
      <c r="Q959" s="28">
        <f t="shared" si="14"/>
        <v>17.71</v>
      </c>
      <c r="R959" s="18"/>
      <c r="S959" s="18"/>
      <c r="T959" s="18"/>
      <c r="U959" s="18"/>
      <c r="V959" s="18"/>
      <c r="W9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59" s="17">
        <f>SUM(T_MAIN_ROUTGW29[[#This Row],[(Y)
TOTAL Excluding VAT - Y1
((A*J)*Q)+((A*R)*12))]:[(AC)
TOTAL Excluding VAT - Y5
((E*N*Q)+((E*V)*12))]])</f>
        <v>0</v>
      </c>
      <c r="AC959" s="65"/>
    </row>
    <row r="960" spans="1:29" x14ac:dyDescent="0.3">
      <c r="A960" t="s">
        <v>67</v>
      </c>
      <c r="B960" t="s">
        <v>7994</v>
      </c>
      <c r="C960" t="s">
        <v>7995</v>
      </c>
      <c r="D960" t="s">
        <v>7487</v>
      </c>
      <c r="E960">
        <v>1</v>
      </c>
      <c r="F960">
        <v>1</v>
      </c>
      <c r="G960">
        <v>1</v>
      </c>
      <c r="H960">
        <v>1</v>
      </c>
      <c r="I960">
        <v>1</v>
      </c>
      <c r="J960" t="s">
        <v>269</v>
      </c>
      <c r="K960" t="s">
        <v>2524</v>
      </c>
      <c r="L960" s="20"/>
      <c r="M960" s="20"/>
      <c r="N960" s="20"/>
      <c r="O960" s="20"/>
      <c r="P960" s="20"/>
      <c r="Q960" s="28">
        <f t="shared" si="14"/>
        <v>17.71</v>
      </c>
      <c r="R960" s="18"/>
      <c r="S960" s="18"/>
      <c r="T960" s="18"/>
      <c r="U960" s="18"/>
      <c r="V960" s="18"/>
      <c r="W9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0" s="17">
        <f>SUM(T_MAIN_ROUTGW29[[#This Row],[(Y)
TOTAL Excluding VAT - Y1
((A*J)*Q)+((A*R)*12))]:[(AC)
TOTAL Excluding VAT - Y5
((E*N*Q)+((E*V)*12))]])</f>
        <v>0</v>
      </c>
      <c r="AC960" s="65"/>
    </row>
    <row r="961" spans="1:29" x14ac:dyDescent="0.3">
      <c r="A961" t="s">
        <v>67</v>
      </c>
      <c r="B961" t="s">
        <v>7996</v>
      </c>
      <c r="C961" t="s">
        <v>7997</v>
      </c>
      <c r="D961" t="s">
        <v>7487</v>
      </c>
      <c r="E961">
        <v>1</v>
      </c>
      <c r="F961">
        <v>1</v>
      </c>
      <c r="G961">
        <v>1</v>
      </c>
      <c r="H961">
        <v>1</v>
      </c>
      <c r="I961">
        <v>1</v>
      </c>
      <c r="J961" t="s">
        <v>269</v>
      </c>
      <c r="K961" t="s">
        <v>2524</v>
      </c>
      <c r="L961" s="20"/>
      <c r="M961" s="20"/>
      <c r="N961" s="20"/>
      <c r="O961" s="20"/>
      <c r="P961" s="20"/>
      <c r="Q961" s="28">
        <f t="shared" si="14"/>
        <v>17.71</v>
      </c>
      <c r="R961" s="18"/>
      <c r="S961" s="18"/>
      <c r="T961" s="18"/>
      <c r="U961" s="18"/>
      <c r="V961" s="18"/>
      <c r="W9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1" s="17">
        <f>SUM(T_MAIN_ROUTGW29[[#This Row],[(Y)
TOTAL Excluding VAT - Y1
((A*J)*Q)+((A*R)*12))]:[(AC)
TOTAL Excluding VAT - Y5
((E*N*Q)+((E*V)*12))]])</f>
        <v>0</v>
      </c>
      <c r="AC961" s="65"/>
    </row>
    <row r="962" spans="1:29" x14ac:dyDescent="0.3">
      <c r="A962" t="s">
        <v>67</v>
      </c>
      <c r="B962" t="s">
        <v>7998</v>
      </c>
      <c r="C962" t="s">
        <v>7999</v>
      </c>
      <c r="D962" t="s">
        <v>7487</v>
      </c>
      <c r="E962">
        <v>1</v>
      </c>
      <c r="F962">
        <v>1</v>
      </c>
      <c r="G962">
        <v>1</v>
      </c>
      <c r="H962">
        <v>1</v>
      </c>
      <c r="I962">
        <v>1</v>
      </c>
      <c r="J962" t="s">
        <v>269</v>
      </c>
      <c r="K962" t="s">
        <v>2524</v>
      </c>
      <c r="L962" s="20"/>
      <c r="M962" s="20"/>
      <c r="N962" s="20"/>
      <c r="O962" s="20"/>
      <c r="P962" s="20"/>
      <c r="Q962" s="28">
        <f t="shared" si="14"/>
        <v>17.71</v>
      </c>
      <c r="R962" s="18"/>
      <c r="S962" s="18"/>
      <c r="T962" s="18"/>
      <c r="U962" s="18"/>
      <c r="V962" s="18"/>
      <c r="W9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2" s="17">
        <f>SUM(T_MAIN_ROUTGW29[[#This Row],[(Y)
TOTAL Excluding VAT - Y1
((A*J)*Q)+((A*R)*12))]:[(AC)
TOTAL Excluding VAT - Y5
((E*N*Q)+((E*V)*12))]])</f>
        <v>0</v>
      </c>
      <c r="AC962" s="65"/>
    </row>
    <row r="963" spans="1:29" x14ac:dyDescent="0.3">
      <c r="A963" t="s">
        <v>67</v>
      </c>
      <c r="B963" t="s">
        <v>8000</v>
      </c>
      <c r="C963" t="s">
        <v>8001</v>
      </c>
      <c r="D963" t="s">
        <v>7487</v>
      </c>
      <c r="E963">
        <v>1</v>
      </c>
      <c r="F963">
        <v>1</v>
      </c>
      <c r="G963">
        <v>1</v>
      </c>
      <c r="H963">
        <v>1</v>
      </c>
      <c r="I963">
        <v>1</v>
      </c>
      <c r="J963" t="s">
        <v>269</v>
      </c>
      <c r="K963" t="s">
        <v>2524</v>
      </c>
      <c r="L963" s="20"/>
      <c r="M963" s="20"/>
      <c r="N963" s="20"/>
      <c r="O963" s="20"/>
      <c r="P963" s="20"/>
      <c r="Q963" s="28">
        <f t="shared" si="14"/>
        <v>17.71</v>
      </c>
      <c r="R963" s="18"/>
      <c r="S963" s="18"/>
      <c r="T963" s="18"/>
      <c r="U963" s="18"/>
      <c r="V963" s="18"/>
      <c r="W9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3" s="17">
        <f>SUM(T_MAIN_ROUTGW29[[#This Row],[(Y)
TOTAL Excluding VAT - Y1
((A*J)*Q)+((A*R)*12))]:[(AC)
TOTAL Excluding VAT - Y5
((E*N*Q)+((E*V)*12))]])</f>
        <v>0</v>
      </c>
      <c r="AC963" s="65"/>
    </row>
    <row r="964" spans="1:29" x14ac:dyDescent="0.3">
      <c r="A964" t="s">
        <v>67</v>
      </c>
      <c r="B964" t="s">
        <v>8002</v>
      </c>
      <c r="C964" t="s">
        <v>8003</v>
      </c>
      <c r="D964" t="s">
        <v>7487</v>
      </c>
      <c r="E964">
        <v>1</v>
      </c>
      <c r="F964">
        <v>1</v>
      </c>
      <c r="G964">
        <v>1</v>
      </c>
      <c r="H964">
        <v>1</v>
      </c>
      <c r="I964">
        <v>1</v>
      </c>
      <c r="J964" t="s">
        <v>269</v>
      </c>
      <c r="K964" t="s">
        <v>2524</v>
      </c>
      <c r="L964" s="20"/>
      <c r="M964" s="20"/>
      <c r="N964" s="20"/>
      <c r="O964" s="20"/>
      <c r="P964" s="20"/>
      <c r="Q964" s="28">
        <f t="shared" si="14"/>
        <v>17.71</v>
      </c>
      <c r="R964" s="18"/>
      <c r="S964" s="18"/>
      <c r="T964" s="18"/>
      <c r="U964" s="18"/>
      <c r="V964" s="18"/>
      <c r="W9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4" s="17">
        <f>SUM(T_MAIN_ROUTGW29[[#This Row],[(Y)
TOTAL Excluding VAT - Y1
((A*J)*Q)+((A*R)*12))]:[(AC)
TOTAL Excluding VAT - Y5
((E*N*Q)+((E*V)*12))]])</f>
        <v>0</v>
      </c>
      <c r="AC964" s="65"/>
    </row>
    <row r="965" spans="1:29" x14ac:dyDescent="0.3">
      <c r="A965" t="s">
        <v>67</v>
      </c>
      <c r="B965" t="s">
        <v>8004</v>
      </c>
      <c r="C965" t="s">
        <v>8005</v>
      </c>
      <c r="D965" t="s">
        <v>7487</v>
      </c>
      <c r="E965">
        <v>1</v>
      </c>
      <c r="F965">
        <v>1</v>
      </c>
      <c r="G965">
        <v>1</v>
      </c>
      <c r="H965">
        <v>1</v>
      </c>
      <c r="I965">
        <v>1</v>
      </c>
      <c r="J965" t="s">
        <v>269</v>
      </c>
      <c r="K965" t="s">
        <v>2524</v>
      </c>
      <c r="L965" s="20"/>
      <c r="M965" s="20"/>
      <c r="N965" s="20"/>
      <c r="O965" s="20"/>
      <c r="P965" s="20"/>
      <c r="Q965" s="28">
        <f t="shared" si="14"/>
        <v>17.71</v>
      </c>
      <c r="R965" s="18"/>
      <c r="S965" s="18"/>
      <c r="T965" s="18"/>
      <c r="U965" s="18"/>
      <c r="V965" s="18"/>
      <c r="W9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5" s="17">
        <f>SUM(T_MAIN_ROUTGW29[[#This Row],[(Y)
TOTAL Excluding VAT - Y1
((A*J)*Q)+((A*R)*12))]:[(AC)
TOTAL Excluding VAT - Y5
((E*N*Q)+((E*V)*12))]])</f>
        <v>0</v>
      </c>
      <c r="AC965" s="65"/>
    </row>
    <row r="966" spans="1:29" x14ac:dyDescent="0.3">
      <c r="A966" t="s">
        <v>67</v>
      </c>
      <c r="B966" t="s">
        <v>8006</v>
      </c>
      <c r="C966" t="s">
        <v>8007</v>
      </c>
      <c r="D966" t="s">
        <v>7487</v>
      </c>
      <c r="E966">
        <v>1</v>
      </c>
      <c r="F966">
        <v>1</v>
      </c>
      <c r="G966">
        <v>1</v>
      </c>
      <c r="H966">
        <v>1</v>
      </c>
      <c r="I966">
        <v>1</v>
      </c>
      <c r="J966" t="s">
        <v>269</v>
      </c>
      <c r="K966" t="s">
        <v>2524</v>
      </c>
      <c r="L966" s="20"/>
      <c r="M966" s="20"/>
      <c r="N966" s="20"/>
      <c r="O966" s="20"/>
      <c r="P966" s="20"/>
      <c r="Q966" s="28">
        <f t="shared" si="14"/>
        <v>17.71</v>
      </c>
      <c r="R966" s="18"/>
      <c r="S966" s="18"/>
      <c r="T966" s="18"/>
      <c r="U966" s="18"/>
      <c r="V966" s="18"/>
      <c r="W9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6" s="17">
        <f>SUM(T_MAIN_ROUTGW29[[#This Row],[(Y)
TOTAL Excluding VAT - Y1
((A*J)*Q)+((A*R)*12))]:[(AC)
TOTAL Excluding VAT - Y5
((E*N*Q)+((E*V)*12))]])</f>
        <v>0</v>
      </c>
      <c r="AC966" s="65"/>
    </row>
    <row r="967" spans="1:29" x14ac:dyDescent="0.3">
      <c r="A967" t="s">
        <v>67</v>
      </c>
      <c r="B967" t="s">
        <v>8008</v>
      </c>
      <c r="C967" t="s">
        <v>8009</v>
      </c>
      <c r="D967" t="s">
        <v>7487</v>
      </c>
      <c r="E967">
        <v>1</v>
      </c>
      <c r="F967">
        <v>1</v>
      </c>
      <c r="G967">
        <v>1</v>
      </c>
      <c r="H967">
        <v>1</v>
      </c>
      <c r="I967">
        <v>1</v>
      </c>
      <c r="J967" t="s">
        <v>269</v>
      </c>
      <c r="K967" t="s">
        <v>2524</v>
      </c>
      <c r="L967" s="20"/>
      <c r="M967" s="20"/>
      <c r="N967" s="20"/>
      <c r="O967" s="20"/>
      <c r="P967" s="20"/>
      <c r="Q967" s="28">
        <f t="shared" si="14"/>
        <v>17.71</v>
      </c>
      <c r="R967" s="18"/>
      <c r="S967" s="18"/>
      <c r="T967" s="18"/>
      <c r="U967" s="18"/>
      <c r="V967" s="18"/>
      <c r="W9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7" s="17">
        <f>SUM(T_MAIN_ROUTGW29[[#This Row],[(Y)
TOTAL Excluding VAT - Y1
((A*J)*Q)+((A*R)*12))]:[(AC)
TOTAL Excluding VAT - Y5
((E*N*Q)+((E*V)*12))]])</f>
        <v>0</v>
      </c>
      <c r="AC967" s="65"/>
    </row>
    <row r="968" spans="1:29" x14ac:dyDescent="0.3">
      <c r="A968" t="s">
        <v>67</v>
      </c>
      <c r="B968" t="s">
        <v>8010</v>
      </c>
      <c r="C968" t="s">
        <v>8011</v>
      </c>
      <c r="D968" t="s">
        <v>7487</v>
      </c>
      <c r="E968">
        <v>1</v>
      </c>
      <c r="F968">
        <v>1</v>
      </c>
      <c r="G968">
        <v>1</v>
      </c>
      <c r="H968">
        <v>1</v>
      </c>
      <c r="I968">
        <v>1</v>
      </c>
      <c r="J968" t="s">
        <v>269</v>
      </c>
      <c r="K968" t="s">
        <v>2524</v>
      </c>
      <c r="L968" s="20"/>
      <c r="M968" s="20"/>
      <c r="N968" s="20"/>
      <c r="O968" s="20"/>
      <c r="P968" s="20"/>
      <c r="Q968" s="28">
        <f t="shared" si="14"/>
        <v>17.71</v>
      </c>
      <c r="R968" s="18"/>
      <c r="S968" s="18"/>
      <c r="T968" s="18"/>
      <c r="U968" s="18"/>
      <c r="V968" s="18"/>
      <c r="W9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8" s="17">
        <f>SUM(T_MAIN_ROUTGW29[[#This Row],[(Y)
TOTAL Excluding VAT - Y1
((A*J)*Q)+((A*R)*12))]:[(AC)
TOTAL Excluding VAT - Y5
((E*N*Q)+((E*V)*12))]])</f>
        <v>0</v>
      </c>
      <c r="AC968" s="65"/>
    </row>
    <row r="969" spans="1:29" x14ac:dyDescent="0.3">
      <c r="A969" t="s">
        <v>67</v>
      </c>
      <c r="B969" t="s">
        <v>8012</v>
      </c>
      <c r="C969" t="s">
        <v>8013</v>
      </c>
      <c r="D969" t="s">
        <v>7487</v>
      </c>
      <c r="E969">
        <v>1</v>
      </c>
      <c r="F969">
        <v>1</v>
      </c>
      <c r="G969">
        <v>1</v>
      </c>
      <c r="H969">
        <v>1</v>
      </c>
      <c r="I969">
        <v>1</v>
      </c>
      <c r="J969" t="s">
        <v>269</v>
      </c>
      <c r="K969" t="s">
        <v>2524</v>
      </c>
      <c r="L969" s="20"/>
      <c r="M969" s="20"/>
      <c r="N969" s="20"/>
      <c r="O969" s="20"/>
      <c r="P969" s="20"/>
      <c r="Q969" s="28">
        <f t="shared" si="14"/>
        <v>17.71</v>
      </c>
      <c r="R969" s="18"/>
      <c r="S969" s="18"/>
      <c r="T969" s="18"/>
      <c r="U969" s="18"/>
      <c r="V969" s="18"/>
      <c r="W9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69" s="17">
        <f>SUM(T_MAIN_ROUTGW29[[#This Row],[(Y)
TOTAL Excluding VAT - Y1
((A*J)*Q)+((A*R)*12))]:[(AC)
TOTAL Excluding VAT - Y5
((E*N*Q)+((E*V)*12))]])</f>
        <v>0</v>
      </c>
      <c r="AC969" s="65"/>
    </row>
    <row r="970" spans="1:29" x14ac:dyDescent="0.3">
      <c r="A970" t="s">
        <v>67</v>
      </c>
      <c r="B970" t="s">
        <v>8014</v>
      </c>
      <c r="C970" t="s">
        <v>8015</v>
      </c>
      <c r="D970" t="s">
        <v>7487</v>
      </c>
      <c r="E970">
        <v>1</v>
      </c>
      <c r="F970">
        <v>1</v>
      </c>
      <c r="G970">
        <v>1</v>
      </c>
      <c r="H970">
        <v>1</v>
      </c>
      <c r="I970">
        <v>1</v>
      </c>
      <c r="J970" t="s">
        <v>269</v>
      </c>
      <c r="K970" t="s">
        <v>2524</v>
      </c>
      <c r="L970" s="20"/>
      <c r="M970" s="20"/>
      <c r="N970" s="20"/>
      <c r="O970" s="20"/>
      <c r="P970" s="20"/>
      <c r="Q970" s="28">
        <f t="shared" si="14"/>
        <v>17.71</v>
      </c>
      <c r="R970" s="18"/>
      <c r="S970" s="18"/>
      <c r="T970" s="18"/>
      <c r="U970" s="18"/>
      <c r="V970" s="18"/>
      <c r="W9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0" s="17">
        <f>SUM(T_MAIN_ROUTGW29[[#This Row],[(Y)
TOTAL Excluding VAT - Y1
((A*J)*Q)+((A*R)*12))]:[(AC)
TOTAL Excluding VAT - Y5
((E*N*Q)+((E*V)*12))]])</f>
        <v>0</v>
      </c>
      <c r="AC970" s="65"/>
    </row>
    <row r="971" spans="1:29" x14ac:dyDescent="0.3">
      <c r="A971" t="s">
        <v>67</v>
      </c>
      <c r="B971" t="s">
        <v>8016</v>
      </c>
      <c r="C971" t="s">
        <v>8017</v>
      </c>
      <c r="D971" t="s">
        <v>7487</v>
      </c>
      <c r="E971">
        <v>1</v>
      </c>
      <c r="F971">
        <v>1</v>
      </c>
      <c r="G971">
        <v>1</v>
      </c>
      <c r="H971">
        <v>1</v>
      </c>
      <c r="I971">
        <v>1</v>
      </c>
      <c r="J971" t="s">
        <v>269</v>
      </c>
      <c r="K971" t="s">
        <v>2524</v>
      </c>
      <c r="L971" s="20"/>
      <c r="M971" s="20"/>
      <c r="N971" s="20"/>
      <c r="O971" s="20"/>
      <c r="P971" s="20"/>
      <c r="Q971" s="28">
        <f t="shared" si="14"/>
        <v>17.71</v>
      </c>
      <c r="R971" s="18"/>
      <c r="S971" s="18"/>
      <c r="T971" s="18"/>
      <c r="U971" s="18"/>
      <c r="V971" s="18"/>
      <c r="W9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1" s="17">
        <f>SUM(T_MAIN_ROUTGW29[[#This Row],[(Y)
TOTAL Excluding VAT - Y1
((A*J)*Q)+((A*R)*12))]:[(AC)
TOTAL Excluding VAT - Y5
((E*N*Q)+((E*V)*12))]])</f>
        <v>0</v>
      </c>
      <c r="AC971" s="65"/>
    </row>
    <row r="972" spans="1:29" x14ac:dyDescent="0.3">
      <c r="A972" t="s">
        <v>67</v>
      </c>
      <c r="B972" t="s">
        <v>8018</v>
      </c>
      <c r="C972" t="s">
        <v>8019</v>
      </c>
      <c r="D972" t="s">
        <v>7487</v>
      </c>
      <c r="E972">
        <v>1</v>
      </c>
      <c r="F972">
        <v>1</v>
      </c>
      <c r="G972">
        <v>1</v>
      </c>
      <c r="H972">
        <v>1</v>
      </c>
      <c r="I972">
        <v>1</v>
      </c>
      <c r="J972" t="s">
        <v>269</v>
      </c>
      <c r="K972" t="s">
        <v>2524</v>
      </c>
      <c r="L972" s="20"/>
      <c r="M972" s="20"/>
      <c r="N972" s="20"/>
      <c r="O972" s="20"/>
      <c r="P972" s="20"/>
      <c r="Q972" s="28">
        <f t="shared" si="14"/>
        <v>17.71</v>
      </c>
      <c r="R972" s="18"/>
      <c r="S972" s="18"/>
      <c r="T972" s="18"/>
      <c r="U972" s="18"/>
      <c r="V972" s="18"/>
      <c r="W9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2" s="17">
        <f>SUM(T_MAIN_ROUTGW29[[#This Row],[(Y)
TOTAL Excluding VAT - Y1
((A*J)*Q)+((A*R)*12))]:[(AC)
TOTAL Excluding VAT - Y5
((E*N*Q)+((E*V)*12))]])</f>
        <v>0</v>
      </c>
      <c r="AC972" s="65"/>
    </row>
    <row r="973" spans="1:29" x14ac:dyDescent="0.3">
      <c r="A973" t="s">
        <v>67</v>
      </c>
      <c r="B973" t="s">
        <v>8020</v>
      </c>
      <c r="C973" t="s">
        <v>8021</v>
      </c>
      <c r="D973" t="s">
        <v>7487</v>
      </c>
      <c r="E973">
        <v>1</v>
      </c>
      <c r="F973">
        <v>1</v>
      </c>
      <c r="G973">
        <v>1</v>
      </c>
      <c r="H973">
        <v>1</v>
      </c>
      <c r="I973">
        <v>1</v>
      </c>
      <c r="J973" t="s">
        <v>269</v>
      </c>
      <c r="K973" t="s">
        <v>2524</v>
      </c>
      <c r="L973" s="20"/>
      <c r="M973" s="20"/>
      <c r="N973" s="20"/>
      <c r="O973" s="20"/>
      <c r="P973" s="20"/>
      <c r="Q973" s="28">
        <f t="shared" ref="Q973:Q1036" si="15">Exchange_Rate</f>
        <v>17.71</v>
      </c>
      <c r="R973" s="18"/>
      <c r="S973" s="18"/>
      <c r="T973" s="18"/>
      <c r="U973" s="18"/>
      <c r="V973" s="18"/>
      <c r="W9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3" s="17">
        <f>SUM(T_MAIN_ROUTGW29[[#This Row],[(Y)
TOTAL Excluding VAT - Y1
((A*J)*Q)+((A*R)*12))]:[(AC)
TOTAL Excluding VAT - Y5
((E*N*Q)+((E*V)*12))]])</f>
        <v>0</v>
      </c>
      <c r="AC973" s="65"/>
    </row>
    <row r="974" spans="1:29" x14ac:dyDescent="0.3">
      <c r="A974" t="s">
        <v>67</v>
      </c>
      <c r="B974" t="s">
        <v>8022</v>
      </c>
      <c r="C974" t="s">
        <v>8023</v>
      </c>
      <c r="D974" t="s">
        <v>7487</v>
      </c>
      <c r="E974">
        <v>1</v>
      </c>
      <c r="F974">
        <v>1</v>
      </c>
      <c r="G974">
        <v>1</v>
      </c>
      <c r="H974">
        <v>1</v>
      </c>
      <c r="I974">
        <v>1</v>
      </c>
      <c r="J974" t="s">
        <v>269</v>
      </c>
      <c r="K974" t="s">
        <v>2524</v>
      </c>
      <c r="L974" s="20"/>
      <c r="M974" s="20"/>
      <c r="N974" s="20"/>
      <c r="O974" s="20"/>
      <c r="P974" s="20"/>
      <c r="Q974" s="28">
        <f t="shared" si="15"/>
        <v>17.71</v>
      </c>
      <c r="R974" s="18"/>
      <c r="S974" s="18"/>
      <c r="T974" s="18"/>
      <c r="U974" s="18"/>
      <c r="V974" s="18"/>
      <c r="W9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4" s="17">
        <f>SUM(T_MAIN_ROUTGW29[[#This Row],[(Y)
TOTAL Excluding VAT - Y1
((A*J)*Q)+((A*R)*12))]:[(AC)
TOTAL Excluding VAT - Y5
((E*N*Q)+((E*V)*12))]])</f>
        <v>0</v>
      </c>
      <c r="AC974" s="65"/>
    </row>
    <row r="975" spans="1:29" x14ac:dyDescent="0.3">
      <c r="A975" t="s">
        <v>67</v>
      </c>
      <c r="B975" t="s">
        <v>8024</v>
      </c>
      <c r="C975" t="s">
        <v>8025</v>
      </c>
      <c r="D975" t="s">
        <v>7487</v>
      </c>
      <c r="E975">
        <v>1</v>
      </c>
      <c r="F975">
        <v>1</v>
      </c>
      <c r="G975">
        <v>1</v>
      </c>
      <c r="H975">
        <v>1</v>
      </c>
      <c r="I975">
        <v>1</v>
      </c>
      <c r="J975" t="s">
        <v>269</v>
      </c>
      <c r="K975" t="s">
        <v>2524</v>
      </c>
      <c r="L975" s="20"/>
      <c r="M975" s="20"/>
      <c r="N975" s="20"/>
      <c r="O975" s="20"/>
      <c r="P975" s="20"/>
      <c r="Q975" s="28">
        <f t="shared" si="15"/>
        <v>17.71</v>
      </c>
      <c r="R975" s="18"/>
      <c r="S975" s="18"/>
      <c r="T975" s="18"/>
      <c r="U975" s="18"/>
      <c r="V975" s="18"/>
      <c r="W9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5" s="17">
        <f>SUM(T_MAIN_ROUTGW29[[#This Row],[(Y)
TOTAL Excluding VAT - Y1
((A*J)*Q)+((A*R)*12))]:[(AC)
TOTAL Excluding VAT - Y5
((E*N*Q)+((E*V)*12))]])</f>
        <v>0</v>
      </c>
      <c r="AC975" s="65"/>
    </row>
    <row r="976" spans="1:29" x14ac:dyDescent="0.3">
      <c r="A976" t="s">
        <v>67</v>
      </c>
      <c r="B976" t="s">
        <v>8026</v>
      </c>
      <c r="C976" t="s">
        <v>8027</v>
      </c>
      <c r="D976" t="s">
        <v>7487</v>
      </c>
      <c r="E976">
        <v>1</v>
      </c>
      <c r="F976">
        <v>1</v>
      </c>
      <c r="G976">
        <v>1</v>
      </c>
      <c r="H976">
        <v>1</v>
      </c>
      <c r="I976">
        <v>1</v>
      </c>
      <c r="J976" t="s">
        <v>269</v>
      </c>
      <c r="K976" t="s">
        <v>2524</v>
      </c>
      <c r="L976" s="20"/>
      <c r="M976" s="20"/>
      <c r="N976" s="20"/>
      <c r="O976" s="20"/>
      <c r="P976" s="20"/>
      <c r="Q976" s="28">
        <f t="shared" si="15"/>
        <v>17.71</v>
      </c>
      <c r="R976" s="18"/>
      <c r="S976" s="18"/>
      <c r="T976" s="18"/>
      <c r="U976" s="18"/>
      <c r="V976" s="18"/>
      <c r="W9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6" s="17">
        <f>SUM(T_MAIN_ROUTGW29[[#This Row],[(Y)
TOTAL Excluding VAT - Y1
((A*J)*Q)+((A*R)*12))]:[(AC)
TOTAL Excluding VAT - Y5
((E*N*Q)+((E*V)*12))]])</f>
        <v>0</v>
      </c>
      <c r="AC976" s="65"/>
    </row>
    <row r="977" spans="1:29" x14ac:dyDescent="0.3">
      <c r="A977" t="s">
        <v>67</v>
      </c>
      <c r="B977" t="s">
        <v>8028</v>
      </c>
      <c r="C977" t="s">
        <v>8029</v>
      </c>
      <c r="D977" t="s">
        <v>7487</v>
      </c>
      <c r="E977">
        <v>1</v>
      </c>
      <c r="F977">
        <v>1</v>
      </c>
      <c r="G977">
        <v>1</v>
      </c>
      <c r="H977">
        <v>1</v>
      </c>
      <c r="I977">
        <v>1</v>
      </c>
      <c r="J977" t="s">
        <v>269</v>
      </c>
      <c r="K977" t="s">
        <v>2524</v>
      </c>
      <c r="L977" s="20"/>
      <c r="M977" s="20"/>
      <c r="N977" s="20"/>
      <c r="O977" s="20"/>
      <c r="P977" s="20"/>
      <c r="Q977" s="28">
        <f t="shared" si="15"/>
        <v>17.71</v>
      </c>
      <c r="R977" s="18"/>
      <c r="S977" s="18"/>
      <c r="T977" s="18"/>
      <c r="U977" s="18"/>
      <c r="V977" s="18"/>
      <c r="W9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7" s="17">
        <f>SUM(T_MAIN_ROUTGW29[[#This Row],[(Y)
TOTAL Excluding VAT - Y1
((A*J)*Q)+((A*R)*12))]:[(AC)
TOTAL Excluding VAT - Y5
((E*N*Q)+((E*V)*12))]])</f>
        <v>0</v>
      </c>
      <c r="AC977" s="65"/>
    </row>
    <row r="978" spans="1:29" x14ac:dyDescent="0.3">
      <c r="A978" t="s">
        <v>67</v>
      </c>
      <c r="B978" t="s">
        <v>8030</v>
      </c>
      <c r="C978" t="s">
        <v>8031</v>
      </c>
      <c r="D978" t="s">
        <v>7487</v>
      </c>
      <c r="E978">
        <v>1</v>
      </c>
      <c r="F978">
        <v>1</v>
      </c>
      <c r="G978">
        <v>1</v>
      </c>
      <c r="H978">
        <v>1</v>
      </c>
      <c r="I978">
        <v>1</v>
      </c>
      <c r="J978" t="s">
        <v>269</v>
      </c>
      <c r="K978" t="s">
        <v>2524</v>
      </c>
      <c r="L978" s="20"/>
      <c r="M978" s="20"/>
      <c r="N978" s="20"/>
      <c r="O978" s="20"/>
      <c r="P978" s="20"/>
      <c r="Q978" s="28">
        <f t="shared" si="15"/>
        <v>17.71</v>
      </c>
      <c r="R978" s="18"/>
      <c r="S978" s="18"/>
      <c r="T978" s="18"/>
      <c r="U978" s="18"/>
      <c r="V978" s="18"/>
      <c r="W9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8" s="17">
        <f>SUM(T_MAIN_ROUTGW29[[#This Row],[(Y)
TOTAL Excluding VAT - Y1
((A*J)*Q)+((A*R)*12))]:[(AC)
TOTAL Excluding VAT - Y5
((E*N*Q)+((E*V)*12))]])</f>
        <v>0</v>
      </c>
      <c r="AC978" s="65"/>
    </row>
    <row r="979" spans="1:29" x14ac:dyDescent="0.3">
      <c r="A979" t="s">
        <v>67</v>
      </c>
      <c r="B979" t="s">
        <v>8032</v>
      </c>
      <c r="C979" t="s">
        <v>8033</v>
      </c>
      <c r="D979" t="s">
        <v>7487</v>
      </c>
      <c r="E979">
        <v>1</v>
      </c>
      <c r="F979">
        <v>1</v>
      </c>
      <c r="G979">
        <v>1</v>
      </c>
      <c r="H979">
        <v>1</v>
      </c>
      <c r="I979">
        <v>1</v>
      </c>
      <c r="J979" t="s">
        <v>269</v>
      </c>
      <c r="K979" t="s">
        <v>2524</v>
      </c>
      <c r="L979" s="20"/>
      <c r="M979" s="20"/>
      <c r="N979" s="20"/>
      <c r="O979" s="20"/>
      <c r="P979" s="20"/>
      <c r="Q979" s="28">
        <f t="shared" si="15"/>
        <v>17.71</v>
      </c>
      <c r="R979" s="18"/>
      <c r="S979" s="18"/>
      <c r="T979" s="18"/>
      <c r="U979" s="18"/>
      <c r="V979" s="18"/>
      <c r="W9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79" s="17">
        <f>SUM(T_MAIN_ROUTGW29[[#This Row],[(Y)
TOTAL Excluding VAT - Y1
((A*J)*Q)+((A*R)*12))]:[(AC)
TOTAL Excluding VAT - Y5
((E*N*Q)+((E*V)*12))]])</f>
        <v>0</v>
      </c>
      <c r="AC979" s="65"/>
    </row>
    <row r="980" spans="1:29" x14ac:dyDescent="0.3">
      <c r="A980" t="s">
        <v>67</v>
      </c>
      <c r="B980" t="s">
        <v>8034</v>
      </c>
      <c r="C980" t="s">
        <v>8035</v>
      </c>
      <c r="D980" t="s">
        <v>7487</v>
      </c>
      <c r="E980">
        <v>1</v>
      </c>
      <c r="F980">
        <v>1</v>
      </c>
      <c r="G980">
        <v>1</v>
      </c>
      <c r="H980">
        <v>1</v>
      </c>
      <c r="I980">
        <v>1</v>
      </c>
      <c r="J980" t="s">
        <v>269</v>
      </c>
      <c r="K980" t="s">
        <v>2524</v>
      </c>
      <c r="L980" s="20"/>
      <c r="M980" s="20"/>
      <c r="N980" s="20"/>
      <c r="O980" s="20"/>
      <c r="P980" s="20"/>
      <c r="Q980" s="28">
        <f t="shared" si="15"/>
        <v>17.71</v>
      </c>
      <c r="R980" s="18"/>
      <c r="S980" s="18"/>
      <c r="T980" s="18"/>
      <c r="U980" s="18"/>
      <c r="V980" s="18"/>
      <c r="W9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0" s="17">
        <f>SUM(T_MAIN_ROUTGW29[[#This Row],[(Y)
TOTAL Excluding VAT - Y1
((A*J)*Q)+((A*R)*12))]:[(AC)
TOTAL Excluding VAT - Y5
((E*N*Q)+((E*V)*12))]])</f>
        <v>0</v>
      </c>
      <c r="AC980" s="65"/>
    </row>
    <row r="981" spans="1:29" x14ac:dyDescent="0.3">
      <c r="A981" t="s">
        <v>67</v>
      </c>
      <c r="B981" t="s">
        <v>8036</v>
      </c>
      <c r="C981" t="s">
        <v>8037</v>
      </c>
      <c r="D981" t="s">
        <v>7487</v>
      </c>
      <c r="E981">
        <v>1</v>
      </c>
      <c r="F981">
        <v>1</v>
      </c>
      <c r="G981">
        <v>1</v>
      </c>
      <c r="H981">
        <v>1</v>
      </c>
      <c r="I981">
        <v>1</v>
      </c>
      <c r="J981" t="s">
        <v>269</v>
      </c>
      <c r="K981" t="s">
        <v>2524</v>
      </c>
      <c r="L981" s="20"/>
      <c r="M981" s="20"/>
      <c r="N981" s="20"/>
      <c r="O981" s="20"/>
      <c r="P981" s="20"/>
      <c r="Q981" s="28">
        <f t="shared" si="15"/>
        <v>17.71</v>
      </c>
      <c r="R981" s="18"/>
      <c r="S981" s="18"/>
      <c r="T981" s="18"/>
      <c r="U981" s="18"/>
      <c r="V981" s="18"/>
      <c r="W9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1" s="17">
        <f>SUM(T_MAIN_ROUTGW29[[#This Row],[(Y)
TOTAL Excluding VAT - Y1
((A*J)*Q)+((A*R)*12))]:[(AC)
TOTAL Excluding VAT - Y5
((E*N*Q)+((E*V)*12))]])</f>
        <v>0</v>
      </c>
      <c r="AC981" s="65"/>
    </row>
    <row r="982" spans="1:29" x14ac:dyDescent="0.3">
      <c r="A982" t="s">
        <v>67</v>
      </c>
      <c r="B982" t="s">
        <v>8038</v>
      </c>
      <c r="C982" t="s">
        <v>8039</v>
      </c>
      <c r="D982" t="s">
        <v>7487</v>
      </c>
      <c r="E982">
        <v>1</v>
      </c>
      <c r="F982">
        <v>1</v>
      </c>
      <c r="G982">
        <v>1</v>
      </c>
      <c r="H982">
        <v>1</v>
      </c>
      <c r="I982">
        <v>1</v>
      </c>
      <c r="J982" t="s">
        <v>269</v>
      </c>
      <c r="K982" t="s">
        <v>2524</v>
      </c>
      <c r="L982" s="20"/>
      <c r="M982" s="20"/>
      <c r="N982" s="20"/>
      <c r="O982" s="20"/>
      <c r="P982" s="20"/>
      <c r="Q982" s="28">
        <f t="shared" si="15"/>
        <v>17.71</v>
      </c>
      <c r="R982" s="18"/>
      <c r="S982" s="18"/>
      <c r="T982" s="18"/>
      <c r="U982" s="18"/>
      <c r="V982" s="18"/>
      <c r="W9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2" s="17">
        <f>SUM(T_MAIN_ROUTGW29[[#This Row],[(Y)
TOTAL Excluding VAT - Y1
((A*J)*Q)+((A*R)*12))]:[(AC)
TOTAL Excluding VAT - Y5
((E*N*Q)+((E*V)*12))]])</f>
        <v>0</v>
      </c>
      <c r="AC982" s="65"/>
    </row>
    <row r="983" spans="1:29" x14ac:dyDescent="0.3">
      <c r="A983" t="s">
        <v>67</v>
      </c>
      <c r="B983" t="s">
        <v>8040</v>
      </c>
      <c r="C983" t="s">
        <v>8041</v>
      </c>
      <c r="D983" t="s">
        <v>7487</v>
      </c>
      <c r="E983">
        <v>1</v>
      </c>
      <c r="F983">
        <v>1</v>
      </c>
      <c r="G983">
        <v>1</v>
      </c>
      <c r="H983">
        <v>1</v>
      </c>
      <c r="I983">
        <v>1</v>
      </c>
      <c r="J983" t="s">
        <v>269</v>
      </c>
      <c r="K983" t="s">
        <v>2524</v>
      </c>
      <c r="L983" s="20"/>
      <c r="M983" s="20"/>
      <c r="N983" s="20"/>
      <c r="O983" s="20"/>
      <c r="P983" s="20"/>
      <c r="Q983" s="28">
        <f t="shared" si="15"/>
        <v>17.71</v>
      </c>
      <c r="R983" s="18"/>
      <c r="S983" s="18"/>
      <c r="T983" s="18"/>
      <c r="U983" s="18"/>
      <c r="V983" s="18"/>
      <c r="W9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3" s="17">
        <f>SUM(T_MAIN_ROUTGW29[[#This Row],[(Y)
TOTAL Excluding VAT - Y1
((A*J)*Q)+((A*R)*12))]:[(AC)
TOTAL Excluding VAT - Y5
((E*N*Q)+((E*V)*12))]])</f>
        <v>0</v>
      </c>
      <c r="AC983" s="65"/>
    </row>
    <row r="984" spans="1:29" x14ac:dyDescent="0.3">
      <c r="A984" t="s">
        <v>67</v>
      </c>
      <c r="B984" t="s">
        <v>8042</v>
      </c>
      <c r="C984" t="s">
        <v>8043</v>
      </c>
      <c r="D984" t="s">
        <v>7487</v>
      </c>
      <c r="E984">
        <v>1</v>
      </c>
      <c r="F984">
        <v>1</v>
      </c>
      <c r="G984">
        <v>1</v>
      </c>
      <c r="H984">
        <v>1</v>
      </c>
      <c r="I984">
        <v>1</v>
      </c>
      <c r="J984" t="s">
        <v>269</v>
      </c>
      <c r="K984" t="s">
        <v>2524</v>
      </c>
      <c r="L984" s="20"/>
      <c r="M984" s="20"/>
      <c r="N984" s="20"/>
      <c r="O984" s="20"/>
      <c r="P984" s="20"/>
      <c r="Q984" s="28">
        <f t="shared" si="15"/>
        <v>17.71</v>
      </c>
      <c r="R984" s="18"/>
      <c r="S984" s="18"/>
      <c r="T984" s="18"/>
      <c r="U984" s="18"/>
      <c r="V984" s="18"/>
      <c r="W9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4" s="17">
        <f>SUM(T_MAIN_ROUTGW29[[#This Row],[(Y)
TOTAL Excluding VAT - Y1
((A*J)*Q)+((A*R)*12))]:[(AC)
TOTAL Excluding VAT - Y5
((E*N*Q)+((E*V)*12))]])</f>
        <v>0</v>
      </c>
      <c r="AC984" s="65"/>
    </row>
    <row r="985" spans="1:29" x14ac:dyDescent="0.3">
      <c r="A985" t="s">
        <v>67</v>
      </c>
      <c r="B985" t="s">
        <v>8044</v>
      </c>
      <c r="C985" t="s">
        <v>8045</v>
      </c>
      <c r="D985" t="s">
        <v>7487</v>
      </c>
      <c r="E985">
        <v>1</v>
      </c>
      <c r="F985">
        <v>1</v>
      </c>
      <c r="G985">
        <v>1</v>
      </c>
      <c r="H985">
        <v>1</v>
      </c>
      <c r="I985">
        <v>1</v>
      </c>
      <c r="J985" t="s">
        <v>269</v>
      </c>
      <c r="K985" t="s">
        <v>2524</v>
      </c>
      <c r="L985" s="20"/>
      <c r="M985" s="20"/>
      <c r="N985" s="20"/>
      <c r="O985" s="20"/>
      <c r="P985" s="20"/>
      <c r="Q985" s="28">
        <f t="shared" si="15"/>
        <v>17.71</v>
      </c>
      <c r="R985" s="18"/>
      <c r="S985" s="18"/>
      <c r="T985" s="18"/>
      <c r="U985" s="18"/>
      <c r="V985" s="18"/>
      <c r="W9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5" s="17">
        <f>SUM(T_MAIN_ROUTGW29[[#This Row],[(Y)
TOTAL Excluding VAT - Y1
((A*J)*Q)+((A*R)*12))]:[(AC)
TOTAL Excluding VAT - Y5
((E*N*Q)+((E*V)*12))]])</f>
        <v>0</v>
      </c>
      <c r="AC985" s="65"/>
    </row>
    <row r="986" spans="1:29" x14ac:dyDescent="0.3">
      <c r="A986" t="s">
        <v>67</v>
      </c>
      <c r="B986" t="s">
        <v>8046</v>
      </c>
      <c r="C986" t="s">
        <v>8047</v>
      </c>
      <c r="D986" t="s">
        <v>7487</v>
      </c>
      <c r="E986">
        <v>1</v>
      </c>
      <c r="F986">
        <v>1</v>
      </c>
      <c r="G986">
        <v>1</v>
      </c>
      <c r="H986">
        <v>1</v>
      </c>
      <c r="I986">
        <v>1</v>
      </c>
      <c r="J986" t="s">
        <v>269</v>
      </c>
      <c r="K986" t="s">
        <v>2524</v>
      </c>
      <c r="L986" s="20"/>
      <c r="M986" s="20"/>
      <c r="N986" s="20"/>
      <c r="O986" s="20"/>
      <c r="P986" s="20"/>
      <c r="Q986" s="28">
        <f t="shared" si="15"/>
        <v>17.71</v>
      </c>
      <c r="R986" s="18"/>
      <c r="S986" s="18"/>
      <c r="T986" s="18"/>
      <c r="U986" s="18"/>
      <c r="V986" s="18"/>
      <c r="W9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6" s="17">
        <f>SUM(T_MAIN_ROUTGW29[[#This Row],[(Y)
TOTAL Excluding VAT - Y1
((A*J)*Q)+((A*R)*12))]:[(AC)
TOTAL Excluding VAT - Y5
((E*N*Q)+((E*V)*12))]])</f>
        <v>0</v>
      </c>
      <c r="AC986" s="65"/>
    </row>
    <row r="987" spans="1:29" x14ac:dyDescent="0.3">
      <c r="A987" t="s">
        <v>67</v>
      </c>
      <c r="B987" t="s">
        <v>8048</v>
      </c>
      <c r="C987" t="s">
        <v>8049</v>
      </c>
      <c r="D987" t="s">
        <v>7487</v>
      </c>
      <c r="E987">
        <v>1</v>
      </c>
      <c r="F987">
        <v>1</v>
      </c>
      <c r="G987">
        <v>1</v>
      </c>
      <c r="H987">
        <v>1</v>
      </c>
      <c r="I987">
        <v>1</v>
      </c>
      <c r="J987" t="s">
        <v>269</v>
      </c>
      <c r="K987" t="s">
        <v>2524</v>
      </c>
      <c r="L987" s="20"/>
      <c r="M987" s="20"/>
      <c r="N987" s="20"/>
      <c r="O987" s="20"/>
      <c r="P987" s="20"/>
      <c r="Q987" s="28">
        <f t="shared" si="15"/>
        <v>17.71</v>
      </c>
      <c r="R987" s="18"/>
      <c r="S987" s="18"/>
      <c r="T987" s="18"/>
      <c r="U987" s="18"/>
      <c r="V987" s="18"/>
      <c r="W9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7" s="17">
        <f>SUM(T_MAIN_ROUTGW29[[#This Row],[(Y)
TOTAL Excluding VAT - Y1
((A*J)*Q)+((A*R)*12))]:[(AC)
TOTAL Excluding VAT - Y5
((E*N*Q)+((E*V)*12))]])</f>
        <v>0</v>
      </c>
      <c r="AC987" s="65"/>
    </row>
    <row r="988" spans="1:29" x14ac:dyDescent="0.3">
      <c r="A988" t="s">
        <v>67</v>
      </c>
      <c r="B988" t="s">
        <v>8050</v>
      </c>
      <c r="C988" t="s">
        <v>8051</v>
      </c>
      <c r="D988" t="s">
        <v>7487</v>
      </c>
      <c r="E988">
        <v>1</v>
      </c>
      <c r="F988">
        <v>1</v>
      </c>
      <c r="G988">
        <v>1</v>
      </c>
      <c r="H988">
        <v>1</v>
      </c>
      <c r="I988">
        <v>1</v>
      </c>
      <c r="J988" t="s">
        <v>269</v>
      </c>
      <c r="K988" t="s">
        <v>2524</v>
      </c>
      <c r="L988" s="20"/>
      <c r="M988" s="20"/>
      <c r="N988" s="20"/>
      <c r="O988" s="20"/>
      <c r="P988" s="20"/>
      <c r="Q988" s="28">
        <f t="shared" si="15"/>
        <v>17.71</v>
      </c>
      <c r="R988" s="18"/>
      <c r="S988" s="18"/>
      <c r="T988" s="18"/>
      <c r="U988" s="18"/>
      <c r="V988" s="18"/>
      <c r="W9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8" s="17">
        <f>SUM(T_MAIN_ROUTGW29[[#This Row],[(Y)
TOTAL Excluding VAT - Y1
((A*J)*Q)+((A*R)*12))]:[(AC)
TOTAL Excluding VAT - Y5
((E*N*Q)+((E*V)*12))]])</f>
        <v>0</v>
      </c>
      <c r="AC988" s="65"/>
    </row>
    <row r="989" spans="1:29" x14ac:dyDescent="0.3">
      <c r="A989" t="s">
        <v>67</v>
      </c>
      <c r="B989" t="s">
        <v>8052</v>
      </c>
      <c r="C989" t="s">
        <v>8053</v>
      </c>
      <c r="D989" t="s">
        <v>8054</v>
      </c>
      <c r="E989">
        <v>1</v>
      </c>
      <c r="F989">
        <v>1</v>
      </c>
      <c r="G989">
        <v>1</v>
      </c>
      <c r="H989">
        <v>1</v>
      </c>
      <c r="I989">
        <v>1</v>
      </c>
      <c r="J989" t="s">
        <v>269</v>
      </c>
      <c r="K989" t="s">
        <v>2524</v>
      </c>
      <c r="L989" s="20"/>
      <c r="M989" s="20"/>
      <c r="N989" s="20"/>
      <c r="O989" s="20"/>
      <c r="P989" s="20"/>
      <c r="Q989" s="28">
        <f t="shared" si="15"/>
        <v>17.71</v>
      </c>
      <c r="R989" s="18"/>
      <c r="S989" s="18"/>
      <c r="T989" s="18"/>
      <c r="U989" s="18"/>
      <c r="V989" s="18"/>
      <c r="W9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89" s="17">
        <f>SUM(T_MAIN_ROUTGW29[[#This Row],[(Y)
TOTAL Excluding VAT - Y1
((A*J)*Q)+((A*R)*12))]:[(AC)
TOTAL Excluding VAT - Y5
((E*N*Q)+((E*V)*12))]])</f>
        <v>0</v>
      </c>
      <c r="AC989" s="65"/>
    </row>
    <row r="990" spans="1:29" x14ac:dyDescent="0.3">
      <c r="A990" t="s">
        <v>67</v>
      </c>
      <c r="B990" t="s">
        <v>8055</v>
      </c>
      <c r="C990" t="s">
        <v>8056</v>
      </c>
      <c r="D990" t="s">
        <v>8054</v>
      </c>
      <c r="E990">
        <v>1</v>
      </c>
      <c r="F990">
        <v>1</v>
      </c>
      <c r="G990">
        <v>1</v>
      </c>
      <c r="H990">
        <v>1</v>
      </c>
      <c r="I990">
        <v>1</v>
      </c>
      <c r="J990" t="s">
        <v>269</v>
      </c>
      <c r="K990" t="s">
        <v>2524</v>
      </c>
      <c r="L990" s="20"/>
      <c r="M990" s="20"/>
      <c r="N990" s="20"/>
      <c r="O990" s="20"/>
      <c r="P990" s="20"/>
      <c r="Q990" s="28">
        <f t="shared" si="15"/>
        <v>17.71</v>
      </c>
      <c r="R990" s="18"/>
      <c r="S990" s="18"/>
      <c r="T990" s="18"/>
      <c r="U990" s="18"/>
      <c r="V990" s="18"/>
      <c r="W9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0" s="17">
        <f>SUM(T_MAIN_ROUTGW29[[#This Row],[(Y)
TOTAL Excluding VAT - Y1
((A*J)*Q)+((A*R)*12))]:[(AC)
TOTAL Excluding VAT - Y5
((E*N*Q)+((E*V)*12))]])</f>
        <v>0</v>
      </c>
      <c r="AC990" s="65"/>
    </row>
    <row r="991" spans="1:29" x14ac:dyDescent="0.3">
      <c r="A991" t="s">
        <v>67</v>
      </c>
      <c r="B991" t="s">
        <v>8057</v>
      </c>
      <c r="C991" t="s">
        <v>8058</v>
      </c>
      <c r="D991" t="s">
        <v>8054</v>
      </c>
      <c r="E991">
        <v>1</v>
      </c>
      <c r="F991">
        <v>1</v>
      </c>
      <c r="G991">
        <v>1</v>
      </c>
      <c r="H991">
        <v>1</v>
      </c>
      <c r="I991">
        <v>1</v>
      </c>
      <c r="J991" t="s">
        <v>269</v>
      </c>
      <c r="K991" t="s">
        <v>2524</v>
      </c>
      <c r="L991" s="20"/>
      <c r="M991" s="20"/>
      <c r="N991" s="20"/>
      <c r="O991" s="20"/>
      <c r="P991" s="20"/>
      <c r="Q991" s="28">
        <f t="shared" si="15"/>
        <v>17.71</v>
      </c>
      <c r="R991" s="18"/>
      <c r="S991" s="18"/>
      <c r="T991" s="18"/>
      <c r="U991" s="18"/>
      <c r="V991" s="18"/>
      <c r="W9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1" s="17">
        <f>SUM(T_MAIN_ROUTGW29[[#This Row],[(Y)
TOTAL Excluding VAT - Y1
((A*J)*Q)+((A*R)*12))]:[(AC)
TOTAL Excluding VAT - Y5
((E*N*Q)+((E*V)*12))]])</f>
        <v>0</v>
      </c>
      <c r="AC991" s="65"/>
    </row>
    <row r="992" spans="1:29" x14ac:dyDescent="0.3">
      <c r="A992" t="s">
        <v>67</v>
      </c>
      <c r="B992" t="s">
        <v>8059</v>
      </c>
      <c r="C992" t="s">
        <v>8060</v>
      </c>
      <c r="D992" t="s">
        <v>8054</v>
      </c>
      <c r="E992">
        <v>1</v>
      </c>
      <c r="F992">
        <v>1</v>
      </c>
      <c r="G992">
        <v>1</v>
      </c>
      <c r="H992">
        <v>1</v>
      </c>
      <c r="I992">
        <v>1</v>
      </c>
      <c r="J992" t="s">
        <v>269</v>
      </c>
      <c r="K992" t="s">
        <v>2524</v>
      </c>
      <c r="L992" s="20"/>
      <c r="M992" s="20"/>
      <c r="N992" s="20"/>
      <c r="O992" s="20"/>
      <c r="P992" s="20"/>
      <c r="Q992" s="28">
        <f t="shared" si="15"/>
        <v>17.71</v>
      </c>
      <c r="R992" s="18"/>
      <c r="S992" s="18"/>
      <c r="T992" s="18"/>
      <c r="U992" s="18"/>
      <c r="V992" s="18"/>
      <c r="W9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2" s="17">
        <f>SUM(T_MAIN_ROUTGW29[[#This Row],[(Y)
TOTAL Excluding VAT - Y1
((A*J)*Q)+((A*R)*12))]:[(AC)
TOTAL Excluding VAT - Y5
((E*N*Q)+((E*V)*12))]])</f>
        <v>0</v>
      </c>
      <c r="AC992" s="65"/>
    </row>
    <row r="993" spans="1:29" x14ac:dyDescent="0.3">
      <c r="A993" t="s">
        <v>67</v>
      </c>
      <c r="B993" t="s">
        <v>8061</v>
      </c>
      <c r="C993" t="s">
        <v>8062</v>
      </c>
      <c r="D993" t="s">
        <v>8054</v>
      </c>
      <c r="E993">
        <v>1</v>
      </c>
      <c r="F993">
        <v>1</v>
      </c>
      <c r="G993">
        <v>1</v>
      </c>
      <c r="H993">
        <v>1</v>
      </c>
      <c r="I993">
        <v>1</v>
      </c>
      <c r="J993" t="s">
        <v>269</v>
      </c>
      <c r="K993" t="s">
        <v>2524</v>
      </c>
      <c r="L993" s="20"/>
      <c r="M993" s="20"/>
      <c r="N993" s="20"/>
      <c r="O993" s="20"/>
      <c r="P993" s="20"/>
      <c r="Q993" s="28">
        <f t="shared" si="15"/>
        <v>17.71</v>
      </c>
      <c r="R993" s="18"/>
      <c r="S993" s="18"/>
      <c r="T993" s="18"/>
      <c r="U993" s="18"/>
      <c r="V993" s="18"/>
      <c r="W9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3" s="17">
        <f>SUM(T_MAIN_ROUTGW29[[#This Row],[(Y)
TOTAL Excluding VAT - Y1
((A*J)*Q)+((A*R)*12))]:[(AC)
TOTAL Excluding VAT - Y5
((E*N*Q)+((E*V)*12))]])</f>
        <v>0</v>
      </c>
      <c r="AC993" s="65"/>
    </row>
    <row r="994" spans="1:29" x14ac:dyDescent="0.3">
      <c r="A994" t="s">
        <v>67</v>
      </c>
      <c r="B994" t="s">
        <v>8063</v>
      </c>
      <c r="C994" t="s">
        <v>8064</v>
      </c>
      <c r="D994" t="s">
        <v>8054</v>
      </c>
      <c r="E994">
        <v>1</v>
      </c>
      <c r="F994">
        <v>1</v>
      </c>
      <c r="G994">
        <v>1</v>
      </c>
      <c r="H994">
        <v>1</v>
      </c>
      <c r="I994">
        <v>1</v>
      </c>
      <c r="J994" t="s">
        <v>269</v>
      </c>
      <c r="K994" t="s">
        <v>2524</v>
      </c>
      <c r="L994" s="20"/>
      <c r="M994" s="20"/>
      <c r="N994" s="20"/>
      <c r="O994" s="20"/>
      <c r="P994" s="20"/>
      <c r="Q994" s="28">
        <f t="shared" si="15"/>
        <v>17.71</v>
      </c>
      <c r="R994" s="18"/>
      <c r="S994" s="18"/>
      <c r="T994" s="18"/>
      <c r="U994" s="18"/>
      <c r="V994" s="18"/>
      <c r="W9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4" s="17">
        <f>SUM(T_MAIN_ROUTGW29[[#This Row],[(Y)
TOTAL Excluding VAT - Y1
((A*J)*Q)+((A*R)*12))]:[(AC)
TOTAL Excluding VAT - Y5
((E*N*Q)+((E*V)*12))]])</f>
        <v>0</v>
      </c>
      <c r="AC994" s="65"/>
    </row>
    <row r="995" spans="1:29" x14ac:dyDescent="0.3">
      <c r="A995" t="s">
        <v>67</v>
      </c>
      <c r="B995" t="s">
        <v>8065</v>
      </c>
      <c r="C995" t="s">
        <v>8066</v>
      </c>
      <c r="D995" t="s">
        <v>8054</v>
      </c>
      <c r="E995">
        <v>1</v>
      </c>
      <c r="F995">
        <v>1</v>
      </c>
      <c r="G995">
        <v>1</v>
      </c>
      <c r="H995">
        <v>1</v>
      </c>
      <c r="I995">
        <v>1</v>
      </c>
      <c r="J995" t="s">
        <v>269</v>
      </c>
      <c r="K995" t="s">
        <v>2524</v>
      </c>
      <c r="L995" s="20"/>
      <c r="M995" s="20"/>
      <c r="N995" s="20"/>
      <c r="O995" s="20"/>
      <c r="P995" s="20"/>
      <c r="Q995" s="28">
        <f t="shared" si="15"/>
        <v>17.71</v>
      </c>
      <c r="R995" s="18"/>
      <c r="S995" s="18"/>
      <c r="T995" s="18"/>
      <c r="U995" s="18"/>
      <c r="V995" s="18"/>
      <c r="W9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5" s="17">
        <f>SUM(T_MAIN_ROUTGW29[[#This Row],[(Y)
TOTAL Excluding VAT - Y1
((A*J)*Q)+((A*R)*12))]:[(AC)
TOTAL Excluding VAT - Y5
((E*N*Q)+((E*V)*12))]])</f>
        <v>0</v>
      </c>
      <c r="AC995" s="65"/>
    </row>
    <row r="996" spans="1:29" x14ac:dyDescent="0.3">
      <c r="A996" t="s">
        <v>67</v>
      </c>
      <c r="B996" t="s">
        <v>8067</v>
      </c>
      <c r="C996" t="s">
        <v>8068</v>
      </c>
      <c r="D996" t="s">
        <v>8054</v>
      </c>
      <c r="E996">
        <v>1</v>
      </c>
      <c r="F996">
        <v>1</v>
      </c>
      <c r="G996">
        <v>1</v>
      </c>
      <c r="H996">
        <v>1</v>
      </c>
      <c r="I996">
        <v>1</v>
      </c>
      <c r="J996" t="s">
        <v>269</v>
      </c>
      <c r="K996" t="s">
        <v>2524</v>
      </c>
      <c r="L996" s="20"/>
      <c r="M996" s="20"/>
      <c r="N996" s="20"/>
      <c r="O996" s="20"/>
      <c r="P996" s="20"/>
      <c r="Q996" s="28">
        <f t="shared" si="15"/>
        <v>17.71</v>
      </c>
      <c r="R996" s="18"/>
      <c r="S996" s="18"/>
      <c r="T996" s="18"/>
      <c r="U996" s="18"/>
      <c r="V996" s="18"/>
      <c r="W9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6" s="17">
        <f>SUM(T_MAIN_ROUTGW29[[#This Row],[(Y)
TOTAL Excluding VAT - Y1
((A*J)*Q)+((A*R)*12))]:[(AC)
TOTAL Excluding VAT - Y5
((E*N*Q)+((E*V)*12))]])</f>
        <v>0</v>
      </c>
      <c r="AC996" s="65"/>
    </row>
    <row r="997" spans="1:29" x14ac:dyDescent="0.3">
      <c r="A997" t="s">
        <v>76</v>
      </c>
      <c r="B997" t="s">
        <v>8069</v>
      </c>
      <c r="C997" t="s">
        <v>8070</v>
      </c>
      <c r="D997" t="s">
        <v>8071</v>
      </c>
      <c r="E997">
        <v>1</v>
      </c>
      <c r="F997">
        <v>1</v>
      </c>
      <c r="G997">
        <v>1</v>
      </c>
      <c r="H997">
        <v>1</v>
      </c>
      <c r="I997">
        <v>1</v>
      </c>
      <c r="J997" t="s">
        <v>269</v>
      </c>
      <c r="K997" t="s">
        <v>2524</v>
      </c>
      <c r="L997" s="20"/>
      <c r="M997" s="20"/>
      <c r="N997" s="20"/>
      <c r="O997" s="20"/>
      <c r="P997" s="20"/>
      <c r="Q997" s="28">
        <f t="shared" si="15"/>
        <v>17.71</v>
      </c>
      <c r="R997" s="18"/>
      <c r="S997" s="18"/>
      <c r="T997" s="18"/>
      <c r="U997" s="18"/>
      <c r="V997" s="18"/>
      <c r="W9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7" s="17">
        <f>SUM(T_MAIN_ROUTGW29[[#This Row],[(Y)
TOTAL Excluding VAT - Y1
((A*J)*Q)+((A*R)*12))]:[(AC)
TOTAL Excluding VAT - Y5
((E*N*Q)+((E*V)*12))]])</f>
        <v>0</v>
      </c>
      <c r="AC997" s="65"/>
    </row>
    <row r="998" spans="1:29" x14ac:dyDescent="0.3">
      <c r="A998" t="s">
        <v>76</v>
      </c>
      <c r="B998" t="s">
        <v>8072</v>
      </c>
      <c r="C998" t="s">
        <v>8073</v>
      </c>
      <c r="D998" t="s">
        <v>8071</v>
      </c>
      <c r="E998">
        <v>1</v>
      </c>
      <c r="F998">
        <v>1</v>
      </c>
      <c r="G998">
        <v>1</v>
      </c>
      <c r="H998">
        <v>1</v>
      </c>
      <c r="I998">
        <v>1</v>
      </c>
      <c r="J998" t="s">
        <v>269</v>
      </c>
      <c r="K998" t="s">
        <v>2524</v>
      </c>
      <c r="L998" s="20"/>
      <c r="M998" s="20"/>
      <c r="N998" s="20"/>
      <c r="O998" s="20"/>
      <c r="P998" s="20"/>
      <c r="Q998" s="28">
        <f t="shared" si="15"/>
        <v>17.71</v>
      </c>
      <c r="R998" s="18"/>
      <c r="S998" s="18"/>
      <c r="T998" s="18"/>
      <c r="U998" s="18"/>
      <c r="V998" s="18"/>
      <c r="W9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8" s="17">
        <f>SUM(T_MAIN_ROUTGW29[[#This Row],[(Y)
TOTAL Excluding VAT - Y1
((A*J)*Q)+((A*R)*12))]:[(AC)
TOTAL Excluding VAT - Y5
((E*N*Q)+((E*V)*12))]])</f>
        <v>0</v>
      </c>
      <c r="AC998" s="65"/>
    </row>
    <row r="999" spans="1:29" x14ac:dyDescent="0.3">
      <c r="A999" t="s">
        <v>67</v>
      </c>
      <c r="B999" t="s">
        <v>8074</v>
      </c>
      <c r="C999" t="s">
        <v>8075</v>
      </c>
      <c r="D999" t="s">
        <v>8071</v>
      </c>
      <c r="E999">
        <v>1</v>
      </c>
      <c r="F999">
        <v>1</v>
      </c>
      <c r="G999">
        <v>1</v>
      </c>
      <c r="H999">
        <v>1</v>
      </c>
      <c r="I999">
        <v>1</v>
      </c>
      <c r="J999" t="s">
        <v>269</v>
      </c>
      <c r="K999" t="s">
        <v>2524</v>
      </c>
      <c r="L999" s="20"/>
      <c r="M999" s="20"/>
      <c r="N999" s="20"/>
      <c r="O999" s="20"/>
      <c r="P999" s="20"/>
      <c r="Q999" s="28">
        <f t="shared" si="15"/>
        <v>17.71</v>
      </c>
      <c r="R999" s="18"/>
      <c r="S999" s="18"/>
      <c r="T999" s="18"/>
      <c r="U999" s="18"/>
      <c r="V999" s="18"/>
      <c r="W9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9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9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9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9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999" s="17">
        <f>SUM(T_MAIN_ROUTGW29[[#This Row],[(Y)
TOTAL Excluding VAT - Y1
((A*J)*Q)+((A*R)*12))]:[(AC)
TOTAL Excluding VAT - Y5
((E*N*Q)+((E*V)*12))]])</f>
        <v>0</v>
      </c>
      <c r="AC999" s="65"/>
    </row>
    <row r="1000" spans="1:29" x14ac:dyDescent="0.3">
      <c r="A1000" t="s">
        <v>67</v>
      </c>
      <c r="B1000" t="s">
        <v>8076</v>
      </c>
      <c r="C1000" t="s">
        <v>8077</v>
      </c>
      <c r="D1000" t="s">
        <v>8071</v>
      </c>
      <c r="E1000">
        <v>1</v>
      </c>
      <c r="F1000">
        <v>1</v>
      </c>
      <c r="G1000">
        <v>1</v>
      </c>
      <c r="H1000">
        <v>1</v>
      </c>
      <c r="I1000">
        <v>1</v>
      </c>
      <c r="J1000" t="s">
        <v>269</v>
      </c>
      <c r="K1000" t="s">
        <v>2524</v>
      </c>
      <c r="L1000" s="20"/>
      <c r="M1000" s="20"/>
      <c r="N1000" s="20"/>
      <c r="O1000" s="20"/>
      <c r="P1000" s="20"/>
      <c r="Q1000" s="28">
        <f t="shared" si="15"/>
        <v>17.71</v>
      </c>
      <c r="R1000" s="18"/>
      <c r="S1000" s="18"/>
      <c r="T1000" s="18"/>
      <c r="U1000" s="18"/>
      <c r="V1000" s="18"/>
      <c r="W10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0" s="17">
        <f>SUM(T_MAIN_ROUTGW29[[#This Row],[(Y)
TOTAL Excluding VAT - Y1
((A*J)*Q)+((A*R)*12))]:[(AC)
TOTAL Excluding VAT - Y5
((E*N*Q)+((E*V)*12))]])</f>
        <v>0</v>
      </c>
      <c r="AC1000" s="65"/>
    </row>
    <row r="1001" spans="1:29" x14ac:dyDescent="0.3">
      <c r="A1001" t="s">
        <v>67</v>
      </c>
      <c r="B1001" t="s">
        <v>8078</v>
      </c>
      <c r="C1001" t="s">
        <v>8079</v>
      </c>
      <c r="D1001" t="s">
        <v>8071</v>
      </c>
      <c r="E1001">
        <v>1</v>
      </c>
      <c r="F1001">
        <v>1</v>
      </c>
      <c r="G1001">
        <v>1</v>
      </c>
      <c r="H1001">
        <v>1</v>
      </c>
      <c r="I1001">
        <v>1</v>
      </c>
      <c r="J1001" t="s">
        <v>269</v>
      </c>
      <c r="K1001" t="s">
        <v>2524</v>
      </c>
      <c r="L1001" s="20"/>
      <c r="M1001" s="20"/>
      <c r="N1001" s="20"/>
      <c r="O1001" s="20"/>
      <c r="P1001" s="20"/>
      <c r="Q1001" s="28">
        <f t="shared" si="15"/>
        <v>17.71</v>
      </c>
      <c r="R1001" s="18"/>
      <c r="S1001" s="18"/>
      <c r="T1001" s="18"/>
      <c r="U1001" s="18"/>
      <c r="V1001" s="18"/>
      <c r="W10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1" s="17">
        <f>SUM(T_MAIN_ROUTGW29[[#This Row],[(Y)
TOTAL Excluding VAT - Y1
((A*J)*Q)+((A*R)*12))]:[(AC)
TOTAL Excluding VAT - Y5
((E*N*Q)+((E*V)*12))]])</f>
        <v>0</v>
      </c>
      <c r="AC1001" s="65"/>
    </row>
    <row r="1002" spans="1:29" x14ac:dyDescent="0.3">
      <c r="A1002" t="s">
        <v>67</v>
      </c>
      <c r="B1002" t="s">
        <v>8080</v>
      </c>
      <c r="C1002" t="s">
        <v>8081</v>
      </c>
      <c r="D1002" t="s">
        <v>8071</v>
      </c>
      <c r="E1002">
        <v>1</v>
      </c>
      <c r="F1002">
        <v>1</v>
      </c>
      <c r="G1002">
        <v>1</v>
      </c>
      <c r="H1002">
        <v>1</v>
      </c>
      <c r="I1002">
        <v>1</v>
      </c>
      <c r="J1002" t="s">
        <v>269</v>
      </c>
      <c r="K1002" t="s">
        <v>2524</v>
      </c>
      <c r="L1002" s="20"/>
      <c r="M1002" s="20"/>
      <c r="N1002" s="20"/>
      <c r="O1002" s="20"/>
      <c r="P1002" s="20"/>
      <c r="Q1002" s="28">
        <f t="shared" si="15"/>
        <v>17.71</v>
      </c>
      <c r="R1002" s="18"/>
      <c r="S1002" s="18"/>
      <c r="T1002" s="18"/>
      <c r="U1002" s="18"/>
      <c r="V1002" s="18"/>
      <c r="W10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2" s="17">
        <f>SUM(T_MAIN_ROUTGW29[[#This Row],[(Y)
TOTAL Excluding VAT - Y1
((A*J)*Q)+((A*R)*12))]:[(AC)
TOTAL Excluding VAT - Y5
((E*N*Q)+((E*V)*12))]])</f>
        <v>0</v>
      </c>
      <c r="AC1002" s="65"/>
    </row>
    <row r="1003" spans="1:29" x14ac:dyDescent="0.3">
      <c r="A1003" t="s">
        <v>67</v>
      </c>
      <c r="B1003" t="s">
        <v>8082</v>
      </c>
      <c r="C1003" t="s">
        <v>8083</v>
      </c>
      <c r="D1003" t="s">
        <v>8071</v>
      </c>
      <c r="E1003">
        <v>1</v>
      </c>
      <c r="F1003">
        <v>1</v>
      </c>
      <c r="G1003">
        <v>1</v>
      </c>
      <c r="H1003">
        <v>1</v>
      </c>
      <c r="I1003">
        <v>1</v>
      </c>
      <c r="J1003" t="s">
        <v>269</v>
      </c>
      <c r="K1003" t="s">
        <v>2524</v>
      </c>
      <c r="L1003" s="20"/>
      <c r="M1003" s="20"/>
      <c r="N1003" s="20"/>
      <c r="O1003" s="20"/>
      <c r="P1003" s="20"/>
      <c r="Q1003" s="28">
        <f t="shared" si="15"/>
        <v>17.71</v>
      </c>
      <c r="R1003" s="18"/>
      <c r="S1003" s="18"/>
      <c r="T1003" s="18"/>
      <c r="U1003" s="18"/>
      <c r="V1003" s="18"/>
      <c r="W10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3" s="17">
        <f>SUM(T_MAIN_ROUTGW29[[#This Row],[(Y)
TOTAL Excluding VAT - Y1
((A*J)*Q)+((A*R)*12))]:[(AC)
TOTAL Excluding VAT - Y5
((E*N*Q)+((E*V)*12))]])</f>
        <v>0</v>
      </c>
      <c r="AC1003" s="65"/>
    </row>
    <row r="1004" spans="1:29" x14ac:dyDescent="0.3">
      <c r="A1004" t="s">
        <v>67</v>
      </c>
      <c r="B1004" t="s">
        <v>8084</v>
      </c>
      <c r="C1004" t="s">
        <v>8085</v>
      </c>
      <c r="D1004" t="s">
        <v>8071</v>
      </c>
      <c r="E1004">
        <v>1</v>
      </c>
      <c r="F1004">
        <v>1</v>
      </c>
      <c r="G1004">
        <v>1</v>
      </c>
      <c r="H1004">
        <v>1</v>
      </c>
      <c r="I1004">
        <v>1</v>
      </c>
      <c r="J1004" t="s">
        <v>269</v>
      </c>
      <c r="K1004" t="s">
        <v>2524</v>
      </c>
      <c r="L1004" s="20"/>
      <c r="M1004" s="20"/>
      <c r="N1004" s="20"/>
      <c r="O1004" s="20"/>
      <c r="P1004" s="20"/>
      <c r="Q1004" s="28">
        <f t="shared" si="15"/>
        <v>17.71</v>
      </c>
      <c r="R1004" s="18"/>
      <c r="S1004" s="18"/>
      <c r="T1004" s="18"/>
      <c r="U1004" s="18"/>
      <c r="V1004" s="18"/>
      <c r="W10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4" s="17">
        <f>SUM(T_MAIN_ROUTGW29[[#This Row],[(Y)
TOTAL Excluding VAT - Y1
((A*J)*Q)+((A*R)*12))]:[(AC)
TOTAL Excluding VAT - Y5
((E*N*Q)+((E*V)*12))]])</f>
        <v>0</v>
      </c>
      <c r="AC1004" s="65"/>
    </row>
    <row r="1005" spans="1:29" x14ac:dyDescent="0.3">
      <c r="A1005" t="s">
        <v>67</v>
      </c>
      <c r="B1005" t="s">
        <v>8086</v>
      </c>
      <c r="C1005" t="s">
        <v>8087</v>
      </c>
      <c r="D1005" t="s">
        <v>8071</v>
      </c>
      <c r="E1005">
        <v>1</v>
      </c>
      <c r="F1005">
        <v>1</v>
      </c>
      <c r="G1005">
        <v>1</v>
      </c>
      <c r="H1005">
        <v>1</v>
      </c>
      <c r="I1005">
        <v>1</v>
      </c>
      <c r="J1005" t="s">
        <v>269</v>
      </c>
      <c r="K1005" t="s">
        <v>2524</v>
      </c>
      <c r="L1005" s="20"/>
      <c r="M1005" s="20"/>
      <c r="N1005" s="20"/>
      <c r="O1005" s="20"/>
      <c r="P1005" s="20"/>
      <c r="Q1005" s="28">
        <f t="shared" si="15"/>
        <v>17.71</v>
      </c>
      <c r="R1005" s="18"/>
      <c r="S1005" s="18"/>
      <c r="T1005" s="18"/>
      <c r="U1005" s="18"/>
      <c r="V1005" s="18"/>
      <c r="W10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5" s="17">
        <f>SUM(T_MAIN_ROUTGW29[[#This Row],[(Y)
TOTAL Excluding VAT - Y1
((A*J)*Q)+((A*R)*12))]:[(AC)
TOTAL Excluding VAT - Y5
((E*N*Q)+((E*V)*12))]])</f>
        <v>0</v>
      </c>
      <c r="AC1005" s="65"/>
    </row>
    <row r="1006" spans="1:29" x14ac:dyDescent="0.3">
      <c r="A1006" t="s">
        <v>67</v>
      </c>
      <c r="B1006" t="s">
        <v>8088</v>
      </c>
      <c r="C1006" t="s">
        <v>8089</v>
      </c>
      <c r="D1006" t="s">
        <v>8071</v>
      </c>
      <c r="E1006">
        <v>1</v>
      </c>
      <c r="F1006">
        <v>1</v>
      </c>
      <c r="G1006">
        <v>1</v>
      </c>
      <c r="H1006">
        <v>1</v>
      </c>
      <c r="I1006">
        <v>1</v>
      </c>
      <c r="J1006" t="s">
        <v>269</v>
      </c>
      <c r="K1006" t="s">
        <v>2524</v>
      </c>
      <c r="L1006" s="20"/>
      <c r="M1006" s="20"/>
      <c r="N1006" s="20"/>
      <c r="O1006" s="20"/>
      <c r="P1006" s="20"/>
      <c r="Q1006" s="28">
        <f t="shared" si="15"/>
        <v>17.71</v>
      </c>
      <c r="R1006" s="18"/>
      <c r="S1006" s="18"/>
      <c r="T1006" s="18"/>
      <c r="U1006" s="18"/>
      <c r="V1006" s="18"/>
      <c r="W10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6" s="17">
        <f>SUM(T_MAIN_ROUTGW29[[#This Row],[(Y)
TOTAL Excluding VAT - Y1
((A*J)*Q)+((A*R)*12))]:[(AC)
TOTAL Excluding VAT - Y5
((E*N*Q)+((E*V)*12))]])</f>
        <v>0</v>
      </c>
      <c r="AC1006" s="65"/>
    </row>
    <row r="1007" spans="1:29" x14ac:dyDescent="0.3">
      <c r="A1007" t="s">
        <v>67</v>
      </c>
      <c r="B1007" t="s">
        <v>8090</v>
      </c>
      <c r="C1007" t="s">
        <v>8091</v>
      </c>
      <c r="D1007" t="s">
        <v>8071</v>
      </c>
      <c r="E1007">
        <v>1</v>
      </c>
      <c r="F1007">
        <v>1</v>
      </c>
      <c r="G1007">
        <v>1</v>
      </c>
      <c r="H1007">
        <v>1</v>
      </c>
      <c r="I1007">
        <v>1</v>
      </c>
      <c r="J1007" t="s">
        <v>269</v>
      </c>
      <c r="K1007" t="s">
        <v>2524</v>
      </c>
      <c r="L1007" s="20"/>
      <c r="M1007" s="20"/>
      <c r="N1007" s="20"/>
      <c r="O1007" s="20"/>
      <c r="P1007" s="20"/>
      <c r="Q1007" s="28">
        <f t="shared" si="15"/>
        <v>17.71</v>
      </c>
      <c r="R1007" s="18"/>
      <c r="S1007" s="18"/>
      <c r="T1007" s="18"/>
      <c r="U1007" s="18"/>
      <c r="V1007" s="18"/>
      <c r="W10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7" s="17">
        <f>SUM(T_MAIN_ROUTGW29[[#This Row],[(Y)
TOTAL Excluding VAT - Y1
((A*J)*Q)+((A*R)*12))]:[(AC)
TOTAL Excluding VAT - Y5
((E*N*Q)+((E*V)*12))]])</f>
        <v>0</v>
      </c>
      <c r="AC1007" s="65"/>
    </row>
    <row r="1008" spans="1:29" x14ac:dyDescent="0.3">
      <c r="A1008" t="s">
        <v>67</v>
      </c>
      <c r="B1008" t="s">
        <v>8092</v>
      </c>
      <c r="C1008" t="s">
        <v>8093</v>
      </c>
      <c r="D1008" t="s">
        <v>8071</v>
      </c>
      <c r="E1008">
        <v>1</v>
      </c>
      <c r="F1008">
        <v>1</v>
      </c>
      <c r="G1008">
        <v>1</v>
      </c>
      <c r="H1008">
        <v>1</v>
      </c>
      <c r="I1008">
        <v>1</v>
      </c>
      <c r="J1008" t="s">
        <v>269</v>
      </c>
      <c r="K1008" t="s">
        <v>2524</v>
      </c>
      <c r="L1008" s="20"/>
      <c r="M1008" s="20"/>
      <c r="N1008" s="20"/>
      <c r="O1008" s="20"/>
      <c r="P1008" s="20"/>
      <c r="Q1008" s="28">
        <f t="shared" si="15"/>
        <v>17.71</v>
      </c>
      <c r="R1008" s="18"/>
      <c r="S1008" s="18"/>
      <c r="T1008" s="18"/>
      <c r="U1008" s="18"/>
      <c r="V1008" s="18"/>
      <c r="W10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8" s="17">
        <f>SUM(T_MAIN_ROUTGW29[[#This Row],[(Y)
TOTAL Excluding VAT - Y1
((A*J)*Q)+((A*R)*12))]:[(AC)
TOTAL Excluding VAT - Y5
((E*N*Q)+((E*V)*12))]])</f>
        <v>0</v>
      </c>
      <c r="AC1008" s="65"/>
    </row>
    <row r="1009" spans="1:29" x14ac:dyDescent="0.3">
      <c r="A1009" t="s">
        <v>67</v>
      </c>
      <c r="B1009" t="s">
        <v>8094</v>
      </c>
      <c r="C1009" t="s">
        <v>8095</v>
      </c>
      <c r="D1009" t="s">
        <v>8071</v>
      </c>
      <c r="E1009">
        <v>1</v>
      </c>
      <c r="F1009">
        <v>1</v>
      </c>
      <c r="G1009">
        <v>1</v>
      </c>
      <c r="H1009">
        <v>1</v>
      </c>
      <c r="I1009">
        <v>1</v>
      </c>
      <c r="J1009" t="s">
        <v>269</v>
      </c>
      <c r="K1009" t="s">
        <v>2524</v>
      </c>
      <c r="L1009" s="20"/>
      <c r="M1009" s="20"/>
      <c r="N1009" s="20"/>
      <c r="O1009" s="20"/>
      <c r="P1009" s="20"/>
      <c r="Q1009" s="28">
        <f t="shared" si="15"/>
        <v>17.71</v>
      </c>
      <c r="R1009" s="18"/>
      <c r="S1009" s="18"/>
      <c r="T1009" s="18"/>
      <c r="U1009" s="18"/>
      <c r="V1009" s="18"/>
      <c r="W10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09" s="17">
        <f>SUM(T_MAIN_ROUTGW29[[#This Row],[(Y)
TOTAL Excluding VAT - Y1
((A*J)*Q)+((A*R)*12))]:[(AC)
TOTAL Excluding VAT - Y5
((E*N*Q)+((E*V)*12))]])</f>
        <v>0</v>
      </c>
      <c r="AC1009" s="65"/>
    </row>
    <row r="1010" spans="1:29" x14ac:dyDescent="0.3">
      <c r="A1010" t="s">
        <v>67</v>
      </c>
      <c r="B1010" t="s">
        <v>8096</v>
      </c>
      <c r="C1010" t="s">
        <v>8097</v>
      </c>
      <c r="D1010" t="s">
        <v>8071</v>
      </c>
      <c r="E1010">
        <v>1</v>
      </c>
      <c r="F1010">
        <v>1</v>
      </c>
      <c r="G1010">
        <v>1</v>
      </c>
      <c r="H1010">
        <v>1</v>
      </c>
      <c r="I1010">
        <v>1</v>
      </c>
      <c r="J1010" t="s">
        <v>269</v>
      </c>
      <c r="K1010" t="s">
        <v>2524</v>
      </c>
      <c r="L1010" s="20"/>
      <c r="M1010" s="20"/>
      <c r="N1010" s="20"/>
      <c r="O1010" s="20"/>
      <c r="P1010" s="20"/>
      <c r="Q1010" s="28">
        <f t="shared" si="15"/>
        <v>17.71</v>
      </c>
      <c r="R1010" s="18"/>
      <c r="S1010" s="18"/>
      <c r="T1010" s="18"/>
      <c r="U1010" s="18"/>
      <c r="V1010" s="18"/>
      <c r="W10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0" s="17">
        <f>SUM(T_MAIN_ROUTGW29[[#This Row],[(Y)
TOTAL Excluding VAT - Y1
((A*J)*Q)+((A*R)*12))]:[(AC)
TOTAL Excluding VAT - Y5
((E*N*Q)+((E*V)*12))]])</f>
        <v>0</v>
      </c>
      <c r="AC1010" s="65"/>
    </row>
    <row r="1011" spans="1:29" x14ac:dyDescent="0.3">
      <c r="A1011" t="s">
        <v>67</v>
      </c>
      <c r="B1011" t="s">
        <v>8098</v>
      </c>
      <c r="C1011" t="s">
        <v>8099</v>
      </c>
      <c r="D1011" t="s">
        <v>8071</v>
      </c>
      <c r="E1011">
        <v>1</v>
      </c>
      <c r="F1011">
        <v>1</v>
      </c>
      <c r="G1011">
        <v>1</v>
      </c>
      <c r="H1011">
        <v>1</v>
      </c>
      <c r="I1011">
        <v>1</v>
      </c>
      <c r="J1011" t="s">
        <v>269</v>
      </c>
      <c r="K1011" t="s">
        <v>2524</v>
      </c>
      <c r="L1011" s="20"/>
      <c r="M1011" s="20"/>
      <c r="N1011" s="20"/>
      <c r="O1011" s="20"/>
      <c r="P1011" s="20"/>
      <c r="Q1011" s="28">
        <f t="shared" si="15"/>
        <v>17.71</v>
      </c>
      <c r="R1011" s="18"/>
      <c r="S1011" s="18"/>
      <c r="T1011" s="18"/>
      <c r="U1011" s="18"/>
      <c r="V1011" s="18"/>
      <c r="W10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1" s="17">
        <f>SUM(T_MAIN_ROUTGW29[[#This Row],[(Y)
TOTAL Excluding VAT - Y1
((A*J)*Q)+((A*R)*12))]:[(AC)
TOTAL Excluding VAT - Y5
((E*N*Q)+((E*V)*12))]])</f>
        <v>0</v>
      </c>
      <c r="AC1011" s="65"/>
    </row>
    <row r="1012" spans="1:29" x14ac:dyDescent="0.3">
      <c r="A1012" t="s">
        <v>67</v>
      </c>
      <c r="B1012" t="s">
        <v>8100</v>
      </c>
      <c r="C1012" t="s">
        <v>8101</v>
      </c>
      <c r="D1012" t="s">
        <v>8071</v>
      </c>
      <c r="E1012">
        <v>1</v>
      </c>
      <c r="F1012">
        <v>1</v>
      </c>
      <c r="G1012">
        <v>1</v>
      </c>
      <c r="H1012">
        <v>1</v>
      </c>
      <c r="I1012">
        <v>1</v>
      </c>
      <c r="J1012" t="s">
        <v>269</v>
      </c>
      <c r="K1012" t="s">
        <v>2524</v>
      </c>
      <c r="L1012" s="20"/>
      <c r="M1012" s="20"/>
      <c r="N1012" s="20"/>
      <c r="O1012" s="20"/>
      <c r="P1012" s="20"/>
      <c r="Q1012" s="28">
        <f t="shared" si="15"/>
        <v>17.71</v>
      </c>
      <c r="R1012" s="18"/>
      <c r="S1012" s="18"/>
      <c r="T1012" s="18"/>
      <c r="U1012" s="18"/>
      <c r="V1012" s="18"/>
      <c r="W10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2" s="17">
        <f>SUM(T_MAIN_ROUTGW29[[#This Row],[(Y)
TOTAL Excluding VAT - Y1
((A*J)*Q)+((A*R)*12))]:[(AC)
TOTAL Excluding VAT - Y5
((E*N*Q)+((E*V)*12))]])</f>
        <v>0</v>
      </c>
      <c r="AC1012" s="65"/>
    </row>
    <row r="1013" spans="1:29" x14ac:dyDescent="0.3">
      <c r="A1013" t="s">
        <v>67</v>
      </c>
      <c r="B1013" t="s">
        <v>8102</v>
      </c>
      <c r="C1013" t="s">
        <v>8103</v>
      </c>
      <c r="D1013" t="s">
        <v>8071</v>
      </c>
      <c r="E1013">
        <v>1</v>
      </c>
      <c r="F1013">
        <v>1</v>
      </c>
      <c r="G1013">
        <v>1</v>
      </c>
      <c r="H1013">
        <v>1</v>
      </c>
      <c r="I1013">
        <v>1</v>
      </c>
      <c r="J1013" t="s">
        <v>269</v>
      </c>
      <c r="K1013" t="s">
        <v>2524</v>
      </c>
      <c r="L1013" s="20"/>
      <c r="M1013" s="20"/>
      <c r="N1013" s="20"/>
      <c r="O1013" s="20"/>
      <c r="P1013" s="20"/>
      <c r="Q1013" s="28">
        <f t="shared" si="15"/>
        <v>17.71</v>
      </c>
      <c r="R1013" s="18"/>
      <c r="S1013" s="18"/>
      <c r="T1013" s="18"/>
      <c r="U1013" s="18"/>
      <c r="V1013" s="18"/>
      <c r="W10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3" s="17">
        <f>SUM(T_MAIN_ROUTGW29[[#This Row],[(Y)
TOTAL Excluding VAT - Y1
((A*J)*Q)+((A*R)*12))]:[(AC)
TOTAL Excluding VAT - Y5
((E*N*Q)+((E*V)*12))]])</f>
        <v>0</v>
      </c>
      <c r="AC1013" s="65"/>
    </row>
    <row r="1014" spans="1:29" x14ac:dyDescent="0.3">
      <c r="A1014" t="s">
        <v>67</v>
      </c>
      <c r="B1014" t="s">
        <v>8104</v>
      </c>
      <c r="C1014" t="s">
        <v>8105</v>
      </c>
      <c r="D1014" t="s">
        <v>8071</v>
      </c>
      <c r="E1014">
        <v>1</v>
      </c>
      <c r="F1014">
        <v>1</v>
      </c>
      <c r="G1014">
        <v>1</v>
      </c>
      <c r="H1014">
        <v>1</v>
      </c>
      <c r="I1014">
        <v>1</v>
      </c>
      <c r="J1014" t="s">
        <v>269</v>
      </c>
      <c r="K1014" t="s">
        <v>2524</v>
      </c>
      <c r="L1014" s="20"/>
      <c r="M1014" s="20"/>
      <c r="N1014" s="20"/>
      <c r="O1014" s="20"/>
      <c r="P1014" s="20"/>
      <c r="Q1014" s="28">
        <f t="shared" si="15"/>
        <v>17.71</v>
      </c>
      <c r="R1014" s="18"/>
      <c r="S1014" s="18"/>
      <c r="T1014" s="18"/>
      <c r="U1014" s="18"/>
      <c r="V1014" s="18"/>
      <c r="W10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4" s="17">
        <f>SUM(T_MAIN_ROUTGW29[[#This Row],[(Y)
TOTAL Excluding VAT - Y1
((A*J)*Q)+((A*R)*12))]:[(AC)
TOTAL Excluding VAT - Y5
((E*N*Q)+((E*V)*12))]])</f>
        <v>0</v>
      </c>
      <c r="AC1014" s="65"/>
    </row>
    <row r="1015" spans="1:29" x14ac:dyDescent="0.3">
      <c r="A1015" t="s">
        <v>67</v>
      </c>
      <c r="B1015" t="s">
        <v>8106</v>
      </c>
      <c r="C1015" t="s">
        <v>8107</v>
      </c>
      <c r="D1015" t="s">
        <v>8071</v>
      </c>
      <c r="E1015">
        <v>1</v>
      </c>
      <c r="F1015">
        <v>1</v>
      </c>
      <c r="G1015">
        <v>1</v>
      </c>
      <c r="H1015">
        <v>1</v>
      </c>
      <c r="I1015">
        <v>1</v>
      </c>
      <c r="J1015" t="s">
        <v>269</v>
      </c>
      <c r="K1015" t="s">
        <v>2524</v>
      </c>
      <c r="L1015" s="20"/>
      <c r="M1015" s="20"/>
      <c r="N1015" s="20"/>
      <c r="O1015" s="20"/>
      <c r="P1015" s="20"/>
      <c r="Q1015" s="28">
        <f t="shared" si="15"/>
        <v>17.71</v>
      </c>
      <c r="R1015" s="18"/>
      <c r="S1015" s="18"/>
      <c r="T1015" s="18"/>
      <c r="U1015" s="18"/>
      <c r="V1015" s="18"/>
      <c r="W10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5" s="17">
        <f>SUM(T_MAIN_ROUTGW29[[#This Row],[(Y)
TOTAL Excluding VAT - Y1
((A*J)*Q)+((A*R)*12))]:[(AC)
TOTAL Excluding VAT - Y5
((E*N*Q)+((E*V)*12))]])</f>
        <v>0</v>
      </c>
      <c r="AC1015" s="65"/>
    </row>
    <row r="1016" spans="1:29" x14ac:dyDescent="0.3">
      <c r="A1016" t="s">
        <v>67</v>
      </c>
      <c r="B1016" t="s">
        <v>8108</v>
      </c>
      <c r="C1016" t="s">
        <v>8109</v>
      </c>
      <c r="D1016" t="s">
        <v>8071</v>
      </c>
      <c r="E1016">
        <v>1</v>
      </c>
      <c r="F1016">
        <v>1</v>
      </c>
      <c r="G1016">
        <v>1</v>
      </c>
      <c r="H1016">
        <v>1</v>
      </c>
      <c r="I1016">
        <v>1</v>
      </c>
      <c r="J1016" t="s">
        <v>269</v>
      </c>
      <c r="K1016" t="s">
        <v>2524</v>
      </c>
      <c r="L1016" s="20"/>
      <c r="M1016" s="20"/>
      <c r="N1016" s="20"/>
      <c r="O1016" s="20"/>
      <c r="P1016" s="20"/>
      <c r="Q1016" s="28">
        <f t="shared" si="15"/>
        <v>17.71</v>
      </c>
      <c r="R1016" s="18"/>
      <c r="S1016" s="18"/>
      <c r="T1016" s="18"/>
      <c r="U1016" s="18"/>
      <c r="V1016" s="18"/>
      <c r="W10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6" s="17">
        <f>SUM(T_MAIN_ROUTGW29[[#This Row],[(Y)
TOTAL Excluding VAT - Y1
((A*J)*Q)+((A*R)*12))]:[(AC)
TOTAL Excluding VAT - Y5
((E*N*Q)+((E*V)*12))]])</f>
        <v>0</v>
      </c>
      <c r="AC1016" s="65"/>
    </row>
    <row r="1017" spans="1:29" x14ac:dyDescent="0.3">
      <c r="A1017" t="s">
        <v>67</v>
      </c>
      <c r="B1017" t="s">
        <v>8110</v>
      </c>
      <c r="C1017" t="s">
        <v>8111</v>
      </c>
      <c r="D1017" t="s">
        <v>8071</v>
      </c>
      <c r="E1017">
        <v>1</v>
      </c>
      <c r="F1017">
        <v>1</v>
      </c>
      <c r="G1017">
        <v>1</v>
      </c>
      <c r="H1017">
        <v>1</v>
      </c>
      <c r="I1017">
        <v>1</v>
      </c>
      <c r="J1017" t="s">
        <v>269</v>
      </c>
      <c r="K1017" t="s">
        <v>2524</v>
      </c>
      <c r="L1017" s="20"/>
      <c r="M1017" s="20"/>
      <c r="N1017" s="20"/>
      <c r="O1017" s="20"/>
      <c r="P1017" s="20"/>
      <c r="Q1017" s="28">
        <f t="shared" si="15"/>
        <v>17.71</v>
      </c>
      <c r="R1017" s="18"/>
      <c r="S1017" s="18"/>
      <c r="T1017" s="18"/>
      <c r="U1017" s="18"/>
      <c r="V1017" s="18"/>
      <c r="W10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7" s="17">
        <f>SUM(T_MAIN_ROUTGW29[[#This Row],[(Y)
TOTAL Excluding VAT - Y1
((A*J)*Q)+((A*R)*12))]:[(AC)
TOTAL Excluding VAT - Y5
((E*N*Q)+((E*V)*12))]])</f>
        <v>0</v>
      </c>
      <c r="AC1017" s="65"/>
    </row>
    <row r="1018" spans="1:29" x14ac:dyDescent="0.3">
      <c r="A1018" t="s">
        <v>78</v>
      </c>
      <c r="B1018" t="s">
        <v>8112</v>
      </c>
      <c r="C1018" t="s">
        <v>8113</v>
      </c>
      <c r="D1018" t="s">
        <v>8071</v>
      </c>
      <c r="E1018">
        <v>1</v>
      </c>
      <c r="F1018">
        <v>1</v>
      </c>
      <c r="G1018">
        <v>1</v>
      </c>
      <c r="H1018">
        <v>1</v>
      </c>
      <c r="I1018">
        <v>1</v>
      </c>
      <c r="J1018" t="s">
        <v>269</v>
      </c>
      <c r="K1018" t="s">
        <v>2524</v>
      </c>
      <c r="L1018" s="20"/>
      <c r="M1018" s="20"/>
      <c r="N1018" s="20"/>
      <c r="O1018" s="20"/>
      <c r="P1018" s="20"/>
      <c r="Q1018" s="28">
        <f t="shared" si="15"/>
        <v>17.71</v>
      </c>
      <c r="R1018" s="18"/>
      <c r="S1018" s="18"/>
      <c r="T1018" s="18"/>
      <c r="U1018" s="18"/>
      <c r="V1018" s="18"/>
      <c r="W10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8" s="17">
        <f>SUM(T_MAIN_ROUTGW29[[#This Row],[(Y)
TOTAL Excluding VAT - Y1
((A*J)*Q)+((A*R)*12))]:[(AC)
TOTAL Excluding VAT - Y5
((E*N*Q)+((E*V)*12))]])</f>
        <v>0</v>
      </c>
      <c r="AC1018" s="65"/>
    </row>
    <row r="1019" spans="1:29" x14ac:dyDescent="0.3">
      <c r="A1019" t="s">
        <v>73</v>
      </c>
      <c r="B1019" t="s">
        <v>8114</v>
      </c>
      <c r="C1019" t="s">
        <v>8115</v>
      </c>
      <c r="D1019" t="s">
        <v>8071</v>
      </c>
      <c r="E1019">
        <v>1</v>
      </c>
      <c r="F1019">
        <v>1</v>
      </c>
      <c r="G1019">
        <v>1</v>
      </c>
      <c r="H1019">
        <v>1</v>
      </c>
      <c r="I1019">
        <v>1</v>
      </c>
      <c r="J1019" t="s">
        <v>269</v>
      </c>
      <c r="K1019" t="s">
        <v>2524</v>
      </c>
      <c r="L1019" s="20"/>
      <c r="M1019" s="20"/>
      <c r="N1019" s="20"/>
      <c r="O1019" s="20"/>
      <c r="P1019" s="20"/>
      <c r="Q1019" s="28">
        <f t="shared" si="15"/>
        <v>17.71</v>
      </c>
      <c r="R1019" s="18"/>
      <c r="S1019" s="18"/>
      <c r="T1019" s="18"/>
      <c r="U1019" s="18"/>
      <c r="V1019" s="18"/>
      <c r="W10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19" s="17">
        <f>SUM(T_MAIN_ROUTGW29[[#This Row],[(Y)
TOTAL Excluding VAT - Y1
((A*J)*Q)+((A*R)*12))]:[(AC)
TOTAL Excluding VAT - Y5
((E*N*Q)+((E*V)*12))]])</f>
        <v>0</v>
      </c>
      <c r="AC1019" s="65"/>
    </row>
    <row r="1020" spans="1:29" x14ac:dyDescent="0.3">
      <c r="A1020" t="s">
        <v>73</v>
      </c>
      <c r="B1020" t="s">
        <v>8116</v>
      </c>
      <c r="C1020" t="s">
        <v>8117</v>
      </c>
      <c r="D1020" t="s">
        <v>8071</v>
      </c>
      <c r="E1020">
        <v>1</v>
      </c>
      <c r="F1020">
        <v>1</v>
      </c>
      <c r="G1020">
        <v>1</v>
      </c>
      <c r="H1020">
        <v>1</v>
      </c>
      <c r="I1020">
        <v>1</v>
      </c>
      <c r="J1020" t="s">
        <v>269</v>
      </c>
      <c r="K1020" t="s">
        <v>2524</v>
      </c>
      <c r="L1020" s="20"/>
      <c r="M1020" s="20"/>
      <c r="N1020" s="20"/>
      <c r="O1020" s="20"/>
      <c r="P1020" s="20"/>
      <c r="Q1020" s="28">
        <f t="shared" si="15"/>
        <v>17.71</v>
      </c>
      <c r="R1020" s="18"/>
      <c r="S1020" s="18"/>
      <c r="T1020" s="18"/>
      <c r="U1020" s="18"/>
      <c r="V1020" s="18"/>
      <c r="W10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0" s="17">
        <f>SUM(T_MAIN_ROUTGW29[[#This Row],[(Y)
TOTAL Excluding VAT - Y1
((A*J)*Q)+((A*R)*12))]:[(AC)
TOTAL Excluding VAT - Y5
((E*N*Q)+((E*V)*12))]])</f>
        <v>0</v>
      </c>
      <c r="AC1020" s="65"/>
    </row>
    <row r="1021" spans="1:29" x14ac:dyDescent="0.3">
      <c r="A1021" t="s">
        <v>67</v>
      </c>
      <c r="B1021" t="s">
        <v>8118</v>
      </c>
      <c r="C1021" t="s">
        <v>8119</v>
      </c>
      <c r="D1021" t="s">
        <v>6107</v>
      </c>
      <c r="E1021">
        <v>1</v>
      </c>
      <c r="F1021">
        <v>1</v>
      </c>
      <c r="G1021">
        <v>1</v>
      </c>
      <c r="H1021">
        <v>1</v>
      </c>
      <c r="I1021">
        <v>1</v>
      </c>
      <c r="J1021" t="s">
        <v>269</v>
      </c>
      <c r="K1021" t="s">
        <v>2524</v>
      </c>
      <c r="L1021" s="20"/>
      <c r="M1021" s="20"/>
      <c r="N1021" s="20"/>
      <c r="O1021" s="20"/>
      <c r="P1021" s="20"/>
      <c r="Q1021" s="28">
        <f t="shared" si="15"/>
        <v>17.71</v>
      </c>
      <c r="R1021" s="18"/>
      <c r="S1021" s="18"/>
      <c r="T1021" s="18"/>
      <c r="U1021" s="18"/>
      <c r="V1021" s="18"/>
      <c r="W10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1" s="17">
        <f>SUM(T_MAIN_ROUTGW29[[#This Row],[(Y)
TOTAL Excluding VAT - Y1
((A*J)*Q)+((A*R)*12))]:[(AC)
TOTAL Excluding VAT - Y5
((E*N*Q)+((E*V)*12))]])</f>
        <v>0</v>
      </c>
      <c r="AC1021" s="65"/>
    </row>
    <row r="1022" spans="1:29" x14ac:dyDescent="0.3">
      <c r="A1022" t="s">
        <v>69</v>
      </c>
      <c r="B1022" t="s">
        <v>8120</v>
      </c>
      <c r="C1022" t="s">
        <v>8121</v>
      </c>
      <c r="D1022" t="s">
        <v>8122</v>
      </c>
      <c r="E1022">
        <v>1</v>
      </c>
      <c r="F1022">
        <v>1</v>
      </c>
      <c r="G1022">
        <v>1</v>
      </c>
      <c r="H1022">
        <v>1</v>
      </c>
      <c r="I1022">
        <v>1</v>
      </c>
      <c r="J1022" t="s">
        <v>269</v>
      </c>
      <c r="K1022" t="s">
        <v>2524</v>
      </c>
      <c r="L1022" s="20"/>
      <c r="M1022" s="20"/>
      <c r="N1022" s="20"/>
      <c r="O1022" s="20"/>
      <c r="P1022" s="20"/>
      <c r="Q1022" s="28">
        <f t="shared" si="15"/>
        <v>17.71</v>
      </c>
      <c r="R1022" s="18"/>
      <c r="S1022" s="18"/>
      <c r="T1022" s="18"/>
      <c r="U1022" s="18"/>
      <c r="V1022" s="18"/>
      <c r="W10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2" s="17">
        <f>SUM(T_MAIN_ROUTGW29[[#This Row],[(Y)
TOTAL Excluding VAT - Y1
((A*J)*Q)+((A*R)*12))]:[(AC)
TOTAL Excluding VAT - Y5
((E*N*Q)+((E*V)*12))]])</f>
        <v>0</v>
      </c>
      <c r="AC1022" s="65"/>
    </row>
    <row r="1023" spans="1:29" x14ac:dyDescent="0.3">
      <c r="A1023" t="s">
        <v>69</v>
      </c>
      <c r="B1023" t="s">
        <v>8123</v>
      </c>
      <c r="C1023" t="s">
        <v>8124</v>
      </c>
      <c r="D1023" t="s">
        <v>8122</v>
      </c>
      <c r="E1023">
        <v>1</v>
      </c>
      <c r="F1023">
        <v>1</v>
      </c>
      <c r="G1023">
        <v>1</v>
      </c>
      <c r="H1023">
        <v>1</v>
      </c>
      <c r="I1023">
        <v>1</v>
      </c>
      <c r="J1023" t="s">
        <v>269</v>
      </c>
      <c r="K1023" t="s">
        <v>2524</v>
      </c>
      <c r="L1023" s="20"/>
      <c r="M1023" s="20"/>
      <c r="N1023" s="20"/>
      <c r="O1023" s="20"/>
      <c r="P1023" s="20"/>
      <c r="Q1023" s="28">
        <f t="shared" si="15"/>
        <v>17.71</v>
      </c>
      <c r="R1023" s="18"/>
      <c r="S1023" s="18"/>
      <c r="T1023" s="18"/>
      <c r="U1023" s="18"/>
      <c r="V1023" s="18"/>
      <c r="W10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3" s="17">
        <f>SUM(T_MAIN_ROUTGW29[[#This Row],[(Y)
TOTAL Excluding VAT - Y1
((A*J)*Q)+((A*R)*12))]:[(AC)
TOTAL Excluding VAT - Y5
((E*N*Q)+((E*V)*12))]])</f>
        <v>0</v>
      </c>
      <c r="AC1023" s="65"/>
    </row>
    <row r="1024" spans="1:29" x14ac:dyDescent="0.3">
      <c r="A1024" t="s">
        <v>69</v>
      </c>
      <c r="B1024" t="s">
        <v>8125</v>
      </c>
      <c r="C1024" t="s">
        <v>8126</v>
      </c>
      <c r="D1024" t="s">
        <v>8122</v>
      </c>
      <c r="E1024">
        <v>1</v>
      </c>
      <c r="F1024">
        <v>1</v>
      </c>
      <c r="G1024">
        <v>1</v>
      </c>
      <c r="H1024">
        <v>1</v>
      </c>
      <c r="I1024">
        <v>1</v>
      </c>
      <c r="J1024" t="s">
        <v>269</v>
      </c>
      <c r="K1024" t="s">
        <v>2524</v>
      </c>
      <c r="L1024" s="20"/>
      <c r="M1024" s="20"/>
      <c r="N1024" s="20"/>
      <c r="O1024" s="20"/>
      <c r="P1024" s="20"/>
      <c r="Q1024" s="28">
        <f t="shared" si="15"/>
        <v>17.71</v>
      </c>
      <c r="R1024" s="18"/>
      <c r="S1024" s="18"/>
      <c r="T1024" s="18"/>
      <c r="U1024" s="18"/>
      <c r="V1024" s="18"/>
      <c r="W10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4" s="17">
        <f>SUM(T_MAIN_ROUTGW29[[#This Row],[(Y)
TOTAL Excluding VAT - Y1
((A*J)*Q)+((A*R)*12))]:[(AC)
TOTAL Excluding VAT - Y5
((E*N*Q)+((E*V)*12))]])</f>
        <v>0</v>
      </c>
      <c r="AC1024" s="65"/>
    </row>
    <row r="1025" spans="1:29" x14ac:dyDescent="0.3">
      <c r="A1025" t="s">
        <v>69</v>
      </c>
      <c r="B1025" t="s">
        <v>8127</v>
      </c>
      <c r="C1025" t="s">
        <v>8128</v>
      </c>
      <c r="D1025" t="s">
        <v>8122</v>
      </c>
      <c r="E1025">
        <v>1</v>
      </c>
      <c r="F1025">
        <v>1</v>
      </c>
      <c r="G1025">
        <v>1</v>
      </c>
      <c r="H1025">
        <v>1</v>
      </c>
      <c r="I1025">
        <v>1</v>
      </c>
      <c r="J1025" t="s">
        <v>269</v>
      </c>
      <c r="K1025" t="s">
        <v>2524</v>
      </c>
      <c r="L1025" s="20"/>
      <c r="M1025" s="20"/>
      <c r="N1025" s="20"/>
      <c r="O1025" s="20"/>
      <c r="P1025" s="20"/>
      <c r="Q1025" s="28">
        <f t="shared" si="15"/>
        <v>17.71</v>
      </c>
      <c r="R1025" s="18"/>
      <c r="S1025" s="18"/>
      <c r="T1025" s="18"/>
      <c r="U1025" s="18"/>
      <c r="V1025" s="18"/>
      <c r="W10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5" s="17">
        <f>SUM(T_MAIN_ROUTGW29[[#This Row],[(Y)
TOTAL Excluding VAT - Y1
((A*J)*Q)+((A*R)*12))]:[(AC)
TOTAL Excluding VAT - Y5
((E*N*Q)+((E*V)*12))]])</f>
        <v>0</v>
      </c>
      <c r="AC1025" s="65"/>
    </row>
    <row r="1026" spans="1:29" x14ac:dyDescent="0.3">
      <c r="A1026" t="s">
        <v>69</v>
      </c>
      <c r="B1026" t="s">
        <v>8129</v>
      </c>
      <c r="C1026" t="s">
        <v>8130</v>
      </c>
      <c r="D1026" t="s">
        <v>8122</v>
      </c>
      <c r="E1026">
        <v>1</v>
      </c>
      <c r="F1026">
        <v>1</v>
      </c>
      <c r="G1026">
        <v>1</v>
      </c>
      <c r="H1026">
        <v>1</v>
      </c>
      <c r="I1026">
        <v>1</v>
      </c>
      <c r="J1026" t="s">
        <v>269</v>
      </c>
      <c r="K1026" t="s">
        <v>2524</v>
      </c>
      <c r="L1026" s="20"/>
      <c r="M1026" s="20"/>
      <c r="N1026" s="20"/>
      <c r="O1026" s="20"/>
      <c r="P1026" s="20"/>
      <c r="Q1026" s="28">
        <f t="shared" si="15"/>
        <v>17.71</v>
      </c>
      <c r="R1026" s="18"/>
      <c r="S1026" s="18"/>
      <c r="T1026" s="18"/>
      <c r="U1026" s="18"/>
      <c r="V1026" s="18"/>
      <c r="W10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6" s="17">
        <f>SUM(T_MAIN_ROUTGW29[[#This Row],[(Y)
TOTAL Excluding VAT - Y1
((A*J)*Q)+((A*R)*12))]:[(AC)
TOTAL Excluding VAT - Y5
((E*N*Q)+((E*V)*12))]])</f>
        <v>0</v>
      </c>
      <c r="AC1026" s="65"/>
    </row>
    <row r="1027" spans="1:29" x14ac:dyDescent="0.3">
      <c r="A1027" t="s">
        <v>69</v>
      </c>
      <c r="B1027" t="s">
        <v>8131</v>
      </c>
      <c r="C1027" t="s">
        <v>8132</v>
      </c>
      <c r="D1027" t="s">
        <v>8122</v>
      </c>
      <c r="E1027">
        <v>1</v>
      </c>
      <c r="F1027">
        <v>1</v>
      </c>
      <c r="G1027">
        <v>1</v>
      </c>
      <c r="H1027">
        <v>1</v>
      </c>
      <c r="I1027">
        <v>1</v>
      </c>
      <c r="J1027" t="s">
        <v>269</v>
      </c>
      <c r="K1027" t="s">
        <v>2524</v>
      </c>
      <c r="L1027" s="20"/>
      <c r="M1027" s="20"/>
      <c r="N1027" s="20"/>
      <c r="O1027" s="20"/>
      <c r="P1027" s="20"/>
      <c r="Q1027" s="28">
        <f t="shared" si="15"/>
        <v>17.71</v>
      </c>
      <c r="R1027" s="18"/>
      <c r="S1027" s="18"/>
      <c r="T1027" s="18"/>
      <c r="U1027" s="18"/>
      <c r="V1027" s="18"/>
      <c r="W10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7" s="17">
        <f>SUM(T_MAIN_ROUTGW29[[#This Row],[(Y)
TOTAL Excluding VAT - Y1
((A*J)*Q)+((A*R)*12))]:[(AC)
TOTAL Excluding VAT - Y5
((E*N*Q)+((E*V)*12))]])</f>
        <v>0</v>
      </c>
      <c r="AC1027" s="65"/>
    </row>
    <row r="1028" spans="1:29" x14ac:dyDescent="0.3">
      <c r="A1028" t="s">
        <v>69</v>
      </c>
      <c r="B1028" t="s">
        <v>8133</v>
      </c>
      <c r="C1028" t="s">
        <v>8134</v>
      </c>
      <c r="D1028" t="s">
        <v>8122</v>
      </c>
      <c r="E1028">
        <v>1</v>
      </c>
      <c r="F1028">
        <v>1</v>
      </c>
      <c r="G1028">
        <v>1</v>
      </c>
      <c r="H1028">
        <v>1</v>
      </c>
      <c r="I1028">
        <v>1</v>
      </c>
      <c r="J1028" t="s">
        <v>269</v>
      </c>
      <c r="K1028" t="s">
        <v>2524</v>
      </c>
      <c r="L1028" s="20"/>
      <c r="M1028" s="20"/>
      <c r="N1028" s="20"/>
      <c r="O1028" s="20"/>
      <c r="P1028" s="20"/>
      <c r="Q1028" s="28">
        <f t="shared" si="15"/>
        <v>17.71</v>
      </c>
      <c r="R1028" s="18"/>
      <c r="S1028" s="18"/>
      <c r="T1028" s="18"/>
      <c r="U1028" s="18"/>
      <c r="V1028" s="18"/>
      <c r="W10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8" s="17">
        <f>SUM(T_MAIN_ROUTGW29[[#This Row],[(Y)
TOTAL Excluding VAT - Y1
((A*J)*Q)+((A*R)*12))]:[(AC)
TOTAL Excluding VAT - Y5
((E*N*Q)+((E*V)*12))]])</f>
        <v>0</v>
      </c>
      <c r="AC1028" s="65"/>
    </row>
    <row r="1029" spans="1:29" x14ac:dyDescent="0.3">
      <c r="A1029" t="s">
        <v>69</v>
      </c>
      <c r="B1029" t="s">
        <v>8135</v>
      </c>
      <c r="C1029" t="s">
        <v>8136</v>
      </c>
      <c r="D1029" t="s">
        <v>8122</v>
      </c>
      <c r="E1029">
        <v>1</v>
      </c>
      <c r="F1029">
        <v>1</v>
      </c>
      <c r="G1029">
        <v>1</v>
      </c>
      <c r="H1029">
        <v>1</v>
      </c>
      <c r="I1029">
        <v>1</v>
      </c>
      <c r="J1029" t="s">
        <v>269</v>
      </c>
      <c r="K1029" t="s">
        <v>2524</v>
      </c>
      <c r="L1029" s="20"/>
      <c r="M1029" s="20"/>
      <c r="N1029" s="20"/>
      <c r="O1029" s="20"/>
      <c r="P1029" s="20"/>
      <c r="Q1029" s="28">
        <f t="shared" si="15"/>
        <v>17.71</v>
      </c>
      <c r="R1029" s="18"/>
      <c r="S1029" s="18"/>
      <c r="T1029" s="18"/>
      <c r="U1029" s="18"/>
      <c r="V1029" s="18"/>
      <c r="W10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29" s="17">
        <f>SUM(T_MAIN_ROUTGW29[[#This Row],[(Y)
TOTAL Excluding VAT - Y1
((A*J)*Q)+((A*R)*12))]:[(AC)
TOTAL Excluding VAT - Y5
((E*N*Q)+((E*V)*12))]])</f>
        <v>0</v>
      </c>
      <c r="AC1029" s="65"/>
    </row>
    <row r="1030" spans="1:29" x14ac:dyDescent="0.3">
      <c r="A1030" t="s">
        <v>69</v>
      </c>
      <c r="B1030" t="s">
        <v>8137</v>
      </c>
      <c r="C1030" t="s">
        <v>8138</v>
      </c>
      <c r="D1030" t="s">
        <v>8122</v>
      </c>
      <c r="E1030">
        <v>1</v>
      </c>
      <c r="F1030">
        <v>1</v>
      </c>
      <c r="G1030">
        <v>1</v>
      </c>
      <c r="H1030">
        <v>1</v>
      </c>
      <c r="I1030">
        <v>1</v>
      </c>
      <c r="J1030" t="s">
        <v>269</v>
      </c>
      <c r="K1030" t="s">
        <v>2524</v>
      </c>
      <c r="L1030" s="20"/>
      <c r="M1030" s="20"/>
      <c r="N1030" s="20"/>
      <c r="O1030" s="20"/>
      <c r="P1030" s="20"/>
      <c r="Q1030" s="28">
        <f t="shared" si="15"/>
        <v>17.71</v>
      </c>
      <c r="R1030" s="18"/>
      <c r="S1030" s="18"/>
      <c r="T1030" s="18"/>
      <c r="U1030" s="18"/>
      <c r="V1030" s="18"/>
      <c r="W10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0" s="17">
        <f>SUM(T_MAIN_ROUTGW29[[#This Row],[(Y)
TOTAL Excluding VAT - Y1
((A*J)*Q)+((A*R)*12))]:[(AC)
TOTAL Excluding VAT - Y5
((E*N*Q)+((E*V)*12))]])</f>
        <v>0</v>
      </c>
      <c r="AC1030" s="65"/>
    </row>
    <row r="1031" spans="1:29" x14ac:dyDescent="0.3">
      <c r="A1031" t="s">
        <v>69</v>
      </c>
      <c r="B1031" t="s">
        <v>8139</v>
      </c>
      <c r="C1031" t="s">
        <v>8140</v>
      </c>
      <c r="D1031" t="s">
        <v>8122</v>
      </c>
      <c r="E1031">
        <v>1</v>
      </c>
      <c r="F1031">
        <v>1</v>
      </c>
      <c r="G1031">
        <v>1</v>
      </c>
      <c r="H1031">
        <v>1</v>
      </c>
      <c r="I1031">
        <v>1</v>
      </c>
      <c r="J1031" t="s">
        <v>269</v>
      </c>
      <c r="K1031" t="s">
        <v>2524</v>
      </c>
      <c r="L1031" s="20"/>
      <c r="M1031" s="20"/>
      <c r="N1031" s="20"/>
      <c r="O1031" s="20"/>
      <c r="P1031" s="20"/>
      <c r="Q1031" s="28">
        <f t="shared" si="15"/>
        <v>17.71</v>
      </c>
      <c r="R1031" s="18"/>
      <c r="S1031" s="18"/>
      <c r="T1031" s="18"/>
      <c r="U1031" s="18"/>
      <c r="V1031" s="18"/>
      <c r="W10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1" s="17">
        <f>SUM(T_MAIN_ROUTGW29[[#This Row],[(Y)
TOTAL Excluding VAT - Y1
((A*J)*Q)+((A*R)*12))]:[(AC)
TOTAL Excluding VAT - Y5
((E*N*Q)+((E*V)*12))]])</f>
        <v>0</v>
      </c>
      <c r="AC1031" s="65"/>
    </row>
    <row r="1032" spans="1:29" x14ac:dyDescent="0.3">
      <c r="A1032" t="s">
        <v>69</v>
      </c>
      <c r="B1032" t="s">
        <v>8141</v>
      </c>
      <c r="C1032" t="s">
        <v>8142</v>
      </c>
      <c r="D1032" t="s">
        <v>8122</v>
      </c>
      <c r="E1032">
        <v>1</v>
      </c>
      <c r="F1032">
        <v>1</v>
      </c>
      <c r="G1032">
        <v>1</v>
      </c>
      <c r="H1032">
        <v>1</v>
      </c>
      <c r="I1032">
        <v>1</v>
      </c>
      <c r="J1032" t="s">
        <v>269</v>
      </c>
      <c r="K1032" t="s">
        <v>2524</v>
      </c>
      <c r="L1032" s="20"/>
      <c r="M1032" s="20"/>
      <c r="N1032" s="20"/>
      <c r="O1032" s="20"/>
      <c r="P1032" s="20"/>
      <c r="Q1032" s="28">
        <f t="shared" si="15"/>
        <v>17.71</v>
      </c>
      <c r="R1032" s="18"/>
      <c r="S1032" s="18"/>
      <c r="T1032" s="18"/>
      <c r="U1032" s="18"/>
      <c r="V1032" s="18"/>
      <c r="W10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2" s="17">
        <f>SUM(T_MAIN_ROUTGW29[[#This Row],[(Y)
TOTAL Excluding VAT - Y1
((A*J)*Q)+((A*R)*12))]:[(AC)
TOTAL Excluding VAT - Y5
((E*N*Q)+((E*V)*12))]])</f>
        <v>0</v>
      </c>
      <c r="AC1032" s="65"/>
    </row>
    <row r="1033" spans="1:29" x14ac:dyDescent="0.3">
      <c r="A1033" t="s">
        <v>69</v>
      </c>
      <c r="B1033" t="s">
        <v>8143</v>
      </c>
      <c r="C1033" t="s">
        <v>8144</v>
      </c>
      <c r="D1033" t="s">
        <v>8122</v>
      </c>
      <c r="E1033">
        <v>1</v>
      </c>
      <c r="F1033">
        <v>1</v>
      </c>
      <c r="G1033">
        <v>1</v>
      </c>
      <c r="H1033">
        <v>1</v>
      </c>
      <c r="I1033">
        <v>1</v>
      </c>
      <c r="J1033" t="s">
        <v>269</v>
      </c>
      <c r="K1033" t="s">
        <v>2524</v>
      </c>
      <c r="L1033" s="20"/>
      <c r="M1033" s="20"/>
      <c r="N1033" s="20"/>
      <c r="O1033" s="20"/>
      <c r="P1033" s="20"/>
      <c r="Q1033" s="28">
        <f t="shared" si="15"/>
        <v>17.71</v>
      </c>
      <c r="R1033" s="18"/>
      <c r="S1033" s="18"/>
      <c r="T1033" s="18"/>
      <c r="U1033" s="18"/>
      <c r="V1033" s="18"/>
      <c r="W10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3" s="17">
        <f>SUM(T_MAIN_ROUTGW29[[#This Row],[(Y)
TOTAL Excluding VAT - Y1
((A*J)*Q)+((A*R)*12))]:[(AC)
TOTAL Excluding VAT - Y5
((E*N*Q)+((E*V)*12))]])</f>
        <v>0</v>
      </c>
      <c r="AC1033" s="65"/>
    </row>
    <row r="1034" spans="1:29" x14ac:dyDescent="0.3">
      <c r="A1034" t="s">
        <v>69</v>
      </c>
      <c r="B1034" t="s">
        <v>8145</v>
      </c>
      <c r="C1034" t="s">
        <v>8146</v>
      </c>
      <c r="D1034" t="s">
        <v>8122</v>
      </c>
      <c r="E1034">
        <v>1</v>
      </c>
      <c r="F1034">
        <v>1</v>
      </c>
      <c r="G1034">
        <v>1</v>
      </c>
      <c r="H1034">
        <v>1</v>
      </c>
      <c r="I1034">
        <v>1</v>
      </c>
      <c r="J1034" t="s">
        <v>269</v>
      </c>
      <c r="K1034" t="s">
        <v>2524</v>
      </c>
      <c r="L1034" s="20"/>
      <c r="M1034" s="20"/>
      <c r="N1034" s="20"/>
      <c r="O1034" s="20"/>
      <c r="P1034" s="20"/>
      <c r="Q1034" s="28">
        <f t="shared" si="15"/>
        <v>17.71</v>
      </c>
      <c r="R1034" s="18"/>
      <c r="S1034" s="18"/>
      <c r="T1034" s="18"/>
      <c r="U1034" s="18"/>
      <c r="V1034" s="18"/>
      <c r="W10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4" s="17">
        <f>SUM(T_MAIN_ROUTGW29[[#This Row],[(Y)
TOTAL Excluding VAT - Y1
((A*J)*Q)+((A*R)*12))]:[(AC)
TOTAL Excluding VAT - Y5
((E*N*Q)+((E*V)*12))]])</f>
        <v>0</v>
      </c>
      <c r="AC1034" s="65"/>
    </row>
    <row r="1035" spans="1:29" x14ac:dyDescent="0.3">
      <c r="A1035" t="s">
        <v>69</v>
      </c>
      <c r="B1035" t="s">
        <v>8147</v>
      </c>
      <c r="C1035" t="s">
        <v>8148</v>
      </c>
      <c r="D1035" t="s">
        <v>8122</v>
      </c>
      <c r="E1035">
        <v>1</v>
      </c>
      <c r="F1035">
        <v>1</v>
      </c>
      <c r="G1035">
        <v>1</v>
      </c>
      <c r="H1035">
        <v>1</v>
      </c>
      <c r="I1035">
        <v>1</v>
      </c>
      <c r="J1035" t="s">
        <v>269</v>
      </c>
      <c r="K1035" t="s">
        <v>2524</v>
      </c>
      <c r="L1035" s="20"/>
      <c r="M1035" s="20"/>
      <c r="N1035" s="20"/>
      <c r="O1035" s="20"/>
      <c r="P1035" s="20"/>
      <c r="Q1035" s="28">
        <f t="shared" si="15"/>
        <v>17.71</v>
      </c>
      <c r="R1035" s="18"/>
      <c r="S1035" s="18"/>
      <c r="T1035" s="18"/>
      <c r="U1035" s="18"/>
      <c r="V1035" s="18"/>
      <c r="W10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5" s="17">
        <f>SUM(T_MAIN_ROUTGW29[[#This Row],[(Y)
TOTAL Excluding VAT - Y1
((A*J)*Q)+((A*R)*12))]:[(AC)
TOTAL Excluding VAT - Y5
((E*N*Q)+((E*V)*12))]])</f>
        <v>0</v>
      </c>
      <c r="AC1035" s="65"/>
    </row>
    <row r="1036" spans="1:29" x14ac:dyDescent="0.3">
      <c r="A1036" t="s">
        <v>69</v>
      </c>
      <c r="B1036" t="s">
        <v>8149</v>
      </c>
      <c r="C1036" t="s">
        <v>8150</v>
      </c>
      <c r="D1036" t="s">
        <v>8122</v>
      </c>
      <c r="E1036">
        <v>1</v>
      </c>
      <c r="F1036">
        <v>1</v>
      </c>
      <c r="G1036">
        <v>1</v>
      </c>
      <c r="H1036">
        <v>1</v>
      </c>
      <c r="I1036">
        <v>1</v>
      </c>
      <c r="J1036" t="s">
        <v>269</v>
      </c>
      <c r="K1036" t="s">
        <v>2524</v>
      </c>
      <c r="L1036" s="20"/>
      <c r="M1036" s="20"/>
      <c r="N1036" s="20"/>
      <c r="O1036" s="20"/>
      <c r="P1036" s="20"/>
      <c r="Q1036" s="28">
        <f t="shared" si="15"/>
        <v>17.71</v>
      </c>
      <c r="R1036" s="18"/>
      <c r="S1036" s="18"/>
      <c r="T1036" s="18"/>
      <c r="U1036" s="18"/>
      <c r="V1036" s="18"/>
      <c r="W10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6" s="17">
        <f>SUM(T_MAIN_ROUTGW29[[#This Row],[(Y)
TOTAL Excluding VAT - Y1
((A*J)*Q)+((A*R)*12))]:[(AC)
TOTAL Excluding VAT - Y5
((E*N*Q)+((E*V)*12))]])</f>
        <v>0</v>
      </c>
      <c r="AC1036" s="65"/>
    </row>
    <row r="1037" spans="1:29" x14ac:dyDescent="0.3">
      <c r="A1037" t="s">
        <v>69</v>
      </c>
      <c r="B1037" t="s">
        <v>8151</v>
      </c>
      <c r="C1037" t="s">
        <v>8152</v>
      </c>
      <c r="D1037" t="s">
        <v>8122</v>
      </c>
      <c r="E1037">
        <v>1</v>
      </c>
      <c r="F1037">
        <v>1</v>
      </c>
      <c r="G1037">
        <v>1</v>
      </c>
      <c r="H1037">
        <v>1</v>
      </c>
      <c r="I1037">
        <v>1</v>
      </c>
      <c r="J1037" t="s">
        <v>269</v>
      </c>
      <c r="K1037" t="s">
        <v>2524</v>
      </c>
      <c r="L1037" s="20"/>
      <c r="M1037" s="20"/>
      <c r="N1037" s="20"/>
      <c r="O1037" s="20"/>
      <c r="P1037" s="20"/>
      <c r="Q1037" s="28">
        <f t="shared" ref="Q1037:Q1100" si="16">Exchange_Rate</f>
        <v>17.71</v>
      </c>
      <c r="R1037" s="18"/>
      <c r="S1037" s="18"/>
      <c r="T1037" s="18"/>
      <c r="U1037" s="18"/>
      <c r="V1037" s="18"/>
      <c r="W10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7" s="17">
        <f>SUM(T_MAIN_ROUTGW29[[#This Row],[(Y)
TOTAL Excluding VAT - Y1
((A*J)*Q)+((A*R)*12))]:[(AC)
TOTAL Excluding VAT - Y5
((E*N*Q)+((E*V)*12))]])</f>
        <v>0</v>
      </c>
      <c r="AC1037" s="65"/>
    </row>
    <row r="1038" spans="1:29" x14ac:dyDescent="0.3">
      <c r="A1038" t="s">
        <v>69</v>
      </c>
      <c r="B1038" t="s">
        <v>8153</v>
      </c>
      <c r="C1038" t="s">
        <v>8154</v>
      </c>
      <c r="D1038" t="s">
        <v>8122</v>
      </c>
      <c r="E1038">
        <v>1</v>
      </c>
      <c r="F1038">
        <v>1</v>
      </c>
      <c r="G1038">
        <v>1</v>
      </c>
      <c r="H1038">
        <v>1</v>
      </c>
      <c r="I1038">
        <v>1</v>
      </c>
      <c r="J1038" t="s">
        <v>269</v>
      </c>
      <c r="K1038" t="s">
        <v>2524</v>
      </c>
      <c r="L1038" s="20"/>
      <c r="M1038" s="20"/>
      <c r="N1038" s="20"/>
      <c r="O1038" s="20"/>
      <c r="P1038" s="20"/>
      <c r="Q1038" s="28">
        <f t="shared" si="16"/>
        <v>17.71</v>
      </c>
      <c r="R1038" s="18"/>
      <c r="S1038" s="18"/>
      <c r="T1038" s="18"/>
      <c r="U1038" s="18"/>
      <c r="V1038" s="18"/>
      <c r="W10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8" s="17">
        <f>SUM(T_MAIN_ROUTGW29[[#This Row],[(Y)
TOTAL Excluding VAT - Y1
((A*J)*Q)+((A*R)*12))]:[(AC)
TOTAL Excluding VAT - Y5
((E*N*Q)+((E*V)*12))]])</f>
        <v>0</v>
      </c>
      <c r="AC1038" s="65"/>
    </row>
    <row r="1039" spans="1:29" x14ac:dyDescent="0.3">
      <c r="A1039" t="s">
        <v>69</v>
      </c>
      <c r="B1039" t="s">
        <v>8155</v>
      </c>
      <c r="C1039" t="s">
        <v>8156</v>
      </c>
      <c r="D1039" t="s">
        <v>8122</v>
      </c>
      <c r="E1039">
        <v>1</v>
      </c>
      <c r="F1039">
        <v>1</v>
      </c>
      <c r="G1039">
        <v>1</v>
      </c>
      <c r="H1039">
        <v>1</v>
      </c>
      <c r="I1039">
        <v>1</v>
      </c>
      <c r="J1039" t="s">
        <v>269</v>
      </c>
      <c r="K1039" t="s">
        <v>2524</v>
      </c>
      <c r="L1039" s="20"/>
      <c r="M1039" s="20"/>
      <c r="N1039" s="20"/>
      <c r="O1039" s="20"/>
      <c r="P1039" s="20"/>
      <c r="Q1039" s="28">
        <f t="shared" si="16"/>
        <v>17.71</v>
      </c>
      <c r="R1039" s="18"/>
      <c r="S1039" s="18"/>
      <c r="T1039" s="18"/>
      <c r="U1039" s="18"/>
      <c r="V1039" s="18"/>
      <c r="W10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39" s="17">
        <f>SUM(T_MAIN_ROUTGW29[[#This Row],[(Y)
TOTAL Excluding VAT - Y1
((A*J)*Q)+((A*R)*12))]:[(AC)
TOTAL Excluding VAT - Y5
((E*N*Q)+((E*V)*12))]])</f>
        <v>0</v>
      </c>
      <c r="AC1039" s="65"/>
    </row>
    <row r="1040" spans="1:29" x14ac:dyDescent="0.3">
      <c r="A1040" t="s">
        <v>69</v>
      </c>
      <c r="B1040" t="s">
        <v>8157</v>
      </c>
      <c r="C1040" t="s">
        <v>8158</v>
      </c>
      <c r="D1040" t="s">
        <v>8122</v>
      </c>
      <c r="E1040">
        <v>1</v>
      </c>
      <c r="F1040">
        <v>1</v>
      </c>
      <c r="G1040">
        <v>1</v>
      </c>
      <c r="H1040">
        <v>1</v>
      </c>
      <c r="I1040">
        <v>1</v>
      </c>
      <c r="J1040" t="s">
        <v>269</v>
      </c>
      <c r="K1040" t="s">
        <v>2524</v>
      </c>
      <c r="L1040" s="20"/>
      <c r="M1040" s="20"/>
      <c r="N1040" s="20"/>
      <c r="O1040" s="20"/>
      <c r="P1040" s="20"/>
      <c r="Q1040" s="28">
        <f t="shared" si="16"/>
        <v>17.71</v>
      </c>
      <c r="R1040" s="18"/>
      <c r="S1040" s="18"/>
      <c r="T1040" s="18"/>
      <c r="U1040" s="18"/>
      <c r="V1040" s="18"/>
      <c r="W10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0" s="17">
        <f>SUM(T_MAIN_ROUTGW29[[#This Row],[(Y)
TOTAL Excluding VAT - Y1
((A*J)*Q)+((A*R)*12))]:[(AC)
TOTAL Excluding VAT - Y5
((E*N*Q)+((E*V)*12))]])</f>
        <v>0</v>
      </c>
      <c r="AC1040" s="65"/>
    </row>
    <row r="1041" spans="1:29" x14ac:dyDescent="0.3">
      <c r="A1041" t="s">
        <v>69</v>
      </c>
      <c r="B1041" t="s">
        <v>8159</v>
      </c>
      <c r="C1041" t="s">
        <v>8160</v>
      </c>
      <c r="D1041" t="s">
        <v>8122</v>
      </c>
      <c r="E1041">
        <v>1</v>
      </c>
      <c r="F1041">
        <v>1</v>
      </c>
      <c r="G1041">
        <v>1</v>
      </c>
      <c r="H1041">
        <v>1</v>
      </c>
      <c r="I1041">
        <v>1</v>
      </c>
      <c r="J1041" t="s">
        <v>269</v>
      </c>
      <c r="K1041" t="s">
        <v>2524</v>
      </c>
      <c r="L1041" s="20"/>
      <c r="M1041" s="20"/>
      <c r="N1041" s="20"/>
      <c r="O1041" s="20"/>
      <c r="P1041" s="20"/>
      <c r="Q1041" s="28">
        <f t="shared" si="16"/>
        <v>17.71</v>
      </c>
      <c r="R1041" s="18"/>
      <c r="S1041" s="18"/>
      <c r="T1041" s="18"/>
      <c r="U1041" s="18"/>
      <c r="V1041" s="18"/>
      <c r="W10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1" s="17">
        <f>SUM(T_MAIN_ROUTGW29[[#This Row],[(Y)
TOTAL Excluding VAT - Y1
((A*J)*Q)+((A*R)*12))]:[(AC)
TOTAL Excluding VAT - Y5
((E*N*Q)+((E*V)*12))]])</f>
        <v>0</v>
      </c>
      <c r="AC1041" s="65"/>
    </row>
    <row r="1042" spans="1:29" x14ac:dyDescent="0.3">
      <c r="A1042" t="s">
        <v>69</v>
      </c>
      <c r="B1042" t="s">
        <v>8161</v>
      </c>
      <c r="C1042" t="s">
        <v>8162</v>
      </c>
      <c r="D1042" t="s">
        <v>8122</v>
      </c>
      <c r="E1042">
        <v>1</v>
      </c>
      <c r="F1042">
        <v>1</v>
      </c>
      <c r="G1042">
        <v>1</v>
      </c>
      <c r="H1042">
        <v>1</v>
      </c>
      <c r="I1042">
        <v>1</v>
      </c>
      <c r="J1042" t="s">
        <v>269</v>
      </c>
      <c r="K1042" t="s">
        <v>2524</v>
      </c>
      <c r="L1042" s="20"/>
      <c r="M1042" s="20"/>
      <c r="N1042" s="20"/>
      <c r="O1042" s="20"/>
      <c r="P1042" s="20"/>
      <c r="Q1042" s="28">
        <f t="shared" si="16"/>
        <v>17.71</v>
      </c>
      <c r="R1042" s="18"/>
      <c r="S1042" s="18"/>
      <c r="T1042" s="18"/>
      <c r="U1042" s="18"/>
      <c r="V1042" s="18"/>
      <c r="W10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2" s="17">
        <f>SUM(T_MAIN_ROUTGW29[[#This Row],[(Y)
TOTAL Excluding VAT - Y1
((A*J)*Q)+((A*R)*12))]:[(AC)
TOTAL Excluding VAT - Y5
((E*N*Q)+((E*V)*12))]])</f>
        <v>0</v>
      </c>
      <c r="AC1042" s="65"/>
    </row>
    <row r="1043" spans="1:29" x14ac:dyDescent="0.3">
      <c r="A1043" t="s">
        <v>69</v>
      </c>
      <c r="B1043" t="s">
        <v>8163</v>
      </c>
      <c r="C1043" t="s">
        <v>8164</v>
      </c>
      <c r="D1043" t="s">
        <v>8122</v>
      </c>
      <c r="E1043">
        <v>1</v>
      </c>
      <c r="F1043">
        <v>1</v>
      </c>
      <c r="G1043">
        <v>1</v>
      </c>
      <c r="H1043">
        <v>1</v>
      </c>
      <c r="I1043">
        <v>1</v>
      </c>
      <c r="J1043" t="s">
        <v>269</v>
      </c>
      <c r="K1043" t="s">
        <v>2524</v>
      </c>
      <c r="L1043" s="20"/>
      <c r="M1043" s="20"/>
      <c r="N1043" s="20"/>
      <c r="O1043" s="20"/>
      <c r="P1043" s="20"/>
      <c r="Q1043" s="28">
        <f t="shared" si="16"/>
        <v>17.71</v>
      </c>
      <c r="R1043" s="18"/>
      <c r="S1043" s="18"/>
      <c r="T1043" s="18"/>
      <c r="U1043" s="18"/>
      <c r="V1043" s="18"/>
      <c r="W104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3" s="17">
        <f>SUM(T_MAIN_ROUTGW29[[#This Row],[(Y)
TOTAL Excluding VAT - Y1
((A*J)*Q)+((A*R)*12))]:[(AC)
TOTAL Excluding VAT - Y5
((E*N*Q)+((E*V)*12))]])</f>
        <v>0</v>
      </c>
      <c r="AC1043" s="65"/>
    </row>
    <row r="1044" spans="1:29" x14ac:dyDescent="0.3">
      <c r="A1044" t="s">
        <v>69</v>
      </c>
      <c r="B1044" t="s">
        <v>8165</v>
      </c>
      <c r="C1044" t="s">
        <v>8166</v>
      </c>
      <c r="D1044" t="s">
        <v>8122</v>
      </c>
      <c r="E1044">
        <v>1</v>
      </c>
      <c r="F1044">
        <v>1</v>
      </c>
      <c r="G1044">
        <v>1</v>
      </c>
      <c r="H1044">
        <v>1</v>
      </c>
      <c r="I1044">
        <v>1</v>
      </c>
      <c r="J1044" t="s">
        <v>269</v>
      </c>
      <c r="K1044" t="s">
        <v>2524</v>
      </c>
      <c r="L1044" s="20"/>
      <c r="M1044" s="20"/>
      <c r="N1044" s="20"/>
      <c r="O1044" s="20"/>
      <c r="P1044" s="20"/>
      <c r="Q1044" s="28">
        <f t="shared" si="16"/>
        <v>17.71</v>
      </c>
      <c r="R1044" s="18"/>
      <c r="S1044" s="18"/>
      <c r="T1044" s="18"/>
      <c r="U1044" s="18"/>
      <c r="V1044" s="18"/>
      <c r="W104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4" s="17">
        <f>SUM(T_MAIN_ROUTGW29[[#This Row],[(Y)
TOTAL Excluding VAT - Y1
((A*J)*Q)+((A*R)*12))]:[(AC)
TOTAL Excluding VAT - Y5
((E*N*Q)+((E*V)*12))]])</f>
        <v>0</v>
      </c>
      <c r="AC1044" s="65"/>
    </row>
    <row r="1045" spans="1:29" x14ac:dyDescent="0.3">
      <c r="A1045" t="s">
        <v>69</v>
      </c>
      <c r="B1045" t="s">
        <v>8167</v>
      </c>
      <c r="C1045" t="s">
        <v>8168</v>
      </c>
      <c r="D1045" t="s">
        <v>8122</v>
      </c>
      <c r="E1045">
        <v>1</v>
      </c>
      <c r="F1045">
        <v>1</v>
      </c>
      <c r="G1045">
        <v>1</v>
      </c>
      <c r="H1045">
        <v>1</v>
      </c>
      <c r="I1045">
        <v>1</v>
      </c>
      <c r="J1045" t="s">
        <v>269</v>
      </c>
      <c r="K1045" t="s">
        <v>2524</v>
      </c>
      <c r="L1045" s="20"/>
      <c r="M1045" s="20"/>
      <c r="N1045" s="20"/>
      <c r="O1045" s="20"/>
      <c r="P1045" s="20"/>
      <c r="Q1045" s="28">
        <f t="shared" si="16"/>
        <v>17.71</v>
      </c>
      <c r="R1045" s="18"/>
      <c r="S1045" s="18"/>
      <c r="T1045" s="18"/>
      <c r="U1045" s="18"/>
      <c r="V1045" s="18"/>
      <c r="W104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5" s="17">
        <f>SUM(T_MAIN_ROUTGW29[[#This Row],[(Y)
TOTAL Excluding VAT - Y1
((A*J)*Q)+((A*R)*12))]:[(AC)
TOTAL Excluding VAT - Y5
((E*N*Q)+((E*V)*12))]])</f>
        <v>0</v>
      </c>
      <c r="AC1045" s="65"/>
    </row>
    <row r="1046" spans="1:29" x14ac:dyDescent="0.3">
      <c r="A1046" t="s">
        <v>69</v>
      </c>
      <c r="B1046" t="s">
        <v>8169</v>
      </c>
      <c r="C1046" t="s">
        <v>8170</v>
      </c>
      <c r="D1046" t="s">
        <v>8122</v>
      </c>
      <c r="E1046">
        <v>1</v>
      </c>
      <c r="F1046">
        <v>1</v>
      </c>
      <c r="G1046">
        <v>1</v>
      </c>
      <c r="H1046">
        <v>1</v>
      </c>
      <c r="I1046">
        <v>1</v>
      </c>
      <c r="J1046" t="s">
        <v>269</v>
      </c>
      <c r="K1046" t="s">
        <v>2524</v>
      </c>
      <c r="L1046" s="20"/>
      <c r="M1046" s="20"/>
      <c r="N1046" s="20"/>
      <c r="O1046" s="20"/>
      <c r="P1046" s="20"/>
      <c r="Q1046" s="28">
        <f t="shared" si="16"/>
        <v>17.71</v>
      </c>
      <c r="R1046" s="18"/>
      <c r="S1046" s="18"/>
      <c r="T1046" s="18"/>
      <c r="U1046" s="18"/>
      <c r="V1046" s="18"/>
      <c r="W104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6" s="17">
        <f>SUM(T_MAIN_ROUTGW29[[#This Row],[(Y)
TOTAL Excluding VAT - Y1
((A*J)*Q)+((A*R)*12))]:[(AC)
TOTAL Excluding VAT - Y5
((E*N*Q)+((E*V)*12))]])</f>
        <v>0</v>
      </c>
      <c r="AC1046" s="65"/>
    </row>
    <row r="1047" spans="1:29" x14ac:dyDescent="0.3">
      <c r="A1047" t="s">
        <v>69</v>
      </c>
      <c r="B1047" t="s">
        <v>8171</v>
      </c>
      <c r="C1047" t="s">
        <v>8172</v>
      </c>
      <c r="D1047" t="s">
        <v>8122</v>
      </c>
      <c r="E1047">
        <v>1</v>
      </c>
      <c r="F1047">
        <v>1</v>
      </c>
      <c r="G1047">
        <v>1</v>
      </c>
      <c r="H1047">
        <v>1</v>
      </c>
      <c r="I1047">
        <v>1</v>
      </c>
      <c r="J1047" t="s">
        <v>269</v>
      </c>
      <c r="K1047" t="s">
        <v>2524</v>
      </c>
      <c r="L1047" s="20"/>
      <c r="M1047" s="20"/>
      <c r="N1047" s="20"/>
      <c r="O1047" s="20"/>
      <c r="P1047" s="20"/>
      <c r="Q1047" s="28">
        <f t="shared" si="16"/>
        <v>17.71</v>
      </c>
      <c r="R1047" s="18"/>
      <c r="S1047" s="18"/>
      <c r="T1047" s="18"/>
      <c r="U1047" s="18"/>
      <c r="V1047" s="18"/>
      <c r="W104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7" s="17">
        <f>SUM(T_MAIN_ROUTGW29[[#This Row],[(Y)
TOTAL Excluding VAT - Y1
((A*J)*Q)+((A*R)*12))]:[(AC)
TOTAL Excluding VAT - Y5
((E*N*Q)+((E*V)*12))]])</f>
        <v>0</v>
      </c>
      <c r="AC1047" s="65"/>
    </row>
    <row r="1048" spans="1:29" x14ac:dyDescent="0.3">
      <c r="A1048" t="s">
        <v>69</v>
      </c>
      <c r="B1048" t="s">
        <v>8173</v>
      </c>
      <c r="C1048" t="s">
        <v>8174</v>
      </c>
      <c r="D1048" t="s">
        <v>8122</v>
      </c>
      <c r="E1048">
        <v>1</v>
      </c>
      <c r="F1048">
        <v>1</v>
      </c>
      <c r="G1048">
        <v>1</v>
      </c>
      <c r="H1048">
        <v>1</v>
      </c>
      <c r="I1048">
        <v>1</v>
      </c>
      <c r="J1048" t="s">
        <v>269</v>
      </c>
      <c r="K1048" t="s">
        <v>2524</v>
      </c>
      <c r="L1048" s="20"/>
      <c r="M1048" s="20"/>
      <c r="N1048" s="20"/>
      <c r="O1048" s="20"/>
      <c r="P1048" s="20"/>
      <c r="Q1048" s="28">
        <f t="shared" si="16"/>
        <v>17.71</v>
      </c>
      <c r="R1048" s="18"/>
      <c r="S1048" s="18"/>
      <c r="T1048" s="18"/>
      <c r="U1048" s="18"/>
      <c r="V1048" s="18"/>
      <c r="W104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8" s="17">
        <f>SUM(T_MAIN_ROUTGW29[[#This Row],[(Y)
TOTAL Excluding VAT - Y1
((A*J)*Q)+((A*R)*12))]:[(AC)
TOTAL Excluding VAT - Y5
((E*N*Q)+((E*V)*12))]])</f>
        <v>0</v>
      </c>
      <c r="AC1048" s="65"/>
    </row>
    <row r="1049" spans="1:29" x14ac:dyDescent="0.3">
      <c r="A1049" t="s">
        <v>69</v>
      </c>
      <c r="B1049" t="s">
        <v>8175</v>
      </c>
      <c r="C1049" t="s">
        <v>8176</v>
      </c>
      <c r="D1049" t="s">
        <v>8122</v>
      </c>
      <c r="E1049">
        <v>1</v>
      </c>
      <c r="F1049">
        <v>1</v>
      </c>
      <c r="G1049">
        <v>1</v>
      </c>
      <c r="H1049">
        <v>1</v>
      </c>
      <c r="I1049">
        <v>1</v>
      </c>
      <c r="J1049" t="s">
        <v>269</v>
      </c>
      <c r="K1049" t="s">
        <v>2524</v>
      </c>
      <c r="L1049" s="20"/>
      <c r="M1049" s="20"/>
      <c r="N1049" s="20"/>
      <c r="O1049" s="20"/>
      <c r="P1049" s="20"/>
      <c r="Q1049" s="28">
        <f t="shared" si="16"/>
        <v>17.71</v>
      </c>
      <c r="R1049" s="18"/>
      <c r="S1049" s="18"/>
      <c r="T1049" s="18"/>
      <c r="U1049" s="18"/>
      <c r="V1049" s="18"/>
      <c r="W104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4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4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4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4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49" s="17">
        <f>SUM(T_MAIN_ROUTGW29[[#This Row],[(Y)
TOTAL Excluding VAT - Y1
((A*J)*Q)+((A*R)*12))]:[(AC)
TOTAL Excluding VAT - Y5
((E*N*Q)+((E*V)*12))]])</f>
        <v>0</v>
      </c>
      <c r="AC1049" s="65"/>
    </row>
    <row r="1050" spans="1:29" x14ac:dyDescent="0.3">
      <c r="A1050" t="s">
        <v>69</v>
      </c>
      <c r="B1050" t="s">
        <v>8177</v>
      </c>
      <c r="C1050" t="s">
        <v>8178</v>
      </c>
      <c r="D1050" t="s">
        <v>8122</v>
      </c>
      <c r="E1050">
        <v>1</v>
      </c>
      <c r="F1050">
        <v>1</v>
      </c>
      <c r="G1050">
        <v>1</v>
      </c>
      <c r="H1050">
        <v>1</v>
      </c>
      <c r="I1050">
        <v>1</v>
      </c>
      <c r="J1050" t="s">
        <v>269</v>
      </c>
      <c r="K1050" t="s">
        <v>2524</v>
      </c>
      <c r="L1050" s="20"/>
      <c r="M1050" s="20"/>
      <c r="N1050" s="20"/>
      <c r="O1050" s="20"/>
      <c r="P1050" s="20"/>
      <c r="Q1050" s="28">
        <f t="shared" si="16"/>
        <v>17.71</v>
      </c>
      <c r="R1050" s="18"/>
      <c r="S1050" s="18"/>
      <c r="T1050" s="18"/>
      <c r="U1050" s="18"/>
      <c r="V1050" s="18"/>
      <c r="W105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0" s="17">
        <f>SUM(T_MAIN_ROUTGW29[[#This Row],[(Y)
TOTAL Excluding VAT - Y1
((A*J)*Q)+((A*R)*12))]:[(AC)
TOTAL Excluding VAT - Y5
((E*N*Q)+((E*V)*12))]])</f>
        <v>0</v>
      </c>
      <c r="AC1050" s="65"/>
    </row>
    <row r="1051" spans="1:29" x14ac:dyDescent="0.3">
      <c r="A1051" t="s">
        <v>69</v>
      </c>
      <c r="B1051" t="s">
        <v>8179</v>
      </c>
      <c r="C1051" t="s">
        <v>8180</v>
      </c>
      <c r="D1051" t="s">
        <v>8122</v>
      </c>
      <c r="E1051">
        <v>1</v>
      </c>
      <c r="F1051">
        <v>1</v>
      </c>
      <c r="G1051">
        <v>1</v>
      </c>
      <c r="H1051">
        <v>1</v>
      </c>
      <c r="I1051">
        <v>1</v>
      </c>
      <c r="J1051" t="s">
        <v>269</v>
      </c>
      <c r="K1051" t="s">
        <v>2524</v>
      </c>
      <c r="L1051" s="20"/>
      <c r="M1051" s="20"/>
      <c r="N1051" s="20"/>
      <c r="O1051" s="20"/>
      <c r="P1051" s="20"/>
      <c r="Q1051" s="28">
        <f t="shared" si="16"/>
        <v>17.71</v>
      </c>
      <c r="R1051" s="18"/>
      <c r="S1051" s="18"/>
      <c r="T1051" s="18"/>
      <c r="U1051" s="18"/>
      <c r="V1051" s="18"/>
      <c r="W105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1" s="17">
        <f>SUM(T_MAIN_ROUTGW29[[#This Row],[(Y)
TOTAL Excluding VAT - Y1
((A*J)*Q)+((A*R)*12))]:[(AC)
TOTAL Excluding VAT - Y5
((E*N*Q)+((E*V)*12))]])</f>
        <v>0</v>
      </c>
      <c r="AC1051" s="65"/>
    </row>
    <row r="1052" spans="1:29" x14ac:dyDescent="0.3">
      <c r="A1052" t="s">
        <v>69</v>
      </c>
      <c r="B1052" t="s">
        <v>8181</v>
      </c>
      <c r="C1052" t="s">
        <v>8182</v>
      </c>
      <c r="D1052" t="s">
        <v>8122</v>
      </c>
      <c r="E1052">
        <v>1</v>
      </c>
      <c r="F1052">
        <v>1</v>
      </c>
      <c r="G1052">
        <v>1</v>
      </c>
      <c r="H1052">
        <v>1</v>
      </c>
      <c r="I1052">
        <v>1</v>
      </c>
      <c r="J1052" t="s">
        <v>269</v>
      </c>
      <c r="K1052" t="s">
        <v>2524</v>
      </c>
      <c r="L1052" s="20"/>
      <c r="M1052" s="20"/>
      <c r="N1052" s="20"/>
      <c r="O1052" s="20"/>
      <c r="P1052" s="20"/>
      <c r="Q1052" s="28">
        <f t="shared" si="16"/>
        <v>17.71</v>
      </c>
      <c r="R1052" s="18"/>
      <c r="S1052" s="18"/>
      <c r="T1052" s="18"/>
      <c r="U1052" s="18"/>
      <c r="V1052" s="18"/>
      <c r="W105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2" s="17">
        <f>SUM(T_MAIN_ROUTGW29[[#This Row],[(Y)
TOTAL Excluding VAT - Y1
((A*J)*Q)+((A*R)*12))]:[(AC)
TOTAL Excluding VAT - Y5
((E*N*Q)+((E*V)*12))]])</f>
        <v>0</v>
      </c>
      <c r="AC1052" s="65"/>
    </row>
    <row r="1053" spans="1:29" x14ac:dyDescent="0.3">
      <c r="A1053" t="s">
        <v>69</v>
      </c>
      <c r="B1053" t="s">
        <v>8183</v>
      </c>
      <c r="C1053" t="s">
        <v>8184</v>
      </c>
      <c r="D1053" t="s">
        <v>8122</v>
      </c>
      <c r="E1053">
        <v>1</v>
      </c>
      <c r="F1053">
        <v>1</v>
      </c>
      <c r="G1053">
        <v>1</v>
      </c>
      <c r="H1053">
        <v>1</v>
      </c>
      <c r="I1053">
        <v>1</v>
      </c>
      <c r="J1053" t="s">
        <v>269</v>
      </c>
      <c r="K1053" t="s">
        <v>2524</v>
      </c>
      <c r="L1053" s="20"/>
      <c r="M1053" s="20"/>
      <c r="N1053" s="20"/>
      <c r="O1053" s="20"/>
      <c r="P1053" s="20"/>
      <c r="Q1053" s="28">
        <f t="shared" si="16"/>
        <v>17.71</v>
      </c>
      <c r="R1053" s="18"/>
      <c r="S1053" s="18"/>
      <c r="T1053" s="18"/>
      <c r="U1053" s="18"/>
      <c r="V1053" s="18"/>
      <c r="W105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3" s="17">
        <f>SUM(T_MAIN_ROUTGW29[[#This Row],[(Y)
TOTAL Excluding VAT - Y1
((A*J)*Q)+((A*R)*12))]:[(AC)
TOTAL Excluding VAT - Y5
((E*N*Q)+((E*V)*12))]])</f>
        <v>0</v>
      </c>
      <c r="AC1053" s="65"/>
    </row>
    <row r="1054" spans="1:29" x14ac:dyDescent="0.3">
      <c r="A1054" t="s">
        <v>69</v>
      </c>
      <c r="B1054" t="s">
        <v>8185</v>
      </c>
      <c r="C1054" t="s">
        <v>8186</v>
      </c>
      <c r="D1054" t="s">
        <v>8122</v>
      </c>
      <c r="E1054">
        <v>1</v>
      </c>
      <c r="F1054">
        <v>1</v>
      </c>
      <c r="G1054">
        <v>1</v>
      </c>
      <c r="H1054">
        <v>1</v>
      </c>
      <c r="I1054">
        <v>1</v>
      </c>
      <c r="J1054" t="s">
        <v>269</v>
      </c>
      <c r="K1054" t="s">
        <v>2524</v>
      </c>
      <c r="L1054" s="20"/>
      <c r="M1054" s="20"/>
      <c r="N1054" s="20"/>
      <c r="O1054" s="20"/>
      <c r="P1054" s="20"/>
      <c r="Q1054" s="28">
        <f t="shared" si="16"/>
        <v>17.71</v>
      </c>
      <c r="R1054" s="18"/>
      <c r="S1054" s="18"/>
      <c r="T1054" s="18"/>
      <c r="U1054" s="18"/>
      <c r="V1054" s="18"/>
      <c r="W105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4" s="17">
        <f>SUM(T_MAIN_ROUTGW29[[#This Row],[(Y)
TOTAL Excluding VAT - Y1
((A*J)*Q)+((A*R)*12))]:[(AC)
TOTAL Excluding VAT - Y5
((E*N*Q)+((E*V)*12))]])</f>
        <v>0</v>
      </c>
      <c r="AC1054" s="65"/>
    </row>
    <row r="1055" spans="1:29" x14ac:dyDescent="0.3">
      <c r="A1055" t="s">
        <v>69</v>
      </c>
      <c r="B1055" t="s">
        <v>8187</v>
      </c>
      <c r="C1055" t="s">
        <v>8188</v>
      </c>
      <c r="D1055" t="s">
        <v>8122</v>
      </c>
      <c r="E1055">
        <v>1</v>
      </c>
      <c r="F1055">
        <v>1</v>
      </c>
      <c r="G1055">
        <v>1</v>
      </c>
      <c r="H1055">
        <v>1</v>
      </c>
      <c r="I1055">
        <v>1</v>
      </c>
      <c r="J1055" t="s">
        <v>269</v>
      </c>
      <c r="K1055" t="s">
        <v>2524</v>
      </c>
      <c r="L1055" s="20"/>
      <c r="M1055" s="20"/>
      <c r="N1055" s="20"/>
      <c r="O1055" s="20"/>
      <c r="P1055" s="20"/>
      <c r="Q1055" s="28">
        <f t="shared" si="16"/>
        <v>17.71</v>
      </c>
      <c r="R1055" s="18"/>
      <c r="S1055" s="18"/>
      <c r="T1055" s="18"/>
      <c r="U1055" s="18"/>
      <c r="V1055" s="18"/>
      <c r="W105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5" s="17">
        <f>SUM(T_MAIN_ROUTGW29[[#This Row],[(Y)
TOTAL Excluding VAT - Y1
((A*J)*Q)+((A*R)*12))]:[(AC)
TOTAL Excluding VAT - Y5
((E*N*Q)+((E*V)*12))]])</f>
        <v>0</v>
      </c>
      <c r="AC1055" s="65"/>
    </row>
    <row r="1056" spans="1:29" x14ac:dyDescent="0.3">
      <c r="A1056" t="s">
        <v>69</v>
      </c>
      <c r="B1056" t="s">
        <v>8189</v>
      </c>
      <c r="C1056" t="s">
        <v>8190</v>
      </c>
      <c r="D1056" t="s">
        <v>8122</v>
      </c>
      <c r="E1056">
        <v>1</v>
      </c>
      <c r="F1056">
        <v>1</v>
      </c>
      <c r="G1056">
        <v>1</v>
      </c>
      <c r="H1056">
        <v>1</v>
      </c>
      <c r="I1056">
        <v>1</v>
      </c>
      <c r="J1056" t="s">
        <v>269</v>
      </c>
      <c r="K1056" t="s">
        <v>2524</v>
      </c>
      <c r="L1056" s="20"/>
      <c r="M1056" s="20"/>
      <c r="N1056" s="20"/>
      <c r="O1056" s="20"/>
      <c r="P1056" s="20"/>
      <c r="Q1056" s="28">
        <f t="shared" si="16"/>
        <v>17.71</v>
      </c>
      <c r="R1056" s="18"/>
      <c r="S1056" s="18"/>
      <c r="T1056" s="18"/>
      <c r="U1056" s="18"/>
      <c r="V1056" s="18"/>
      <c r="W105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6" s="17">
        <f>SUM(T_MAIN_ROUTGW29[[#This Row],[(Y)
TOTAL Excluding VAT - Y1
((A*J)*Q)+((A*R)*12))]:[(AC)
TOTAL Excluding VAT - Y5
((E*N*Q)+((E*V)*12))]])</f>
        <v>0</v>
      </c>
      <c r="AC1056" s="65"/>
    </row>
    <row r="1057" spans="1:29" x14ac:dyDescent="0.3">
      <c r="A1057" t="s">
        <v>69</v>
      </c>
      <c r="B1057" t="s">
        <v>8191</v>
      </c>
      <c r="C1057" t="s">
        <v>8192</v>
      </c>
      <c r="D1057" t="s">
        <v>8122</v>
      </c>
      <c r="E1057">
        <v>1</v>
      </c>
      <c r="F1057">
        <v>1</v>
      </c>
      <c r="G1057">
        <v>1</v>
      </c>
      <c r="H1057">
        <v>1</v>
      </c>
      <c r="I1057">
        <v>1</v>
      </c>
      <c r="J1057" t="s">
        <v>269</v>
      </c>
      <c r="K1057" t="s">
        <v>2524</v>
      </c>
      <c r="L1057" s="20"/>
      <c r="M1057" s="20"/>
      <c r="N1057" s="20"/>
      <c r="O1057" s="20"/>
      <c r="P1057" s="20"/>
      <c r="Q1057" s="28">
        <f t="shared" si="16"/>
        <v>17.71</v>
      </c>
      <c r="R1057" s="18"/>
      <c r="S1057" s="18"/>
      <c r="T1057" s="18"/>
      <c r="U1057" s="18"/>
      <c r="V1057" s="18"/>
      <c r="W105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7" s="17">
        <f>SUM(T_MAIN_ROUTGW29[[#This Row],[(Y)
TOTAL Excluding VAT - Y1
((A*J)*Q)+((A*R)*12))]:[(AC)
TOTAL Excluding VAT - Y5
((E*N*Q)+((E*V)*12))]])</f>
        <v>0</v>
      </c>
      <c r="AC1057" s="65"/>
    </row>
    <row r="1058" spans="1:29" x14ac:dyDescent="0.3">
      <c r="A1058" t="s">
        <v>69</v>
      </c>
      <c r="B1058" t="s">
        <v>8193</v>
      </c>
      <c r="C1058" t="s">
        <v>8194</v>
      </c>
      <c r="D1058" t="s">
        <v>8122</v>
      </c>
      <c r="E1058">
        <v>1</v>
      </c>
      <c r="F1058">
        <v>1</v>
      </c>
      <c r="G1058">
        <v>1</v>
      </c>
      <c r="H1058">
        <v>1</v>
      </c>
      <c r="I1058">
        <v>1</v>
      </c>
      <c r="J1058" t="s">
        <v>269</v>
      </c>
      <c r="K1058" t="s">
        <v>2524</v>
      </c>
      <c r="L1058" s="20"/>
      <c r="M1058" s="20"/>
      <c r="N1058" s="20"/>
      <c r="O1058" s="20"/>
      <c r="P1058" s="20"/>
      <c r="Q1058" s="28">
        <f t="shared" si="16"/>
        <v>17.71</v>
      </c>
      <c r="R1058" s="18"/>
      <c r="S1058" s="18"/>
      <c r="T1058" s="18"/>
      <c r="U1058" s="18"/>
      <c r="V1058" s="18"/>
      <c r="W105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8" s="17">
        <f>SUM(T_MAIN_ROUTGW29[[#This Row],[(Y)
TOTAL Excluding VAT - Y1
((A*J)*Q)+((A*R)*12))]:[(AC)
TOTAL Excluding VAT - Y5
((E*N*Q)+((E*V)*12))]])</f>
        <v>0</v>
      </c>
      <c r="AC1058" s="65"/>
    </row>
    <row r="1059" spans="1:29" x14ac:dyDescent="0.3">
      <c r="A1059" t="s">
        <v>69</v>
      </c>
      <c r="B1059" t="s">
        <v>8195</v>
      </c>
      <c r="C1059" t="s">
        <v>8196</v>
      </c>
      <c r="D1059" t="s">
        <v>8122</v>
      </c>
      <c r="E1059">
        <v>1</v>
      </c>
      <c r="F1059">
        <v>1</v>
      </c>
      <c r="G1059">
        <v>1</v>
      </c>
      <c r="H1059">
        <v>1</v>
      </c>
      <c r="I1059">
        <v>1</v>
      </c>
      <c r="J1059" t="s">
        <v>269</v>
      </c>
      <c r="K1059" t="s">
        <v>2524</v>
      </c>
      <c r="L1059" s="20"/>
      <c r="M1059" s="20"/>
      <c r="N1059" s="20"/>
      <c r="O1059" s="20"/>
      <c r="P1059" s="20"/>
      <c r="Q1059" s="28">
        <f t="shared" si="16"/>
        <v>17.71</v>
      </c>
      <c r="R1059" s="18"/>
      <c r="S1059" s="18"/>
      <c r="T1059" s="18"/>
      <c r="U1059" s="18"/>
      <c r="V1059" s="18"/>
      <c r="W105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5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5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5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5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59" s="17">
        <f>SUM(T_MAIN_ROUTGW29[[#This Row],[(Y)
TOTAL Excluding VAT - Y1
((A*J)*Q)+((A*R)*12))]:[(AC)
TOTAL Excluding VAT - Y5
((E*N*Q)+((E*V)*12))]])</f>
        <v>0</v>
      </c>
      <c r="AC1059" s="65"/>
    </row>
    <row r="1060" spans="1:29" x14ac:dyDescent="0.3">
      <c r="A1060" t="s">
        <v>69</v>
      </c>
      <c r="B1060" t="s">
        <v>8197</v>
      </c>
      <c r="C1060" t="s">
        <v>8198</v>
      </c>
      <c r="D1060" t="s">
        <v>8122</v>
      </c>
      <c r="E1060">
        <v>1</v>
      </c>
      <c r="F1060">
        <v>1</v>
      </c>
      <c r="G1060">
        <v>1</v>
      </c>
      <c r="H1060">
        <v>1</v>
      </c>
      <c r="I1060">
        <v>1</v>
      </c>
      <c r="J1060" t="s">
        <v>269</v>
      </c>
      <c r="K1060" t="s">
        <v>2524</v>
      </c>
      <c r="L1060" s="20"/>
      <c r="M1060" s="20"/>
      <c r="N1060" s="20"/>
      <c r="O1060" s="20"/>
      <c r="P1060" s="20"/>
      <c r="Q1060" s="28">
        <f t="shared" si="16"/>
        <v>17.71</v>
      </c>
      <c r="R1060" s="18"/>
      <c r="S1060" s="18"/>
      <c r="T1060" s="18"/>
      <c r="U1060" s="18"/>
      <c r="V1060" s="18"/>
      <c r="W106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0" s="17">
        <f>SUM(T_MAIN_ROUTGW29[[#This Row],[(Y)
TOTAL Excluding VAT - Y1
((A*J)*Q)+((A*R)*12))]:[(AC)
TOTAL Excluding VAT - Y5
((E*N*Q)+((E*V)*12))]])</f>
        <v>0</v>
      </c>
      <c r="AC1060" s="65"/>
    </row>
    <row r="1061" spans="1:29" x14ac:dyDescent="0.3">
      <c r="A1061" t="s">
        <v>69</v>
      </c>
      <c r="B1061" t="s">
        <v>8199</v>
      </c>
      <c r="C1061" t="s">
        <v>8200</v>
      </c>
      <c r="D1061" t="s">
        <v>8122</v>
      </c>
      <c r="E1061">
        <v>1</v>
      </c>
      <c r="F1061">
        <v>1</v>
      </c>
      <c r="G1061">
        <v>1</v>
      </c>
      <c r="H1061">
        <v>1</v>
      </c>
      <c r="I1061">
        <v>1</v>
      </c>
      <c r="J1061" t="s">
        <v>269</v>
      </c>
      <c r="K1061" t="s">
        <v>2524</v>
      </c>
      <c r="L1061" s="20"/>
      <c r="M1061" s="20"/>
      <c r="N1061" s="20"/>
      <c r="O1061" s="20"/>
      <c r="P1061" s="20"/>
      <c r="Q1061" s="28">
        <f t="shared" si="16"/>
        <v>17.71</v>
      </c>
      <c r="R1061" s="18"/>
      <c r="S1061" s="18"/>
      <c r="T1061" s="18"/>
      <c r="U1061" s="18"/>
      <c r="V1061" s="18"/>
      <c r="W106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1" s="17">
        <f>SUM(T_MAIN_ROUTGW29[[#This Row],[(Y)
TOTAL Excluding VAT - Y1
((A*J)*Q)+((A*R)*12))]:[(AC)
TOTAL Excluding VAT - Y5
((E*N*Q)+((E*V)*12))]])</f>
        <v>0</v>
      </c>
      <c r="AC1061" s="65"/>
    </row>
    <row r="1062" spans="1:29" x14ac:dyDescent="0.3">
      <c r="A1062" t="s">
        <v>69</v>
      </c>
      <c r="B1062" t="s">
        <v>8201</v>
      </c>
      <c r="C1062" t="s">
        <v>8202</v>
      </c>
      <c r="D1062" t="s">
        <v>8122</v>
      </c>
      <c r="E1062">
        <v>1</v>
      </c>
      <c r="F1062">
        <v>1</v>
      </c>
      <c r="G1062">
        <v>1</v>
      </c>
      <c r="H1062">
        <v>1</v>
      </c>
      <c r="I1062">
        <v>1</v>
      </c>
      <c r="J1062" t="s">
        <v>269</v>
      </c>
      <c r="K1062" t="s">
        <v>2524</v>
      </c>
      <c r="L1062" s="20"/>
      <c r="M1062" s="20"/>
      <c r="N1062" s="20"/>
      <c r="O1062" s="20"/>
      <c r="P1062" s="20"/>
      <c r="Q1062" s="28">
        <f t="shared" si="16"/>
        <v>17.71</v>
      </c>
      <c r="R1062" s="18"/>
      <c r="S1062" s="18"/>
      <c r="T1062" s="18"/>
      <c r="U1062" s="18"/>
      <c r="V1062" s="18"/>
      <c r="W106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2" s="17">
        <f>SUM(T_MAIN_ROUTGW29[[#This Row],[(Y)
TOTAL Excluding VAT - Y1
((A*J)*Q)+((A*R)*12))]:[(AC)
TOTAL Excluding VAT - Y5
((E*N*Q)+((E*V)*12))]])</f>
        <v>0</v>
      </c>
      <c r="AC1062" s="65"/>
    </row>
    <row r="1063" spans="1:29" x14ac:dyDescent="0.3">
      <c r="A1063" t="s">
        <v>69</v>
      </c>
      <c r="B1063" t="s">
        <v>8203</v>
      </c>
      <c r="C1063" t="s">
        <v>8204</v>
      </c>
      <c r="D1063" t="s">
        <v>8122</v>
      </c>
      <c r="E1063">
        <v>1</v>
      </c>
      <c r="F1063">
        <v>1</v>
      </c>
      <c r="G1063">
        <v>1</v>
      </c>
      <c r="H1063">
        <v>1</v>
      </c>
      <c r="I1063">
        <v>1</v>
      </c>
      <c r="J1063" t="s">
        <v>269</v>
      </c>
      <c r="K1063" t="s">
        <v>2524</v>
      </c>
      <c r="L1063" s="20"/>
      <c r="M1063" s="20"/>
      <c r="N1063" s="20"/>
      <c r="O1063" s="20"/>
      <c r="P1063" s="20"/>
      <c r="Q1063" s="28">
        <f t="shared" si="16"/>
        <v>17.71</v>
      </c>
      <c r="R1063" s="18"/>
      <c r="S1063" s="18"/>
      <c r="T1063" s="18"/>
      <c r="U1063" s="18"/>
      <c r="V1063" s="18"/>
      <c r="W106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3" s="17">
        <f>SUM(T_MAIN_ROUTGW29[[#This Row],[(Y)
TOTAL Excluding VAT - Y1
((A*J)*Q)+((A*R)*12))]:[(AC)
TOTAL Excluding VAT - Y5
((E*N*Q)+((E*V)*12))]])</f>
        <v>0</v>
      </c>
      <c r="AC1063" s="65"/>
    </row>
    <row r="1064" spans="1:29" x14ac:dyDescent="0.3">
      <c r="A1064" t="s">
        <v>69</v>
      </c>
      <c r="B1064" t="s">
        <v>8205</v>
      </c>
      <c r="C1064" t="s">
        <v>8206</v>
      </c>
      <c r="D1064" t="s">
        <v>8122</v>
      </c>
      <c r="E1064">
        <v>1</v>
      </c>
      <c r="F1064">
        <v>1</v>
      </c>
      <c r="G1064">
        <v>1</v>
      </c>
      <c r="H1064">
        <v>1</v>
      </c>
      <c r="I1064">
        <v>1</v>
      </c>
      <c r="J1064" t="s">
        <v>269</v>
      </c>
      <c r="K1064" t="s">
        <v>2524</v>
      </c>
      <c r="L1064" s="20"/>
      <c r="M1064" s="20"/>
      <c r="N1064" s="20"/>
      <c r="O1064" s="20"/>
      <c r="P1064" s="20"/>
      <c r="Q1064" s="28">
        <f t="shared" si="16"/>
        <v>17.71</v>
      </c>
      <c r="R1064" s="18"/>
      <c r="S1064" s="18"/>
      <c r="T1064" s="18"/>
      <c r="U1064" s="18"/>
      <c r="V1064" s="18"/>
      <c r="W106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4" s="17">
        <f>SUM(T_MAIN_ROUTGW29[[#This Row],[(Y)
TOTAL Excluding VAT - Y1
((A*J)*Q)+((A*R)*12))]:[(AC)
TOTAL Excluding VAT - Y5
((E*N*Q)+((E*V)*12))]])</f>
        <v>0</v>
      </c>
      <c r="AC1064" s="65"/>
    </row>
    <row r="1065" spans="1:29" x14ac:dyDescent="0.3">
      <c r="A1065" t="s">
        <v>69</v>
      </c>
      <c r="B1065" t="s">
        <v>8207</v>
      </c>
      <c r="C1065" t="s">
        <v>8208</v>
      </c>
      <c r="D1065" t="s">
        <v>8122</v>
      </c>
      <c r="E1065">
        <v>1</v>
      </c>
      <c r="F1065">
        <v>1</v>
      </c>
      <c r="G1065">
        <v>1</v>
      </c>
      <c r="H1065">
        <v>1</v>
      </c>
      <c r="I1065">
        <v>1</v>
      </c>
      <c r="J1065" t="s">
        <v>269</v>
      </c>
      <c r="K1065" t="s">
        <v>2524</v>
      </c>
      <c r="L1065" s="20"/>
      <c r="M1065" s="20"/>
      <c r="N1065" s="20"/>
      <c r="O1065" s="20"/>
      <c r="P1065" s="20"/>
      <c r="Q1065" s="28">
        <f t="shared" si="16"/>
        <v>17.71</v>
      </c>
      <c r="R1065" s="18"/>
      <c r="S1065" s="18"/>
      <c r="T1065" s="18"/>
      <c r="U1065" s="18"/>
      <c r="V1065" s="18"/>
      <c r="W106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5" s="17">
        <f>SUM(T_MAIN_ROUTGW29[[#This Row],[(Y)
TOTAL Excluding VAT - Y1
((A*J)*Q)+((A*R)*12))]:[(AC)
TOTAL Excluding VAT - Y5
((E*N*Q)+((E*V)*12))]])</f>
        <v>0</v>
      </c>
      <c r="AC1065" s="65"/>
    </row>
    <row r="1066" spans="1:29" x14ac:dyDescent="0.3">
      <c r="A1066" t="s">
        <v>69</v>
      </c>
      <c r="B1066" t="s">
        <v>8209</v>
      </c>
      <c r="C1066" t="s">
        <v>8210</v>
      </c>
      <c r="D1066" t="s">
        <v>8122</v>
      </c>
      <c r="E1066">
        <v>1</v>
      </c>
      <c r="F1066">
        <v>1</v>
      </c>
      <c r="G1066">
        <v>1</v>
      </c>
      <c r="H1066">
        <v>1</v>
      </c>
      <c r="I1066">
        <v>1</v>
      </c>
      <c r="J1066" t="s">
        <v>269</v>
      </c>
      <c r="K1066" t="s">
        <v>2524</v>
      </c>
      <c r="L1066" s="20"/>
      <c r="M1066" s="20"/>
      <c r="N1066" s="20"/>
      <c r="O1066" s="20"/>
      <c r="P1066" s="20"/>
      <c r="Q1066" s="28">
        <f t="shared" si="16"/>
        <v>17.71</v>
      </c>
      <c r="R1066" s="18"/>
      <c r="S1066" s="18"/>
      <c r="T1066" s="18"/>
      <c r="U1066" s="18"/>
      <c r="V1066" s="18"/>
      <c r="W106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6" s="17">
        <f>SUM(T_MAIN_ROUTGW29[[#This Row],[(Y)
TOTAL Excluding VAT - Y1
((A*J)*Q)+((A*R)*12))]:[(AC)
TOTAL Excluding VAT - Y5
((E*N*Q)+((E*V)*12))]])</f>
        <v>0</v>
      </c>
      <c r="AC1066" s="65"/>
    </row>
    <row r="1067" spans="1:29" x14ac:dyDescent="0.3">
      <c r="A1067" t="s">
        <v>69</v>
      </c>
      <c r="B1067" t="s">
        <v>8211</v>
      </c>
      <c r="C1067" t="s">
        <v>8212</v>
      </c>
      <c r="D1067" t="s">
        <v>8122</v>
      </c>
      <c r="E1067">
        <v>1</v>
      </c>
      <c r="F1067">
        <v>1</v>
      </c>
      <c r="G1067">
        <v>1</v>
      </c>
      <c r="H1067">
        <v>1</v>
      </c>
      <c r="I1067">
        <v>1</v>
      </c>
      <c r="J1067" t="s">
        <v>269</v>
      </c>
      <c r="K1067" t="s">
        <v>2524</v>
      </c>
      <c r="L1067" s="20"/>
      <c r="M1067" s="20"/>
      <c r="N1067" s="20"/>
      <c r="O1067" s="20"/>
      <c r="P1067" s="20"/>
      <c r="Q1067" s="28">
        <f t="shared" si="16"/>
        <v>17.71</v>
      </c>
      <c r="R1067" s="18"/>
      <c r="S1067" s="18"/>
      <c r="T1067" s="18"/>
      <c r="U1067" s="18"/>
      <c r="V1067" s="18"/>
      <c r="W106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7" s="17">
        <f>SUM(T_MAIN_ROUTGW29[[#This Row],[(Y)
TOTAL Excluding VAT - Y1
((A*J)*Q)+((A*R)*12))]:[(AC)
TOTAL Excluding VAT - Y5
((E*N*Q)+((E*V)*12))]])</f>
        <v>0</v>
      </c>
      <c r="AC1067" s="65"/>
    </row>
    <row r="1068" spans="1:29" x14ac:dyDescent="0.3">
      <c r="A1068" t="s">
        <v>69</v>
      </c>
      <c r="B1068" t="s">
        <v>8213</v>
      </c>
      <c r="C1068" t="s">
        <v>8214</v>
      </c>
      <c r="D1068" t="s">
        <v>8122</v>
      </c>
      <c r="E1068">
        <v>1</v>
      </c>
      <c r="F1068">
        <v>1</v>
      </c>
      <c r="G1068">
        <v>1</v>
      </c>
      <c r="H1068">
        <v>1</v>
      </c>
      <c r="I1068">
        <v>1</v>
      </c>
      <c r="J1068" t="s">
        <v>269</v>
      </c>
      <c r="K1068" t="s">
        <v>2524</v>
      </c>
      <c r="L1068" s="20"/>
      <c r="M1068" s="20"/>
      <c r="N1068" s="20"/>
      <c r="O1068" s="20"/>
      <c r="P1068" s="20"/>
      <c r="Q1068" s="28">
        <f t="shared" si="16"/>
        <v>17.71</v>
      </c>
      <c r="R1068" s="18"/>
      <c r="S1068" s="18"/>
      <c r="T1068" s="18"/>
      <c r="U1068" s="18"/>
      <c r="V1068" s="18"/>
      <c r="W106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8" s="17">
        <f>SUM(T_MAIN_ROUTGW29[[#This Row],[(Y)
TOTAL Excluding VAT - Y1
((A*J)*Q)+((A*R)*12))]:[(AC)
TOTAL Excluding VAT - Y5
((E*N*Q)+((E*V)*12))]])</f>
        <v>0</v>
      </c>
      <c r="AC1068" s="65"/>
    </row>
    <row r="1069" spans="1:29" x14ac:dyDescent="0.3">
      <c r="A1069" t="s">
        <v>69</v>
      </c>
      <c r="B1069" t="s">
        <v>8215</v>
      </c>
      <c r="C1069" t="s">
        <v>8216</v>
      </c>
      <c r="D1069" t="s">
        <v>8122</v>
      </c>
      <c r="E1069">
        <v>1</v>
      </c>
      <c r="F1069">
        <v>1</v>
      </c>
      <c r="G1069">
        <v>1</v>
      </c>
      <c r="H1069">
        <v>1</v>
      </c>
      <c r="I1069">
        <v>1</v>
      </c>
      <c r="J1069" t="s">
        <v>269</v>
      </c>
      <c r="K1069" t="s">
        <v>2524</v>
      </c>
      <c r="L1069" s="20"/>
      <c r="M1069" s="20"/>
      <c r="N1069" s="20"/>
      <c r="O1069" s="20"/>
      <c r="P1069" s="20"/>
      <c r="Q1069" s="28">
        <f t="shared" si="16"/>
        <v>17.71</v>
      </c>
      <c r="R1069" s="18"/>
      <c r="S1069" s="18"/>
      <c r="T1069" s="18"/>
      <c r="U1069" s="18"/>
      <c r="V1069" s="18"/>
      <c r="W106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6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6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6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6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69" s="17">
        <f>SUM(T_MAIN_ROUTGW29[[#This Row],[(Y)
TOTAL Excluding VAT - Y1
((A*J)*Q)+((A*R)*12))]:[(AC)
TOTAL Excluding VAT - Y5
((E*N*Q)+((E*V)*12))]])</f>
        <v>0</v>
      </c>
      <c r="AC1069" s="65"/>
    </row>
    <row r="1070" spans="1:29" x14ac:dyDescent="0.3">
      <c r="A1070" t="s">
        <v>69</v>
      </c>
      <c r="B1070" t="s">
        <v>8217</v>
      </c>
      <c r="C1070" t="s">
        <v>8218</v>
      </c>
      <c r="D1070" t="s">
        <v>8122</v>
      </c>
      <c r="E1070">
        <v>1</v>
      </c>
      <c r="F1070">
        <v>1</v>
      </c>
      <c r="G1070">
        <v>1</v>
      </c>
      <c r="H1070">
        <v>1</v>
      </c>
      <c r="I1070">
        <v>1</v>
      </c>
      <c r="J1070" t="s">
        <v>269</v>
      </c>
      <c r="K1070" t="s">
        <v>2524</v>
      </c>
      <c r="L1070" s="20"/>
      <c r="M1070" s="20"/>
      <c r="N1070" s="20"/>
      <c r="O1070" s="20"/>
      <c r="P1070" s="20"/>
      <c r="Q1070" s="28">
        <f t="shared" si="16"/>
        <v>17.71</v>
      </c>
      <c r="R1070" s="18"/>
      <c r="S1070" s="18"/>
      <c r="T1070" s="18"/>
      <c r="U1070" s="18"/>
      <c r="V1070" s="18"/>
      <c r="W107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0" s="17">
        <f>SUM(T_MAIN_ROUTGW29[[#This Row],[(Y)
TOTAL Excluding VAT - Y1
((A*J)*Q)+((A*R)*12))]:[(AC)
TOTAL Excluding VAT - Y5
((E*N*Q)+((E*V)*12))]])</f>
        <v>0</v>
      </c>
      <c r="AC1070" s="65"/>
    </row>
    <row r="1071" spans="1:29" x14ac:dyDescent="0.3">
      <c r="A1071" t="s">
        <v>69</v>
      </c>
      <c r="B1071" t="s">
        <v>8219</v>
      </c>
      <c r="C1071" t="s">
        <v>8220</v>
      </c>
      <c r="D1071" t="s">
        <v>8122</v>
      </c>
      <c r="E1071">
        <v>1</v>
      </c>
      <c r="F1071">
        <v>1</v>
      </c>
      <c r="G1071">
        <v>1</v>
      </c>
      <c r="H1071">
        <v>1</v>
      </c>
      <c r="I1071">
        <v>1</v>
      </c>
      <c r="J1071" t="s">
        <v>269</v>
      </c>
      <c r="K1071" t="s">
        <v>2524</v>
      </c>
      <c r="L1071" s="20"/>
      <c r="M1071" s="20"/>
      <c r="N1071" s="20"/>
      <c r="O1071" s="20"/>
      <c r="P1071" s="20"/>
      <c r="Q1071" s="28">
        <f t="shared" si="16"/>
        <v>17.71</v>
      </c>
      <c r="R1071" s="18"/>
      <c r="S1071" s="18"/>
      <c r="T1071" s="18"/>
      <c r="U1071" s="18"/>
      <c r="V1071" s="18"/>
      <c r="W107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1" s="17">
        <f>SUM(T_MAIN_ROUTGW29[[#This Row],[(Y)
TOTAL Excluding VAT - Y1
((A*J)*Q)+((A*R)*12))]:[(AC)
TOTAL Excluding VAT - Y5
((E*N*Q)+((E*V)*12))]])</f>
        <v>0</v>
      </c>
      <c r="AC1071" s="65"/>
    </row>
    <row r="1072" spans="1:29" x14ac:dyDescent="0.3">
      <c r="A1072" t="s">
        <v>69</v>
      </c>
      <c r="B1072" t="s">
        <v>8221</v>
      </c>
      <c r="C1072" t="s">
        <v>8222</v>
      </c>
      <c r="D1072" t="s">
        <v>8122</v>
      </c>
      <c r="E1072">
        <v>1</v>
      </c>
      <c r="F1072">
        <v>1</v>
      </c>
      <c r="G1072">
        <v>1</v>
      </c>
      <c r="H1072">
        <v>1</v>
      </c>
      <c r="I1072">
        <v>1</v>
      </c>
      <c r="J1072" t="s">
        <v>269</v>
      </c>
      <c r="K1072" t="s">
        <v>2524</v>
      </c>
      <c r="L1072" s="20"/>
      <c r="M1072" s="20"/>
      <c r="N1072" s="20"/>
      <c r="O1072" s="20"/>
      <c r="P1072" s="20"/>
      <c r="Q1072" s="28">
        <f t="shared" si="16"/>
        <v>17.71</v>
      </c>
      <c r="R1072" s="18"/>
      <c r="S1072" s="18"/>
      <c r="T1072" s="18"/>
      <c r="U1072" s="18"/>
      <c r="V1072" s="18"/>
      <c r="W107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2" s="17">
        <f>SUM(T_MAIN_ROUTGW29[[#This Row],[(Y)
TOTAL Excluding VAT - Y1
((A*J)*Q)+((A*R)*12))]:[(AC)
TOTAL Excluding VAT - Y5
((E*N*Q)+((E*V)*12))]])</f>
        <v>0</v>
      </c>
      <c r="AC1072" s="65"/>
    </row>
    <row r="1073" spans="1:29" x14ac:dyDescent="0.3">
      <c r="A1073" t="s">
        <v>69</v>
      </c>
      <c r="B1073" t="s">
        <v>8223</v>
      </c>
      <c r="C1073" t="s">
        <v>8224</v>
      </c>
      <c r="D1073" t="s">
        <v>8122</v>
      </c>
      <c r="E1073">
        <v>1</v>
      </c>
      <c r="F1073">
        <v>1</v>
      </c>
      <c r="G1073">
        <v>1</v>
      </c>
      <c r="H1073">
        <v>1</v>
      </c>
      <c r="I1073">
        <v>1</v>
      </c>
      <c r="J1073" t="s">
        <v>269</v>
      </c>
      <c r="K1073" t="s">
        <v>2524</v>
      </c>
      <c r="L1073" s="20"/>
      <c r="M1073" s="20"/>
      <c r="N1073" s="20"/>
      <c r="O1073" s="20"/>
      <c r="P1073" s="20"/>
      <c r="Q1073" s="28">
        <f t="shared" si="16"/>
        <v>17.71</v>
      </c>
      <c r="R1073" s="18"/>
      <c r="S1073" s="18"/>
      <c r="T1073" s="18"/>
      <c r="U1073" s="18"/>
      <c r="V1073" s="18"/>
      <c r="W107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3" s="17">
        <f>SUM(T_MAIN_ROUTGW29[[#This Row],[(Y)
TOTAL Excluding VAT - Y1
((A*J)*Q)+((A*R)*12))]:[(AC)
TOTAL Excluding VAT - Y5
((E*N*Q)+((E*V)*12))]])</f>
        <v>0</v>
      </c>
      <c r="AC1073" s="65"/>
    </row>
    <row r="1074" spans="1:29" x14ac:dyDescent="0.3">
      <c r="A1074" t="s">
        <v>69</v>
      </c>
      <c r="B1074" t="s">
        <v>8225</v>
      </c>
      <c r="C1074" t="s">
        <v>8226</v>
      </c>
      <c r="D1074" t="s">
        <v>8122</v>
      </c>
      <c r="E1074">
        <v>1</v>
      </c>
      <c r="F1074">
        <v>1</v>
      </c>
      <c r="G1074">
        <v>1</v>
      </c>
      <c r="H1074">
        <v>1</v>
      </c>
      <c r="I1074">
        <v>1</v>
      </c>
      <c r="J1074" t="s">
        <v>269</v>
      </c>
      <c r="K1074" t="s">
        <v>2524</v>
      </c>
      <c r="L1074" s="20"/>
      <c r="M1074" s="20"/>
      <c r="N1074" s="20"/>
      <c r="O1074" s="20"/>
      <c r="P1074" s="20"/>
      <c r="Q1074" s="28">
        <f t="shared" si="16"/>
        <v>17.71</v>
      </c>
      <c r="R1074" s="18"/>
      <c r="S1074" s="18"/>
      <c r="T1074" s="18"/>
      <c r="U1074" s="18"/>
      <c r="V1074" s="18"/>
      <c r="W107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4" s="17">
        <f>SUM(T_MAIN_ROUTGW29[[#This Row],[(Y)
TOTAL Excluding VAT - Y1
((A*J)*Q)+((A*R)*12))]:[(AC)
TOTAL Excluding VAT - Y5
((E*N*Q)+((E*V)*12))]])</f>
        <v>0</v>
      </c>
      <c r="AC1074" s="65"/>
    </row>
    <row r="1075" spans="1:29" x14ac:dyDescent="0.3">
      <c r="A1075" t="s">
        <v>69</v>
      </c>
      <c r="B1075" t="s">
        <v>8227</v>
      </c>
      <c r="C1075" t="s">
        <v>8228</v>
      </c>
      <c r="D1075" t="s">
        <v>8122</v>
      </c>
      <c r="E1075">
        <v>1</v>
      </c>
      <c r="F1075">
        <v>1</v>
      </c>
      <c r="G1075">
        <v>1</v>
      </c>
      <c r="H1075">
        <v>1</v>
      </c>
      <c r="I1075">
        <v>1</v>
      </c>
      <c r="J1075" t="s">
        <v>269</v>
      </c>
      <c r="K1075" t="s">
        <v>2524</v>
      </c>
      <c r="L1075" s="20"/>
      <c r="M1075" s="20"/>
      <c r="N1075" s="20"/>
      <c r="O1075" s="20"/>
      <c r="P1075" s="20"/>
      <c r="Q1075" s="28">
        <f t="shared" si="16"/>
        <v>17.71</v>
      </c>
      <c r="R1075" s="18"/>
      <c r="S1075" s="18"/>
      <c r="T1075" s="18"/>
      <c r="U1075" s="18"/>
      <c r="V1075" s="18"/>
      <c r="W107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5" s="17">
        <f>SUM(T_MAIN_ROUTGW29[[#This Row],[(Y)
TOTAL Excluding VAT - Y1
((A*J)*Q)+((A*R)*12))]:[(AC)
TOTAL Excluding VAT - Y5
((E*N*Q)+((E*V)*12))]])</f>
        <v>0</v>
      </c>
      <c r="AC1075" s="65"/>
    </row>
    <row r="1076" spans="1:29" x14ac:dyDescent="0.3">
      <c r="A1076" t="s">
        <v>69</v>
      </c>
      <c r="B1076" t="s">
        <v>8229</v>
      </c>
      <c r="C1076" t="s">
        <v>8230</v>
      </c>
      <c r="D1076" t="s">
        <v>8122</v>
      </c>
      <c r="E1076">
        <v>1</v>
      </c>
      <c r="F1076">
        <v>1</v>
      </c>
      <c r="G1076">
        <v>1</v>
      </c>
      <c r="H1076">
        <v>1</v>
      </c>
      <c r="I1076">
        <v>1</v>
      </c>
      <c r="J1076" t="s">
        <v>269</v>
      </c>
      <c r="K1076" t="s">
        <v>2524</v>
      </c>
      <c r="L1076" s="20"/>
      <c r="M1076" s="20"/>
      <c r="N1076" s="20"/>
      <c r="O1076" s="20"/>
      <c r="P1076" s="20"/>
      <c r="Q1076" s="28">
        <f t="shared" si="16"/>
        <v>17.71</v>
      </c>
      <c r="R1076" s="18"/>
      <c r="S1076" s="18"/>
      <c r="T1076" s="18"/>
      <c r="U1076" s="18"/>
      <c r="V1076" s="18"/>
      <c r="W107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6" s="17">
        <f>SUM(T_MAIN_ROUTGW29[[#This Row],[(Y)
TOTAL Excluding VAT - Y1
((A*J)*Q)+((A*R)*12))]:[(AC)
TOTAL Excluding VAT - Y5
((E*N*Q)+((E*V)*12))]])</f>
        <v>0</v>
      </c>
      <c r="AC1076" s="65"/>
    </row>
    <row r="1077" spans="1:29" x14ac:dyDescent="0.3">
      <c r="A1077" t="s">
        <v>69</v>
      </c>
      <c r="B1077" t="s">
        <v>8231</v>
      </c>
      <c r="C1077" t="s">
        <v>8232</v>
      </c>
      <c r="D1077" t="s">
        <v>8122</v>
      </c>
      <c r="E1077">
        <v>1</v>
      </c>
      <c r="F1077">
        <v>1</v>
      </c>
      <c r="G1077">
        <v>1</v>
      </c>
      <c r="H1077">
        <v>1</v>
      </c>
      <c r="I1077">
        <v>1</v>
      </c>
      <c r="J1077" t="s">
        <v>269</v>
      </c>
      <c r="K1077" t="s">
        <v>2524</v>
      </c>
      <c r="L1077" s="20"/>
      <c r="M1077" s="20"/>
      <c r="N1077" s="20"/>
      <c r="O1077" s="20"/>
      <c r="P1077" s="20"/>
      <c r="Q1077" s="28">
        <f t="shared" si="16"/>
        <v>17.71</v>
      </c>
      <c r="R1077" s="18"/>
      <c r="S1077" s="18"/>
      <c r="T1077" s="18"/>
      <c r="U1077" s="18"/>
      <c r="V1077" s="18"/>
      <c r="W107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7" s="17">
        <f>SUM(T_MAIN_ROUTGW29[[#This Row],[(Y)
TOTAL Excluding VAT - Y1
((A*J)*Q)+((A*R)*12))]:[(AC)
TOTAL Excluding VAT - Y5
((E*N*Q)+((E*V)*12))]])</f>
        <v>0</v>
      </c>
      <c r="AC1077" s="65"/>
    </row>
    <row r="1078" spans="1:29" x14ac:dyDescent="0.3">
      <c r="A1078" t="s">
        <v>69</v>
      </c>
      <c r="B1078" t="s">
        <v>8233</v>
      </c>
      <c r="C1078" t="s">
        <v>8234</v>
      </c>
      <c r="D1078" t="s">
        <v>8122</v>
      </c>
      <c r="E1078">
        <v>1</v>
      </c>
      <c r="F1078">
        <v>1</v>
      </c>
      <c r="G1078">
        <v>1</v>
      </c>
      <c r="H1078">
        <v>1</v>
      </c>
      <c r="I1078">
        <v>1</v>
      </c>
      <c r="J1078" t="s">
        <v>269</v>
      </c>
      <c r="K1078" t="s">
        <v>2524</v>
      </c>
      <c r="L1078" s="20"/>
      <c r="M1078" s="20"/>
      <c r="N1078" s="20"/>
      <c r="O1078" s="20"/>
      <c r="P1078" s="20"/>
      <c r="Q1078" s="28">
        <f t="shared" si="16"/>
        <v>17.71</v>
      </c>
      <c r="R1078" s="18"/>
      <c r="S1078" s="18"/>
      <c r="T1078" s="18"/>
      <c r="U1078" s="18"/>
      <c r="V1078" s="18"/>
      <c r="W107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8" s="17">
        <f>SUM(T_MAIN_ROUTGW29[[#This Row],[(Y)
TOTAL Excluding VAT - Y1
((A*J)*Q)+((A*R)*12))]:[(AC)
TOTAL Excluding VAT - Y5
((E*N*Q)+((E*V)*12))]])</f>
        <v>0</v>
      </c>
      <c r="AC1078" s="65"/>
    </row>
    <row r="1079" spans="1:29" x14ac:dyDescent="0.3">
      <c r="A1079" t="s">
        <v>69</v>
      </c>
      <c r="B1079" t="s">
        <v>8235</v>
      </c>
      <c r="C1079" t="s">
        <v>8236</v>
      </c>
      <c r="D1079" t="s">
        <v>8122</v>
      </c>
      <c r="E1079">
        <v>1</v>
      </c>
      <c r="F1079">
        <v>1</v>
      </c>
      <c r="G1079">
        <v>1</v>
      </c>
      <c r="H1079">
        <v>1</v>
      </c>
      <c r="I1079">
        <v>1</v>
      </c>
      <c r="J1079" t="s">
        <v>269</v>
      </c>
      <c r="K1079" t="s">
        <v>2524</v>
      </c>
      <c r="L1079" s="20"/>
      <c r="M1079" s="20"/>
      <c r="N1079" s="20"/>
      <c r="O1079" s="20"/>
      <c r="P1079" s="20"/>
      <c r="Q1079" s="28">
        <f t="shared" si="16"/>
        <v>17.71</v>
      </c>
      <c r="R1079" s="18"/>
      <c r="S1079" s="18"/>
      <c r="T1079" s="18"/>
      <c r="U1079" s="18"/>
      <c r="V1079" s="18"/>
      <c r="W107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7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7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7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7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79" s="17">
        <f>SUM(T_MAIN_ROUTGW29[[#This Row],[(Y)
TOTAL Excluding VAT - Y1
((A*J)*Q)+((A*R)*12))]:[(AC)
TOTAL Excluding VAT - Y5
((E*N*Q)+((E*V)*12))]])</f>
        <v>0</v>
      </c>
      <c r="AC1079" s="65"/>
    </row>
    <row r="1080" spans="1:29" x14ac:dyDescent="0.3">
      <c r="A1080" t="s">
        <v>69</v>
      </c>
      <c r="B1080" t="s">
        <v>8237</v>
      </c>
      <c r="C1080" t="s">
        <v>8238</v>
      </c>
      <c r="D1080" t="s">
        <v>8122</v>
      </c>
      <c r="E1080">
        <v>1</v>
      </c>
      <c r="F1080">
        <v>1</v>
      </c>
      <c r="G1080">
        <v>1</v>
      </c>
      <c r="H1080">
        <v>1</v>
      </c>
      <c r="I1080">
        <v>1</v>
      </c>
      <c r="J1080" t="s">
        <v>269</v>
      </c>
      <c r="K1080" t="s">
        <v>2524</v>
      </c>
      <c r="L1080" s="20"/>
      <c r="M1080" s="20"/>
      <c r="N1080" s="20"/>
      <c r="O1080" s="20"/>
      <c r="P1080" s="20"/>
      <c r="Q1080" s="28">
        <f t="shared" si="16"/>
        <v>17.71</v>
      </c>
      <c r="R1080" s="18"/>
      <c r="S1080" s="18"/>
      <c r="T1080" s="18"/>
      <c r="U1080" s="18"/>
      <c r="V1080" s="18"/>
      <c r="W108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0" s="17">
        <f>SUM(T_MAIN_ROUTGW29[[#This Row],[(Y)
TOTAL Excluding VAT - Y1
((A*J)*Q)+((A*R)*12))]:[(AC)
TOTAL Excluding VAT - Y5
((E*N*Q)+((E*V)*12))]])</f>
        <v>0</v>
      </c>
      <c r="AC1080" s="65"/>
    </row>
    <row r="1081" spans="1:29" x14ac:dyDescent="0.3">
      <c r="A1081" t="s">
        <v>69</v>
      </c>
      <c r="B1081" t="s">
        <v>8239</v>
      </c>
      <c r="C1081" t="s">
        <v>8240</v>
      </c>
      <c r="D1081" t="s">
        <v>8122</v>
      </c>
      <c r="E1081">
        <v>1</v>
      </c>
      <c r="F1081">
        <v>1</v>
      </c>
      <c r="G1081">
        <v>1</v>
      </c>
      <c r="H1081">
        <v>1</v>
      </c>
      <c r="I1081">
        <v>1</v>
      </c>
      <c r="J1081" t="s">
        <v>269</v>
      </c>
      <c r="K1081" t="s">
        <v>2524</v>
      </c>
      <c r="L1081" s="20"/>
      <c r="M1081" s="20"/>
      <c r="N1081" s="20"/>
      <c r="O1081" s="20"/>
      <c r="P1081" s="20"/>
      <c r="Q1081" s="28">
        <f t="shared" si="16"/>
        <v>17.71</v>
      </c>
      <c r="R1081" s="18"/>
      <c r="S1081" s="18"/>
      <c r="T1081" s="18"/>
      <c r="U1081" s="18"/>
      <c r="V1081" s="18"/>
      <c r="W108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1" s="17">
        <f>SUM(T_MAIN_ROUTGW29[[#This Row],[(Y)
TOTAL Excluding VAT - Y1
((A*J)*Q)+((A*R)*12))]:[(AC)
TOTAL Excluding VAT - Y5
((E*N*Q)+((E*V)*12))]])</f>
        <v>0</v>
      </c>
      <c r="AC1081" s="65"/>
    </row>
    <row r="1082" spans="1:29" x14ac:dyDescent="0.3">
      <c r="A1082" t="s">
        <v>69</v>
      </c>
      <c r="B1082" t="s">
        <v>8241</v>
      </c>
      <c r="C1082" t="s">
        <v>8242</v>
      </c>
      <c r="D1082" t="s">
        <v>8122</v>
      </c>
      <c r="E1082">
        <v>1</v>
      </c>
      <c r="F1082">
        <v>1</v>
      </c>
      <c r="G1082">
        <v>1</v>
      </c>
      <c r="H1082">
        <v>1</v>
      </c>
      <c r="I1082">
        <v>1</v>
      </c>
      <c r="J1082" t="s">
        <v>269</v>
      </c>
      <c r="K1082" t="s">
        <v>2524</v>
      </c>
      <c r="L1082" s="20"/>
      <c r="M1082" s="20"/>
      <c r="N1082" s="20"/>
      <c r="O1082" s="20"/>
      <c r="P1082" s="20"/>
      <c r="Q1082" s="28">
        <f t="shared" si="16"/>
        <v>17.71</v>
      </c>
      <c r="R1082" s="18"/>
      <c r="S1082" s="18"/>
      <c r="T1082" s="18"/>
      <c r="U1082" s="18"/>
      <c r="V1082" s="18"/>
      <c r="W108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2" s="17">
        <f>SUM(T_MAIN_ROUTGW29[[#This Row],[(Y)
TOTAL Excluding VAT - Y1
((A*J)*Q)+((A*R)*12))]:[(AC)
TOTAL Excluding VAT - Y5
((E*N*Q)+((E*V)*12))]])</f>
        <v>0</v>
      </c>
      <c r="AC1082" s="65"/>
    </row>
    <row r="1083" spans="1:29" x14ac:dyDescent="0.3">
      <c r="A1083" t="s">
        <v>69</v>
      </c>
      <c r="B1083" t="s">
        <v>8243</v>
      </c>
      <c r="C1083" t="s">
        <v>8244</v>
      </c>
      <c r="D1083" t="s">
        <v>8122</v>
      </c>
      <c r="E1083">
        <v>1</v>
      </c>
      <c r="F1083">
        <v>1</v>
      </c>
      <c r="G1083">
        <v>1</v>
      </c>
      <c r="H1083">
        <v>1</v>
      </c>
      <c r="I1083">
        <v>1</v>
      </c>
      <c r="J1083" t="s">
        <v>269</v>
      </c>
      <c r="K1083" t="s">
        <v>2524</v>
      </c>
      <c r="L1083" s="20"/>
      <c r="M1083" s="20"/>
      <c r="N1083" s="20"/>
      <c r="O1083" s="20"/>
      <c r="P1083" s="20"/>
      <c r="Q1083" s="28">
        <f t="shared" si="16"/>
        <v>17.71</v>
      </c>
      <c r="R1083" s="18"/>
      <c r="S1083" s="18"/>
      <c r="T1083" s="18"/>
      <c r="U1083" s="18"/>
      <c r="V1083" s="18"/>
      <c r="W108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3" s="17">
        <f>SUM(T_MAIN_ROUTGW29[[#This Row],[(Y)
TOTAL Excluding VAT - Y1
((A*J)*Q)+((A*R)*12))]:[(AC)
TOTAL Excluding VAT - Y5
((E*N*Q)+((E*V)*12))]])</f>
        <v>0</v>
      </c>
      <c r="AC1083" s="65"/>
    </row>
    <row r="1084" spans="1:29" x14ac:dyDescent="0.3">
      <c r="A1084" t="s">
        <v>69</v>
      </c>
      <c r="B1084" t="s">
        <v>8245</v>
      </c>
      <c r="C1084" t="s">
        <v>8246</v>
      </c>
      <c r="D1084" t="s">
        <v>8122</v>
      </c>
      <c r="E1084">
        <v>1</v>
      </c>
      <c r="F1084">
        <v>1</v>
      </c>
      <c r="G1084">
        <v>1</v>
      </c>
      <c r="H1084">
        <v>1</v>
      </c>
      <c r="I1084">
        <v>1</v>
      </c>
      <c r="J1084" t="s">
        <v>269</v>
      </c>
      <c r="K1084" t="s">
        <v>2524</v>
      </c>
      <c r="L1084" s="20"/>
      <c r="M1084" s="20"/>
      <c r="N1084" s="20"/>
      <c r="O1084" s="20"/>
      <c r="P1084" s="20"/>
      <c r="Q1084" s="28">
        <f t="shared" si="16"/>
        <v>17.71</v>
      </c>
      <c r="R1084" s="18"/>
      <c r="S1084" s="18"/>
      <c r="T1084" s="18"/>
      <c r="U1084" s="18"/>
      <c r="V1084" s="18"/>
      <c r="W108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4" s="17">
        <f>SUM(T_MAIN_ROUTGW29[[#This Row],[(Y)
TOTAL Excluding VAT - Y1
((A*J)*Q)+((A*R)*12))]:[(AC)
TOTAL Excluding VAT - Y5
((E*N*Q)+((E*V)*12))]])</f>
        <v>0</v>
      </c>
      <c r="AC1084" s="65"/>
    </row>
    <row r="1085" spans="1:29" x14ac:dyDescent="0.3">
      <c r="A1085" t="s">
        <v>69</v>
      </c>
      <c r="B1085" t="s">
        <v>8247</v>
      </c>
      <c r="C1085" t="s">
        <v>8248</v>
      </c>
      <c r="D1085" t="s">
        <v>8122</v>
      </c>
      <c r="E1085">
        <v>1</v>
      </c>
      <c r="F1085">
        <v>1</v>
      </c>
      <c r="G1085">
        <v>1</v>
      </c>
      <c r="H1085">
        <v>1</v>
      </c>
      <c r="I1085">
        <v>1</v>
      </c>
      <c r="J1085" t="s">
        <v>269</v>
      </c>
      <c r="K1085" t="s">
        <v>2524</v>
      </c>
      <c r="L1085" s="20"/>
      <c r="M1085" s="20"/>
      <c r="N1085" s="20"/>
      <c r="O1085" s="20"/>
      <c r="P1085" s="20"/>
      <c r="Q1085" s="28">
        <f t="shared" si="16"/>
        <v>17.71</v>
      </c>
      <c r="R1085" s="18"/>
      <c r="S1085" s="18"/>
      <c r="T1085" s="18"/>
      <c r="U1085" s="18"/>
      <c r="V1085" s="18"/>
      <c r="W108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5" s="17">
        <f>SUM(T_MAIN_ROUTGW29[[#This Row],[(Y)
TOTAL Excluding VAT - Y1
((A*J)*Q)+((A*R)*12))]:[(AC)
TOTAL Excluding VAT - Y5
((E*N*Q)+((E*V)*12))]])</f>
        <v>0</v>
      </c>
      <c r="AC1085" s="65"/>
    </row>
    <row r="1086" spans="1:29" x14ac:dyDescent="0.3">
      <c r="A1086" t="s">
        <v>69</v>
      </c>
      <c r="B1086" t="s">
        <v>8249</v>
      </c>
      <c r="C1086" t="s">
        <v>8250</v>
      </c>
      <c r="D1086" t="s">
        <v>8122</v>
      </c>
      <c r="E1086">
        <v>1</v>
      </c>
      <c r="F1086">
        <v>1</v>
      </c>
      <c r="G1086">
        <v>1</v>
      </c>
      <c r="H1086">
        <v>1</v>
      </c>
      <c r="I1086">
        <v>1</v>
      </c>
      <c r="J1086" t="s">
        <v>269</v>
      </c>
      <c r="K1086" t="s">
        <v>2524</v>
      </c>
      <c r="L1086" s="20"/>
      <c r="M1086" s="20"/>
      <c r="N1086" s="20"/>
      <c r="O1086" s="20"/>
      <c r="P1086" s="20"/>
      <c r="Q1086" s="28">
        <f t="shared" si="16"/>
        <v>17.71</v>
      </c>
      <c r="R1086" s="18"/>
      <c r="S1086" s="18"/>
      <c r="T1086" s="18"/>
      <c r="U1086" s="18"/>
      <c r="V1086" s="18"/>
      <c r="W108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6" s="17">
        <f>SUM(T_MAIN_ROUTGW29[[#This Row],[(Y)
TOTAL Excluding VAT - Y1
((A*J)*Q)+((A*R)*12))]:[(AC)
TOTAL Excluding VAT - Y5
((E*N*Q)+((E*V)*12))]])</f>
        <v>0</v>
      </c>
      <c r="AC1086" s="65"/>
    </row>
    <row r="1087" spans="1:29" x14ac:dyDescent="0.3">
      <c r="A1087" t="s">
        <v>69</v>
      </c>
      <c r="B1087" t="s">
        <v>8251</v>
      </c>
      <c r="C1087" t="s">
        <v>8252</v>
      </c>
      <c r="D1087" t="s">
        <v>8122</v>
      </c>
      <c r="E1087">
        <v>1</v>
      </c>
      <c r="F1087">
        <v>1</v>
      </c>
      <c r="G1087">
        <v>1</v>
      </c>
      <c r="H1087">
        <v>1</v>
      </c>
      <c r="I1087">
        <v>1</v>
      </c>
      <c r="J1087" t="s">
        <v>269</v>
      </c>
      <c r="K1087" t="s">
        <v>2524</v>
      </c>
      <c r="L1087" s="20"/>
      <c r="M1087" s="20"/>
      <c r="N1087" s="20"/>
      <c r="O1087" s="20"/>
      <c r="P1087" s="20"/>
      <c r="Q1087" s="28">
        <f t="shared" si="16"/>
        <v>17.71</v>
      </c>
      <c r="R1087" s="18"/>
      <c r="S1087" s="18"/>
      <c r="T1087" s="18"/>
      <c r="U1087" s="18"/>
      <c r="V1087" s="18"/>
      <c r="W108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7" s="17">
        <f>SUM(T_MAIN_ROUTGW29[[#This Row],[(Y)
TOTAL Excluding VAT - Y1
((A*J)*Q)+((A*R)*12))]:[(AC)
TOTAL Excluding VAT - Y5
((E*N*Q)+((E*V)*12))]])</f>
        <v>0</v>
      </c>
      <c r="AC1087" s="65"/>
    </row>
    <row r="1088" spans="1:29" x14ac:dyDescent="0.3">
      <c r="A1088" t="s">
        <v>69</v>
      </c>
      <c r="B1088" t="s">
        <v>8253</v>
      </c>
      <c r="C1088" t="s">
        <v>8254</v>
      </c>
      <c r="D1088" t="s">
        <v>8122</v>
      </c>
      <c r="E1088">
        <v>1</v>
      </c>
      <c r="F1088">
        <v>1</v>
      </c>
      <c r="G1088">
        <v>1</v>
      </c>
      <c r="H1088">
        <v>1</v>
      </c>
      <c r="I1088">
        <v>1</v>
      </c>
      <c r="J1088" t="s">
        <v>269</v>
      </c>
      <c r="K1088" t="s">
        <v>2524</v>
      </c>
      <c r="L1088" s="20"/>
      <c r="M1088" s="20"/>
      <c r="N1088" s="20"/>
      <c r="O1088" s="20"/>
      <c r="P1088" s="20"/>
      <c r="Q1088" s="28">
        <f t="shared" si="16"/>
        <v>17.71</v>
      </c>
      <c r="R1088" s="18"/>
      <c r="S1088" s="18"/>
      <c r="T1088" s="18"/>
      <c r="U1088" s="18"/>
      <c r="V1088" s="18"/>
      <c r="W108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8" s="17">
        <f>SUM(T_MAIN_ROUTGW29[[#This Row],[(Y)
TOTAL Excluding VAT - Y1
((A*J)*Q)+((A*R)*12))]:[(AC)
TOTAL Excluding VAT - Y5
((E*N*Q)+((E*V)*12))]])</f>
        <v>0</v>
      </c>
      <c r="AC1088" s="65"/>
    </row>
    <row r="1089" spans="1:29" x14ac:dyDescent="0.3">
      <c r="A1089" t="s">
        <v>69</v>
      </c>
      <c r="B1089" t="s">
        <v>8255</v>
      </c>
      <c r="C1089" t="s">
        <v>8256</v>
      </c>
      <c r="D1089" t="s">
        <v>8122</v>
      </c>
      <c r="E1089">
        <v>1</v>
      </c>
      <c r="F1089">
        <v>1</v>
      </c>
      <c r="G1089">
        <v>1</v>
      </c>
      <c r="H1089">
        <v>1</v>
      </c>
      <c r="I1089">
        <v>1</v>
      </c>
      <c r="J1089" t="s">
        <v>269</v>
      </c>
      <c r="K1089" t="s">
        <v>2524</v>
      </c>
      <c r="L1089" s="20"/>
      <c r="M1089" s="20"/>
      <c r="N1089" s="20"/>
      <c r="O1089" s="20"/>
      <c r="P1089" s="20"/>
      <c r="Q1089" s="28">
        <f t="shared" si="16"/>
        <v>17.71</v>
      </c>
      <c r="R1089" s="18"/>
      <c r="S1089" s="18"/>
      <c r="T1089" s="18"/>
      <c r="U1089" s="18"/>
      <c r="V1089" s="18"/>
      <c r="W108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8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8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8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8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89" s="17">
        <f>SUM(T_MAIN_ROUTGW29[[#This Row],[(Y)
TOTAL Excluding VAT - Y1
((A*J)*Q)+((A*R)*12))]:[(AC)
TOTAL Excluding VAT - Y5
((E*N*Q)+((E*V)*12))]])</f>
        <v>0</v>
      </c>
      <c r="AC1089" s="65"/>
    </row>
    <row r="1090" spans="1:29" x14ac:dyDescent="0.3">
      <c r="A1090" t="s">
        <v>69</v>
      </c>
      <c r="B1090" t="s">
        <v>8257</v>
      </c>
      <c r="C1090" t="s">
        <v>8258</v>
      </c>
      <c r="D1090" t="s">
        <v>8122</v>
      </c>
      <c r="E1090">
        <v>1</v>
      </c>
      <c r="F1090">
        <v>1</v>
      </c>
      <c r="G1090">
        <v>1</v>
      </c>
      <c r="H1090">
        <v>1</v>
      </c>
      <c r="I1090">
        <v>1</v>
      </c>
      <c r="J1090" t="s">
        <v>269</v>
      </c>
      <c r="K1090" t="s">
        <v>2524</v>
      </c>
      <c r="L1090" s="20"/>
      <c r="M1090" s="20"/>
      <c r="N1090" s="20"/>
      <c r="O1090" s="20"/>
      <c r="P1090" s="20"/>
      <c r="Q1090" s="28">
        <f t="shared" si="16"/>
        <v>17.71</v>
      </c>
      <c r="R1090" s="18"/>
      <c r="S1090" s="18"/>
      <c r="T1090" s="18"/>
      <c r="U1090" s="18"/>
      <c r="V1090" s="18"/>
      <c r="W109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0" s="17">
        <f>SUM(T_MAIN_ROUTGW29[[#This Row],[(Y)
TOTAL Excluding VAT - Y1
((A*J)*Q)+((A*R)*12))]:[(AC)
TOTAL Excluding VAT - Y5
((E*N*Q)+((E*V)*12))]])</f>
        <v>0</v>
      </c>
      <c r="AC1090" s="65"/>
    </row>
    <row r="1091" spans="1:29" x14ac:dyDescent="0.3">
      <c r="A1091" t="s">
        <v>69</v>
      </c>
      <c r="B1091" t="s">
        <v>8259</v>
      </c>
      <c r="C1091" t="s">
        <v>8260</v>
      </c>
      <c r="D1091" t="s">
        <v>8122</v>
      </c>
      <c r="E1091">
        <v>1</v>
      </c>
      <c r="F1091">
        <v>1</v>
      </c>
      <c r="G1091">
        <v>1</v>
      </c>
      <c r="H1091">
        <v>1</v>
      </c>
      <c r="I1091">
        <v>1</v>
      </c>
      <c r="J1091" t="s">
        <v>269</v>
      </c>
      <c r="K1091" t="s">
        <v>2524</v>
      </c>
      <c r="L1091" s="20"/>
      <c r="M1091" s="20"/>
      <c r="N1091" s="20"/>
      <c r="O1091" s="20"/>
      <c r="P1091" s="20"/>
      <c r="Q1091" s="28">
        <f t="shared" si="16"/>
        <v>17.71</v>
      </c>
      <c r="R1091" s="18"/>
      <c r="S1091" s="18"/>
      <c r="T1091" s="18"/>
      <c r="U1091" s="18"/>
      <c r="V1091" s="18"/>
      <c r="W109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1" s="17">
        <f>SUM(T_MAIN_ROUTGW29[[#This Row],[(Y)
TOTAL Excluding VAT - Y1
((A*J)*Q)+((A*R)*12))]:[(AC)
TOTAL Excluding VAT - Y5
((E*N*Q)+((E*V)*12))]])</f>
        <v>0</v>
      </c>
      <c r="AC1091" s="65"/>
    </row>
    <row r="1092" spans="1:29" x14ac:dyDescent="0.3">
      <c r="A1092" t="s">
        <v>69</v>
      </c>
      <c r="B1092" t="s">
        <v>8261</v>
      </c>
      <c r="C1092" t="s">
        <v>8262</v>
      </c>
      <c r="D1092" t="s">
        <v>8122</v>
      </c>
      <c r="E1092">
        <v>1</v>
      </c>
      <c r="F1092">
        <v>1</v>
      </c>
      <c r="G1092">
        <v>1</v>
      </c>
      <c r="H1092">
        <v>1</v>
      </c>
      <c r="I1092">
        <v>1</v>
      </c>
      <c r="J1092" t="s">
        <v>269</v>
      </c>
      <c r="K1092" t="s">
        <v>2524</v>
      </c>
      <c r="L1092" s="20"/>
      <c r="M1092" s="20"/>
      <c r="N1092" s="20"/>
      <c r="O1092" s="20"/>
      <c r="P1092" s="20"/>
      <c r="Q1092" s="28">
        <f t="shared" si="16"/>
        <v>17.71</v>
      </c>
      <c r="R1092" s="18"/>
      <c r="S1092" s="18"/>
      <c r="T1092" s="18"/>
      <c r="U1092" s="18"/>
      <c r="V1092" s="18"/>
      <c r="W109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2" s="17">
        <f>SUM(T_MAIN_ROUTGW29[[#This Row],[(Y)
TOTAL Excluding VAT - Y1
((A*J)*Q)+((A*R)*12))]:[(AC)
TOTAL Excluding VAT - Y5
((E*N*Q)+((E*V)*12))]])</f>
        <v>0</v>
      </c>
      <c r="AC1092" s="65"/>
    </row>
    <row r="1093" spans="1:29" x14ac:dyDescent="0.3">
      <c r="A1093" t="s">
        <v>69</v>
      </c>
      <c r="B1093" t="s">
        <v>8263</v>
      </c>
      <c r="C1093" t="s">
        <v>8264</v>
      </c>
      <c r="D1093" t="s">
        <v>8122</v>
      </c>
      <c r="E1093">
        <v>1</v>
      </c>
      <c r="F1093">
        <v>1</v>
      </c>
      <c r="G1093">
        <v>1</v>
      </c>
      <c r="H1093">
        <v>1</v>
      </c>
      <c r="I1093">
        <v>1</v>
      </c>
      <c r="J1093" t="s">
        <v>269</v>
      </c>
      <c r="K1093" t="s">
        <v>2524</v>
      </c>
      <c r="L1093" s="20"/>
      <c r="M1093" s="20"/>
      <c r="N1093" s="20"/>
      <c r="O1093" s="20"/>
      <c r="P1093" s="20"/>
      <c r="Q1093" s="28">
        <f t="shared" si="16"/>
        <v>17.71</v>
      </c>
      <c r="R1093" s="18"/>
      <c r="S1093" s="18"/>
      <c r="T1093" s="18"/>
      <c r="U1093" s="18"/>
      <c r="V1093" s="18"/>
      <c r="W109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3" s="17">
        <f>SUM(T_MAIN_ROUTGW29[[#This Row],[(Y)
TOTAL Excluding VAT - Y1
((A*J)*Q)+((A*R)*12))]:[(AC)
TOTAL Excluding VAT - Y5
((E*N*Q)+((E*V)*12))]])</f>
        <v>0</v>
      </c>
      <c r="AC1093" s="65"/>
    </row>
    <row r="1094" spans="1:29" x14ac:dyDescent="0.3">
      <c r="A1094" t="s">
        <v>69</v>
      </c>
      <c r="B1094" t="s">
        <v>8265</v>
      </c>
      <c r="C1094" t="s">
        <v>8266</v>
      </c>
      <c r="D1094" t="s">
        <v>8122</v>
      </c>
      <c r="E1094">
        <v>1</v>
      </c>
      <c r="F1094">
        <v>1</v>
      </c>
      <c r="G1094">
        <v>1</v>
      </c>
      <c r="H1094">
        <v>1</v>
      </c>
      <c r="I1094">
        <v>1</v>
      </c>
      <c r="J1094" t="s">
        <v>269</v>
      </c>
      <c r="K1094" t="s">
        <v>2524</v>
      </c>
      <c r="L1094" s="20"/>
      <c r="M1094" s="20"/>
      <c r="N1094" s="20"/>
      <c r="O1094" s="20"/>
      <c r="P1094" s="20"/>
      <c r="Q1094" s="28">
        <f t="shared" si="16"/>
        <v>17.71</v>
      </c>
      <c r="R1094" s="18"/>
      <c r="S1094" s="18"/>
      <c r="T1094" s="18"/>
      <c r="U1094" s="18"/>
      <c r="V1094" s="18"/>
      <c r="W109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4" s="17">
        <f>SUM(T_MAIN_ROUTGW29[[#This Row],[(Y)
TOTAL Excluding VAT - Y1
((A*J)*Q)+((A*R)*12))]:[(AC)
TOTAL Excluding VAT - Y5
((E*N*Q)+((E*V)*12))]])</f>
        <v>0</v>
      </c>
      <c r="AC1094" s="65"/>
    </row>
    <row r="1095" spans="1:29" x14ac:dyDescent="0.3">
      <c r="A1095" t="s">
        <v>69</v>
      </c>
      <c r="B1095" t="s">
        <v>8267</v>
      </c>
      <c r="C1095" t="s">
        <v>8268</v>
      </c>
      <c r="D1095" t="s">
        <v>8122</v>
      </c>
      <c r="E1095">
        <v>1</v>
      </c>
      <c r="F1095">
        <v>1</v>
      </c>
      <c r="G1095">
        <v>1</v>
      </c>
      <c r="H1095">
        <v>1</v>
      </c>
      <c r="I1095">
        <v>1</v>
      </c>
      <c r="J1095" t="s">
        <v>269</v>
      </c>
      <c r="K1095" t="s">
        <v>2524</v>
      </c>
      <c r="L1095" s="20"/>
      <c r="M1095" s="20"/>
      <c r="N1095" s="20"/>
      <c r="O1095" s="20"/>
      <c r="P1095" s="20"/>
      <c r="Q1095" s="28">
        <f t="shared" si="16"/>
        <v>17.71</v>
      </c>
      <c r="R1095" s="18"/>
      <c r="S1095" s="18"/>
      <c r="T1095" s="18"/>
      <c r="U1095" s="18"/>
      <c r="V1095" s="18"/>
      <c r="W109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5" s="17">
        <f>SUM(T_MAIN_ROUTGW29[[#This Row],[(Y)
TOTAL Excluding VAT - Y1
((A*J)*Q)+((A*R)*12))]:[(AC)
TOTAL Excluding VAT - Y5
((E*N*Q)+((E*V)*12))]])</f>
        <v>0</v>
      </c>
      <c r="AC1095" s="65"/>
    </row>
    <row r="1096" spans="1:29" x14ac:dyDescent="0.3">
      <c r="A1096" t="s">
        <v>69</v>
      </c>
      <c r="B1096" t="s">
        <v>8269</v>
      </c>
      <c r="C1096" t="s">
        <v>8270</v>
      </c>
      <c r="D1096" t="s">
        <v>8122</v>
      </c>
      <c r="E1096">
        <v>1</v>
      </c>
      <c r="F1096">
        <v>1</v>
      </c>
      <c r="G1096">
        <v>1</v>
      </c>
      <c r="H1096">
        <v>1</v>
      </c>
      <c r="I1096">
        <v>1</v>
      </c>
      <c r="J1096" t="s">
        <v>269</v>
      </c>
      <c r="K1096" t="s">
        <v>2524</v>
      </c>
      <c r="L1096" s="20"/>
      <c r="M1096" s="20"/>
      <c r="N1096" s="20"/>
      <c r="O1096" s="20"/>
      <c r="P1096" s="20"/>
      <c r="Q1096" s="28">
        <f t="shared" si="16"/>
        <v>17.71</v>
      </c>
      <c r="R1096" s="18"/>
      <c r="S1096" s="18"/>
      <c r="T1096" s="18"/>
      <c r="U1096" s="18"/>
      <c r="V1096" s="18"/>
      <c r="W109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6" s="17">
        <f>SUM(T_MAIN_ROUTGW29[[#This Row],[(Y)
TOTAL Excluding VAT - Y1
((A*J)*Q)+((A*R)*12))]:[(AC)
TOTAL Excluding VAT - Y5
((E*N*Q)+((E*V)*12))]])</f>
        <v>0</v>
      </c>
      <c r="AC1096" s="65"/>
    </row>
    <row r="1097" spans="1:29" x14ac:dyDescent="0.3">
      <c r="A1097" t="s">
        <v>69</v>
      </c>
      <c r="B1097" t="s">
        <v>8271</v>
      </c>
      <c r="C1097" t="s">
        <v>8272</v>
      </c>
      <c r="D1097" t="s">
        <v>8122</v>
      </c>
      <c r="E1097">
        <v>1</v>
      </c>
      <c r="F1097">
        <v>1</v>
      </c>
      <c r="G1097">
        <v>1</v>
      </c>
      <c r="H1097">
        <v>1</v>
      </c>
      <c r="I1097">
        <v>1</v>
      </c>
      <c r="J1097" t="s">
        <v>269</v>
      </c>
      <c r="K1097" t="s">
        <v>2524</v>
      </c>
      <c r="L1097" s="20"/>
      <c r="M1097" s="20"/>
      <c r="N1097" s="20"/>
      <c r="O1097" s="20"/>
      <c r="P1097" s="20"/>
      <c r="Q1097" s="28">
        <f t="shared" si="16"/>
        <v>17.71</v>
      </c>
      <c r="R1097" s="18"/>
      <c r="S1097" s="18"/>
      <c r="T1097" s="18"/>
      <c r="U1097" s="18"/>
      <c r="V1097" s="18"/>
      <c r="W109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7" s="17">
        <f>SUM(T_MAIN_ROUTGW29[[#This Row],[(Y)
TOTAL Excluding VAT - Y1
((A*J)*Q)+((A*R)*12))]:[(AC)
TOTAL Excluding VAT - Y5
((E*N*Q)+((E*V)*12))]])</f>
        <v>0</v>
      </c>
      <c r="AC1097" s="65"/>
    </row>
    <row r="1098" spans="1:29" x14ac:dyDescent="0.3">
      <c r="A1098" t="s">
        <v>73</v>
      </c>
      <c r="B1098" t="s">
        <v>8273</v>
      </c>
      <c r="C1098" t="s">
        <v>8274</v>
      </c>
      <c r="D1098" t="s">
        <v>8122</v>
      </c>
      <c r="E1098">
        <v>1</v>
      </c>
      <c r="F1098">
        <v>1</v>
      </c>
      <c r="G1098">
        <v>1</v>
      </c>
      <c r="H1098">
        <v>1</v>
      </c>
      <c r="I1098">
        <v>1</v>
      </c>
      <c r="J1098" t="s">
        <v>269</v>
      </c>
      <c r="K1098" t="s">
        <v>2524</v>
      </c>
      <c r="L1098" s="20"/>
      <c r="M1098" s="20"/>
      <c r="N1098" s="20"/>
      <c r="O1098" s="20"/>
      <c r="P1098" s="20"/>
      <c r="Q1098" s="28">
        <f t="shared" si="16"/>
        <v>17.71</v>
      </c>
      <c r="R1098" s="18"/>
      <c r="S1098" s="18"/>
      <c r="T1098" s="18"/>
      <c r="U1098" s="18"/>
      <c r="V1098" s="18"/>
      <c r="W109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8" s="17">
        <f>SUM(T_MAIN_ROUTGW29[[#This Row],[(Y)
TOTAL Excluding VAT - Y1
((A*J)*Q)+((A*R)*12))]:[(AC)
TOTAL Excluding VAT - Y5
((E*N*Q)+((E*V)*12))]])</f>
        <v>0</v>
      </c>
      <c r="AC1098" s="65"/>
    </row>
    <row r="1099" spans="1:29" x14ac:dyDescent="0.3">
      <c r="A1099" t="s">
        <v>73</v>
      </c>
      <c r="B1099" t="s">
        <v>8275</v>
      </c>
      <c r="C1099" t="s">
        <v>8276</v>
      </c>
      <c r="D1099" t="s">
        <v>8122</v>
      </c>
      <c r="E1099">
        <v>1</v>
      </c>
      <c r="F1099">
        <v>1</v>
      </c>
      <c r="G1099">
        <v>1</v>
      </c>
      <c r="H1099">
        <v>1</v>
      </c>
      <c r="I1099">
        <v>1</v>
      </c>
      <c r="J1099" t="s">
        <v>269</v>
      </c>
      <c r="K1099" t="s">
        <v>2524</v>
      </c>
      <c r="L1099" s="20"/>
      <c r="M1099" s="20"/>
      <c r="N1099" s="20"/>
      <c r="O1099" s="20"/>
      <c r="P1099" s="20"/>
      <c r="Q1099" s="28">
        <f t="shared" si="16"/>
        <v>17.71</v>
      </c>
      <c r="R1099" s="18"/>
      <c r="S1099" s="18"/>
      <c r="T1099" s="18"/>
      <c r="U1099" s="18"/>
      <c r="V1099" s="18"/>
      <c r="W109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09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09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09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09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099" s="17">
        <f>SUM(T_MAIN_ROUTGW29[[#This Row],[(Y)
TOTAL Excluding VAT - Y1
((A*J)*Q)+((A*R)*12))]:[(AC)
TOTAL Excluding VAT - Y5
((E*N*Q)+((E*V)*12))]])</f>
        <v>0</v>
      </c>
      <c r="AC1099" s="65"/>
    </row>
    <row r="1100" spans="1:29" x14ac:dyDescent="0.3">
      <c r="A1100" t="s">
        <v>73</v>
      </c>
      <c r="B1100" t="s">
        <v>8277</v>
      </c>
      <c r="C1100" t="s">
        <v>8278</v>
      </c>
      <c r="D1100" t="s">
        <v>8122</v>
      </c>
      <c r="E1100">
        <v>1</v>
      </c>
      <c r="F1100">
        <v>1</v>
      </c>
      <c r="G1100">
        <v>1</v>
      </c>
      <c r="H1100">
        <v>1</v>
      </c>
      <c r="I1100">
        <v>1</v>
      </c>
      <c r="J1100" t="s">
        <v>269</v>
      </c>
      <c r="K1100" t="s">
        <v>2524</v>
      </c>
      <c r="L1100" s="20"/>
      <c r="M1100" s="20"/>
      <c r="N1100" s="20"/>
      <c r="O1100" s="20"/>
      <c r="P1100" s="20"/>
      <c r="Q1100" s="28">
        <f t="shared" si="16"/>
        <v>17.71</v>
      </c>
      <c r="R1100" s="18"/>
      <c r="S1100" s="18"/>
      <c r="T1100" s="18"/>
      <c r="U1100" s="18"/>
      <c r="V1100" s="18"/>
      <c r="W110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0" s="17">
        <f>SUM(T_MAIN_ROUTGW29[[#This Row],[(Y)
TOTAL Excluding VAT - Y1
((A*J)*Q)+((A*R)*12))]:[(AC)
TOTAL Excluding VAT - Y5
((E*N*Q)+((E*V)*12))]])</f>
        <v>0</v>
      </c>
      <c r="AC1100" s="65"/>
    </row>
    <row r="1101" spans="1:29" x14ac:dyDescent="0.3">
      <c r="A1101" t="s">
        <v>73</v>
      </c>
      <c r="B1101" t="s">
        <v>8279</v>
      </c>
      <c r="C1101" t="s">
        <v>8280</v>
      </c>
      <c r="D1101" t="s">
        <v>8122</v>
      </c>
      <c r="E1101">
        <v>1</v>
      </c>
      <c r="F1101">
        <v>1</v>
      </c>
      <c r="G1101">
        <v>1</v>
      </c>
      <c r="H1101">
        <v>1</v>
      </c>
      <c r="I1101">
        <v>1</v>
      </c>
      <c r="J1101" t="s">
        <v>269</v>
      </c>
      <c r="K1101" t="s">
        <v>2524</v>
      </c>
      <c r="L1101" s="20"/>
      <c r="M1101" s="20"/>
      <c r="N1101" s="20"/>
      <c r="O1101" s="20"/>
      <c r="P1101" s="20"/>
      <c r="Q1101" s="28">
        <f t="shared" ref="Q1101:Q1142" si="17">Exchange_Rate</f>
        <v>17.71</v>
      </c>
      <c r="R1101" s="18"/>
      <c r="S1101" s="18"/>
      <c r="T1101" s="18"/>
      <c r="U1101" s="18"/>
      <c r="V1101" s="18"/>
      <c r="W110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1" s="17">
        <f>SUM(T_MAIN_ROUTGW29[[#This Row],[(Y)
TOTAL Excluding VAT - Y1
((A*J)*Q)+((A*R)*12))]:[(AC)
TOTAL Excluding VAT - Y5
((E*N*Q)+((E*V)*12))]])</f>
        <v>0</v>
      </c>
      <c r="AC1101" s="65"/>
    </row>
    <row r="1102" spans="1:29" x14ac:dyDescent="0.3">
      <c r="A1102" t="s">
        <v>73</v>
      </c>
      <c r="B1102" t="s">
        <v>8281</v>
      </c>
      <c r="C1102" t="s">
        <v>8282</v>
      </c>
      <c r="D1102" t="s">
        <v>8122</v>
      </c>
      <c r="E1102">
        <v>1</v>
      </c>
      <c r="F1102">
        <v>1</v>
      </c>
      <c r="G1102">
        <v>1</v>
      </c>
      <c r="H1102">
        <v>1</v>
      </c>
      <c r="I1102">
        <v>1</v>
      </c>
      <c r="J1102" t="s">
        <v>269</v>
      </c>
      <c r="K1102" t="s">
        <v>2524</v>
      </c>
      <c r="L1102" s="20"/>
      <c r="M1102" s="20"/>
      <c r="N1102" s="20"/>
      <c r="O1102" s="20"/>
      <c r="P1102" s="20"/>
      <c r="Q1102" s="28">
        <f t="shared" si="17"/>
        <v>17.71</v>
      </c>
      <c r="R1102" s="18"/>
      <c r="S1102" s="18"/>
      <c r="T1102" s="18"/>
      <c r="U1102" s="18"/>
      <c r="V1102" s="18"/>
      <c r="W110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2" s="17">
        <f>SUM(T_MAIN_ROUTGW29[[#This Row],[(Y)
TOTAL Excluding VAT - Y1
((A*J)*Q)+((A*R)*12))]:[(AC)
TOTAL Excluding VAT - Y5
((E*N*Q)+((E*V)*12))]])</f>
        <v>0</v>
      </c>
      <c r="AC1102" s="65"/>
    </row>
    <row r="1103" spans="1:29" x14ac:dyDescent="0.3">
      <c r="A1103" t="s">
        <v>73</v>
      </c>
      <c r="B1103" t="s">
        <v>8283</v>
      </c>
      <c r="C1103" t="s">
        <v>8284</v>
      </c>
      <c r="D1103" t="s">
        <v>8122</v>
      </c>
      <c r="E1103">
        <v>1</v>
      </c>
      <c r="F1103">
        <v>1</v>
      </c>
      <c r="G1103">
        <v>1</v>
      </c>
      <c r="H1103">
        <v>1</v>
      </c>
      <c r="I1103">
        <v>1</v>
      </c>
      <c r="J1103" t="s">
        <v>269</v>
      </c>
      <c r="K1103" t="s">
        <v>2524</v>
      </c>
      <c r="L1103" s="20"/>
      <c r="M1103" s="20"/>
      <c r="N1103" s="20"/>
      <c r="O1103" s="20"/>
      <c r="P1103" s="20"/>
      <c r="Q1103" s="28">
        <f t="shared" si="17"/>
        <v>17.71</v>
      </c>
      <c r="R1103" s="18"/>
      <c r="S1103" s="18"/>
      <c r="T1103" s="18"/>
      <c r="U1103" s="18"/>
      <c r="V1103" s="18"/>
      <c r="W110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3" s="17">
        <f>SUM(T_MAIN_ROUTGW29[[#This Row],[(Y)
TOTAL Excluding VAT - Y1
((A*J)*Q)+((A*R)*12))]:[(AC)
TOTAL Excluding VAT - Y5
((E*N*Q)+((E*V)*12))]])</f>
        <v>0</v>
      </c>
      <c r="AC1103" s="65"/>
    </row>
    <row r="1104" spans="1:29" x14ac:dyDescent="0.3">
      <c r="A1104" t="s">
        <v>73</v>
      </c>
      <c r="B1104" t="s">
        <v>8285</v>
      </c>
      <c r="C1104" t="s">
        <v>8286</v>
      </c>
      <c r="D1104" t="s">
        <v>8122</v>
      </c>
      <c r="E1104">
        <v>1</v>
      </c>
      <c r="F1104">
        <v>1</v>
      </c>
      <c r="G1104">
        <v>1</v>
      </c>
      <c r="H1104">
        <v>1</v>
      </c>
      <c r="I1104">
        <v>1</v>
      </c>
      <c r="J1104" t="s">
        <v>269</v>
      </c>
      <c r="K1104" t="s">
        <v>2524</v>
      </c>
      <c r="L1104" s="20"/>
      <c r="M1104" s="20"/>
      <c r="N1104" s="20"/>
      <c r="O1104" s="20"/>
      <c r="P1104" s="20"/>
      <c r="Q1104" s="28">
        <f t="shared" si="17"/>
        <v>17.71</v>
      </c>
      <c r="R1104" s="18"/>
      <c r="S1104" s="18"/>
      <c r="T1104" s="18"/>
      <c r="U1104" s="18"/>
      <c r="V1104" s="18"/>
      <c r="W110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4" s="17">
        <f>SUM(T_MAIN_ROUTGW29[[#This Row],[(Y)
TOTAL Excluding VAT - Y1
((A*J)*Q)+((A*R)*12))]:[(AC)
TOTAL Excluding VAT - Y5
((E*N*Q)+((E*V)*12))]])</f>
        <v>0</v>
      </c>
      <c r="AC1104" s="65"/>
    </row>
    <row r="1105" spans="1:29" x14ac:dyDescent="0.3">
      <c r="A1105" t="s">
        <v>73</v>
      </c>
      <c r="B1105" t="s">
        <v>8287</v>
      </c>
      <c r="C1105" t="s">
        <v>8288</v>
      </c>
      <c r="D1105" t="s">
        <v>8122</v>
      </c>
      <c r="E1105">
        <v>1</v>
      </c>
      <c r="F1105">
        <v>1</v>
      </c>
      <c r="G1105">
        <v>1</v>
      </c>
      <c r="H1105">
        <v>1</v>
      </c>
      <c r="I1105">
        <v>1</v>
      </c>
      <c r="J1105" t="s">
        <v>269</v>
      </c>
      <c r="K1105" t="s">
        <v>2524</v>
      </c>
      <c r="L1105" s="20"/>
      <c r="M1105" s="20"/>
      <c r="N1105" s="20"/>
      <c r="O1105" s="20"/>
      <c r="P1105" s="20"/>
      <c r="Q1105" s="28">
        <f t="shared" si="17"/>
        <v>17.71</v>
      </c>
      <c r="R1105" s="18"/>
      <c r="S1105" s="18"/>
      <c r="T1105" s="18"/>
      <c r="U1105" s="18"/>
      <c r="V1105" s="18"/>
      <c r="W110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5" s="17">
        <f>SUM(T_MAIN_ROUTGW29[[#This Row],[(Y)
TOTAL Excluding VAT - Y1
((A*J)*Q)+((A*R)*12))]:[(AC)
TOTAL Excluding VAT - Y5
((E*N*Q)+((E*V)*12))]])</f>
        <v>0</v>
      </c>
      <c r="AC1105" s="65"/>
    </row>
    <row r="1106" spans="1:29" x14ac:dyDescent="0.3">
      <c r="A1106" t="s">
        <v>73</v>
      </c>
      <c r="B1106" t="s">
        <v>8289</v>
      </c>
      <c r="C1106" t="s">
        <v>8290</v>
      </c>
      <c r="D1106" t="s">
        <v>8122</v>
      </c>
      <c r="E1106">
        <v>1</v>
      </c>
      <c r="F1106">
        <v>1</v>
      </c>
      <c r="G1106">
        <v>1</v>
      </c>
      <c r="H1106">
        <v>1</v>
      </c>
      <c r="I1106">
        <v>1</v>
      </c>
      <c r="J1106" t="s">
        <v>269</v>
      </c>
      <c r="K1106" t="s">
        <v>2524</v>
      </c>
      <c r="L1106" s="20"/>
      <c r="M1106" s="20"/>
      <c r="N1106" s="20"/>
      <c r="O1106" s="20"/>
      <c r="P1106" s="20"/>
      <c r="Q1106" s="28">
        <f t="shared" si="17"/>
        <v>17.71</v>
      </c>
      <c r="R1106" s="18"/>
      <c r="S1106" s="18"/>
      <c r="T1106" s="18"/>
      <c r="U1106" s="18"/>
      <c r="V1106" s="18"/>
      <c r="W110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6" s="17">
        <f>SUM(T_MAIN_ROUTGW29[[#This Row],[(Y)
TOTAL Excluding VAT - Y1
((A*J)*Q)+((A*R)*12))]:[(AC)
TOTAL Excluding VAT - Y5
((E*N*Q)+((E*V)*12))]])</f>
        <v>0</v>
      </c>
      <c r="AC1106" s="65"/>
    </row>
    <row r="1107" spans="1:29" x14ac:dyDescent="0.3">
      <c r="A1107" t="s">
        <v>73</v>
      </c>
      <c r="B1107" t="s">
        <v>8291</v>
      </c>
      <c r="C1107" t="s">
        <v>8292</v>
      </c>
      <c r="D1107" t="s">
        <v>8122</v>
      </c>
      <c r="E1107">
        <v>1</v>
      </c>
      <c r="F1107">
        <v>1</v>
      </c>
      <c r="G1107">
        <v>1</v>
      </c>
      <c r="H1107">
        <v>1</v>
      </c>
      <c r="I1107">
        <v>1</v>
      </c>
      <c r="J1107" t="s">
        <v>269</v>
      </c>
      <c r="K1107" t="s">
        <v>2524</v>
      </c>
      <c r="L1107" s="20"/>
      <c r="M1107" s="20"/>
      <c r="N1107" s="20"/>
      <c r="O1107" s="20"/>
      <c r="P1107" s="20"/>
      <c r="Q1107" s="28">
        <f t="shared" si="17"/>
        <v>17.71</v>
      </c>
      <c r="R1107" s="18"/>
      <c r="S1107" s="18"/>
      <c r="T1107" s="18"/>
      <c r="U1107" s="18"/>
      <c r="V1107" s="18"/>
      <c r="W110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7" s="17">
        <f>SUM(T_MAIN_ROUTGW29[[#This Row],[(Y)
TOTAL Excluding VAT - Y1
((A*J)*Q)+((A*R)*12))]:[(AC)
TOTAL Excluding VAT - Y5
((E*N*Q)+((E*V)*12))]])</f>
        <v>0</v>
      </c>
      <c r="AC1107" s="65"/>
    </row>
    <row r="1108" spans="1:29" x14ac:dyDescent="0.3">
      <c r="A1108" t="s">
        <v>73</v>
      </c>
      <c r="B1108" t="s">
        <v>8293</v>
      </c>
      <c r="C1108" t="s">
        <v>8294</v>
      </c>
      <c r="D1108" t="s">
        <v>8122</v>
      </c>
      <c r="E1108">
        <v>1</v>
      </c>
      <c r="F1108">
        <v>1</v>
      </c>
      <c r="G1108">
        <v>1</v>
      </c>
      <c r="H1108">
        <v>1</v>
      </c>
      <c r="I1108">
        <v>1</v>
      </c>
      <c r="J1108" t="s">
        <v>269</v>
      </c>
      <c r="K1108" t="s">
        <v>2524</v>
      </c>
      <c r="L1108" s="20"/>
      <c r="M1108" s="20"/>
      <c r="N1108" s="20"/>
      <c r="O1108" s="20"/>
      <c r="P1108" s="20"/>
      <c r="Q1108" s="28">
        <f t="shared" si="17"/>
        <v>17.71</v>
      </c>
      <c r="R1108" s="18"/>
      <c r="S1108" s="18"/>
      <c r="T1108" s="18"/>
      <c r="U1108" s="18"/>
      <c r="V1108" s="18"/>
      <c r="W110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8" s="17">
        <f>SUM(T_MAIN_ROUTGW29[[#This Row],[(Y)
TOTAL Excluding VAT - Y1
((A*J)*Q)+((A*R)*12))]:[(AC)
TOTAL Excluding VAT - Y5
((E*N*Q)+((E*V)*12))]])</f>
        <v>0</v>
      </c>
      <c r="AC1108" s="65"/>
    </row>
    <row r="1109" spans="1:29" x14ac:dyDescent="0.3">
      <c r="A1109" t="s">
        <v>73</v>
      </c>
      <c r="B1109" t="s">
        <v>8295</v>
      </c>
      <c r="C1109" t="s">
        <v>8296</v>
      </c>
      <c r="D1109" t="s">
        <v>8122</v>
      </c>
      <c r="E1109">
        <v>1</v>
      </c>
      <c r="F1109">
        <v>1</v>
      </c>
      <c r="G1109">
        <v>1</v>
      </c>
      <c r="H1109">
        <v>1</v>
      </c>
      <c r="I1109">
        <v>1</v>
      </c>
      <c r="J1109" t="s">
        <v>269</v>
      </c>
      <c r="K1109" t="s">
        <v>2524</v>
      </c>
      <c r="L1109" s="20"/>
      <c r="M1109" s="20"/>
      <c r="N1109" s="20"/>
      <c r="O1109" s="20"/>
      <c r="P1109" s="20"/>
      <c r="Q1109" s="28">
        <f t="shared" si="17"/>
        <v>17.71</v>
      </c>
      <c r="R1109" s="18"/>
      <c r="S1109" s="18"/>
      <c r="T1109" s="18"/>
      <c r="U1109" s="18"/>
      <c r="V1109" s="18"/>
      <c r="W110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0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0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0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0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09" s="17">
        <f>SUM(T_MAIN_ROUTGW29[[#This Row],[(Y)
TOTAL Excluding VAT - Y1
((A*J)*Q)+((A*R)*12))]:[(AC)
TOTAL Excluding VAT - Y5
((E*N*Q)+((E*V)*12))]])</f>
        <v>0</v>
      </c>
      <c r="AC1109" s="65"/>
    </row>
    <row r="1110" spans="1:29" x14ac:dyDescent="0.3">
      <c r="A1110" t="s">
        <v>73</v>
      </c>
      <c r="B1110" t="s">
        <v>8297</v>
      </c>
      <c r="C1110" t="s">
        <v>8298</v>
      </c>
      <c r="D1110" t="s">
        <v>8122</v>
      </c>
      <c r="E1110">
        <v>1</v>
      </c>
      <c r="F1110">
        <v>1</v>
      </c>
      <c r="G1110">
        <v>1</v>
      </c>
      <c r="H1110">
        <v>1</v>
      </c>
      <c r="I1110">
        <v>1</v>
      </c>
      <c r="J1110" t="s">
        <v>269</v>
      </c>
      <c r="K1110" t="s">
        <v>2524</v>
      </c>
      <c r="L1110" s="20"/>
      <c r="M1110" s="20"/>
      <c r="N1110" s="20"/>
      <c r="O1110" s="20"/>
      <c r="P1110" s="20"/>
      <c r="Q1110" s="28">
        <f t="shared" si="17"/>
        <v>17.71</v>
      </c>
      <c r="R1110" s="18"/>
      <c r="S1110" s="18"/>
      <c r="T1110" s="18"/>
      <c r="U1110" s="18"/>
      <c r="V1110" s="18"/>
      <c r="W111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0" s="17">
        <f>SUM(T_MAIN_ROUTGW29[[#This Row],[(Y)
TOTAL Excluding VAT - Y1
((A*J)*Q)+((A*R)*12))]:[(AC)
TOTAL Excluding VAT - Y5
((E*N*Q)+((E*V)*12))]])</f>
        <v>0</v>
      </c>
      <c r="AC1110" s="65"/>
    </row>
    <row r="1111" spans="1:29" x14ac:dyDescent="0.3">
      <c r="A1111" t="s">
        <v>73</v>
      </c>
      <c r="B1111" t="s">
        <v>8299</v>
      </c>
      <c r="C1111" t="s">
        <v>8300</v>
      </c>
      <c r="D1111" t="s">
        <v>8122</v>
      </c>
      <c r="E1111">
        <v>1</v>
      </c>
      <c r="F1111">
        <v>1</v>
      </c>
      <c r="G1111">
        <v>1</v>
      </c>
      <c r="H1111">
        <v>1</v>
      </c>
      <c r="I1111">
        <v>1</v>
      </c>
      <c r="J1111" t="s">
        <v>269</v>
      </c>
      <c r="K1111" t="s">
        <v>2524</v>
      </c>
      <c r="L1111" s="20"/>
      <c r="M1111" s="20"/>
      <c r="N1111" s="20"/>
      <c r="O1111" s="20"/>
      <c r="P1111" s="20"/>
      <c r="Q1111" s="28">
        <f t="shared" si="17"/>
        <v>17.71</v>
      </c>
      <c r="R1111" s="18"/>
      <c r="S1111" s="18"/>
      <c r="T1111" s="18"/>
      <c r="U1111" s="18"/>
      <c r="V1111" s="18"/>
      <c r="W111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1" s="17">
        <f>SUM(T_MAIN_ROUTGW29[[#This Row],[(Y)
TOTAL Excluding VAT - Y1
((A*J)*Q)+((A*R)*12))]:[(AC)
TOTAL Excluding VAT - Y5
((E*N*Q)+((E*V)*12))]])</f>
        <v>0</v>
      </c>
      <c r="AC1111" s="65"/>
    </row>
    <row r="1112" spans="1:29" x14ac:dyDescent="0.3">
      <c r="A1112" t="s">
        <v>73</v>
      </c>
      <c r="B1112" t="s">
        <v>8301</v>
      </c>
      <c r="C1112" t="s">
        <v>8302</v>
      </c>
      <c r="D1112" t="s">
        <v>8122</v>
      </c>
      <c r="E1112">
        <v>1</v>
      </c>
      <c r="F1112">
        <v>1</v>
      </c>
      <c r="G1112">
        <v>1</v>
      </c>
      <c r="H1112">
        <v>1</v>
      </c>
      <c r="I1112">
        <v>1</v>
      </c>
      <c r="J1112" t="s">
        <v>269</v>
      </c>
      <c r="K1112" t="s">
        <v>2524</v>
      </c>
      <c r="L1112" s="20"/>
      <c r="M1112" s="20"/>
      <c r="N1112" s="20"/>
      <c r="O1112" s="20"/>
      <c r="P1112" s="20"/>
      <c r="Q1112" s="28">
        <f t="shared" si="17"/>
        <v>17.71</v>
      </c>
      <c r="R1112" s="18"/>
      <c r="S1112" s="18"/>
      <c r="T1112" s="18"/>
      <c r="U1112" s="18"/>
      <c r="V1112" s="18"/>
      <c r="W111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2" s="17">
        <f>SUM(T_MAIN_ROUTGW29[[#This Row],[(Y)
TOTAL Excluding VAT - Y1
((A*J)*Q)+((A*R)*12))]:[(AC)
TOTAL Excluding VAT - Y5
((E*N*Q)+((E*V)*12))]])</f>
        <v>0</v>
      </c>
      <c r="AC1112" s="65"/>
    </row>
    <row r="1113" spans="1:29" x14ac:dyDescent="0.3">
      <c r="A1113" t="s">
        <v>73</v>
      </c>
      <c r="B1113" t="s">
        <v>8303</v>
      </c>
      <c r="C1113" t="s">
        <v>8304</v>
      </c>
      <c r="D1113" t="s">
        <v>8122</v>
      </c>
      <c r="E1113">
        <v>1</v>
      </c>
      <c r="F1113">
        <v>1</v>
      </c>
      <c r="G1113">
        <v>1</v>
      </c>
      <c r="H1113">
        <v>1</v>
      </c>
      <c r="I1113">
        <v>1</v>
      </c>
      <c r="J1113" t="s">
        <v>269</v>
      </c>
      <c r="K1113" t="s">
        <v>2524</v>
      </c>
      <c r="L1113" s="20"/>
      <c r="M1113" s="20"/>
      <c r="N1113" s="20"/>
      <c r="O1113" s="20"/>
      <c r="P1113" s="20"/>
      <c r="Q1113" s="28">
        <f t="shared" si="17"/>
        <v>17.71</v>
      </c>
      <c r="R1113" s="18"/>
      <c r="S1113" s="18"/>
      <c r="T1113" s="18"/>
      <c r="U1113" s="18"/>
      <c r="V1113" s="18"/>
      <c r="W111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3" s="17">
        <f>SUM(T_MAIN_ROUTGW29[[#This Row],[(Y)
TOTAL Excluding VAT - Y1
((A*J)*Q)+((A*R)*12))]:[(AC)
TOTAL Excluding VAT - Y5
((E*N*Q)+((E*V)*12))]])</f>
        <v>0</v>
      </c>
      <c r="AC1113" s="65"/>
    </row>
    <row r="1114" spans="1:29" x14ac:dyDescent="0.3">
      <c r="A1114" t="s">
        <v>73</v>
      </c>
      <c r="B1114" t="s">
        <v>8305</v>
      </c>
      <c r="C1114" t="s">
        <v>8306</v>
      </c>
      <c r="D1114" t="s">
        <v>8122</v>
      </c>
      <c r="E1114">
        <v>1</v>
      </c>
      <c r="F1114">
        <v>1</v>
      </c>
      <c r="G1114">
        <v>1</v>
      </c>
      <c r="H1114">
        <v>1</v>
      </c>
      <c r="I1114">
        <v>1</v>
      </c>
      <c r="J1114" t="s">
        <v>269</v>
      </c>
      <c r="K1114" t="s">
        <v>2524</v>
      </c>
      <c r="L1114" s="20"/>
      <c r="M1114" s="20"/>
      <c r="N1114" s="20"/>
      <c r="O1114" s="20"/>
      <c r="P1114" s="20"/>
      <c r="Q1114" s="28">
        <f t="shared" si="17"/>
        <v>17.71</v>
      </c>
      <c r="R1114" s="18"/>
      <c r="S1114" s="18"/>
      <c r="T1114" s="18"/>
      <c r="U1114" s="18"/>
      <c r="V1114" s="18"/>
      <c r="W111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4" s="17">
        <f>SUM(T_MAIN_ROUTGW29[[#This Row],[(Y)
TOTAL Excluding VAT - Y1
((A*J)*Q)+((A*R)*12))]:[(AC)
TOTAL Excluding VAT - Y5
((E*N*Q)+((E*V)*12))]])</f>
        <v>0</v>
      </c>
      <c r="AC1114" s="65"/>
    </row>
    <row r="1115" spans="1:29" x14ac:dyDescent="0.3">
      <c r="A1115" t="s">
        <v>73</v>
      </c>
      <c r="B1115" t="s">
        <v>8307</v>
      </c>
      <c r="C1115" t="s">
        <v>8308</v>
      </c>
      <c r="D1115" t="s">
        <v>8122</v>
      </c>
      <c r="E1115">
        <v>1</v>
      </c>
      <c r="F1115">
        <v>1</v>
      </c>
      <c r="G1115">
        <v>1</v>
      </c>
      <c r="H1115">
        <v>1</v>
      </c>
      <c r="I1115">
        <v>1</v>
      </c>
      <c r="J1115" t="s">
        <v>269</v>
      </c>
      <c r="K1115" t="s">
        <v>2524</v>
      </c>
      <c r="L1115" s="20"/>
      <c r="M1115" s="20"/>
      <c r="N1115" s="20"/>
      <c r="O1115" s="20"/>
      <c r="P1115" s="20"/>
      <c r="Q1115" s="28">
        <f t="shared" si="17"/>
        <v>17.71</v>
      </c>
      <c r="R1115" s="18"/>
      <c r="S1115" s="18"/>
      <c r="T1115" s="18"/>
      <c r="U1115" s="18"/>
      <c r="V1115" s="18"/>
      <c r="W111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5" s="17">
        <f>SUM(T_MAIN_ROUTGW29[[#This Row],[(Y)
TOTAL Excluding VAT - Y1
((A*J)*Q)+((A*R)*12))]:[(AC)
TOTAL Excluding VAT - Y5
((E*N*Q)+((E*V)*12))]])</f>
        <v>0</v>
      </c>
      <c r="AC1115" s="65"/>
    </row>
    <row r="1116" spans="1:29" x14ac:dyDescent="0.3">
      <c r="A1116" t="s">
        <v>73</v>
      </c>
      <c r="B1116" t="s">
        <v>8309</v>
      </c>
      <c r="C1116" t="s">
        <v>8310</v>
      </c>
      <c r="D1116" t="s">
        <v>8122</v>
      </c>
      <c r="E1116">
        <v>1</v>
      </c>
      <c r="F1116">
        <v>1</v>
      </c>
      <c r="G1116">
        <v>1</v>
      </c>
      <c r="H1116">
        <v>1</v>
      </c>
      <c r="I1116">
        <v>1</v>
      </c>
      <c r="J1116" t="s">
        <v>269</v>
      </c>
      <c r="K1116" t="s">
        <v>2524</v>
      </c>
      <c r="L1116" s="20"/>
      <c r="M1116" s="20"/>
      <c r="N1116" s="20"/>
      <c r="O1116" s="20"/>
      <c r="P1116" s="20"/>
      <c r="Q1116" s="28">
        <f t="shared" si="17"/>
        <v>17.71</v>
      </c>
      <c r="R1116" s="18"/>
      <c r="S1116" s="18"/>
      <c r="T1116" s="18"/>
      <c r="U1116" s="18"/>
      <c r="V1116" s="18"/>
      <c r="W111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6" s="17">
        <f>SUM(T_MAIN_ROUTGW29[[#This Row],[(Y)
TOTAL Excluding VAT - Y1
((A*J)*Q)+((A*R)*12))]:[(AC)
TOTAL Excluding VAT - Y5
((E*N*Q)+((E*V)*12))]])</f>
        <v>0</v>
      </c>
      <c r="AC1116" s="65"/>
    </row>
    <row r="1117" spans="1:29" x14ac:dyDescent="0.3">
      <c r="A1117" t="s">
        <v>73</v>
      </c>
      <c r="B1117" t="s">
        <v>8311</v>
      </c>
      <c r="C1117" t="s">
        <v>8312</v>
      </c>
      <c r="D1117" t="s">
        <v>8122</v>
      </c>
      <c r="E1117">
        <v>1</v>
      </c>
      <c r="F1117">
        <v>1</v>
      </c>
      <c r="G1117">
        <v>1</v>
      </c>
      <c r="H1117">
        <v>1</v>
      </c>
      <c r="I1117">
        <v>1</v>
      </c>
      <c r="J1117" t="s">
        <v>269</v>
      </c>
      <c r="K1117" t="s">
        <v>2524</v>
      </c>
      <c r="L1117" s="20"/>
      <c r="M1117" s="20"/>
      <c r="N1117" s="20"/>
      <c r="O1117" s="20"/>
      <c r="P1117" s="20"/>
      <c r="Q1117" s="28">
        <f t="shared" si="17"/>
        <v>17.71</v>
      </c>
      <c r="R1117" s="18"/>
      <c r="S1117" s="18"/>
      <c r="T1117" s="18"/>
      <c r="U1117" s="18"/>
      <c r="V1117" s="18"/>
      <c r="W111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7" s="17">
        <f>SUM(T_MAIN_ROUTGW29[[#This Row],[(Y)
TOTAL Excluding VAT - Y1
((A*J)*Q)+((A*R)*12))]:[(AC)
TOTAL Excluding VAT - Y5
((E*N*Q)+((E*V)*12))]])</f>
        <v>0</v>
      </c>
      <c r="AC1117" s="65"/>
    </row>
    <row r="1118" spans="1:29" x14ac:dyDescent="0.3">
      <c r="A1118" t="s">
        <v>73</v>
      </c>
      <c r="B1118" t="s">
        <v>8313</v>
      </c>
      <c r="C1118" t="s">
        <v>8314</v>
      </c>
      <c r="D1118" t="s">
        <v>8122</v>
      </c>
      <c r="E1118">
        <v>1</v>
      </c>
      <c r="F1118">
        <v>1</v>
      </c>
      <c r="G1118">
        <v>1</v>
      </c>
      <c r="H1118">
        <v>1</v>
      </c>
      <c r="I1118">
        <v>1</v>
      </c>
      <c r="J1118" t="s">
        <v>269</v>
      </c>
      <c r="K1118" t="s">
        <v>2524</v>
      </c>
      <c r="L1118" s="20"/>
      <c r="M1118" s="20"/>
      <c r="N1118" s="20"/>
      <c r="O1118" s="20"/>
      <c r="P1118" s="20"/>
      <c r="Q1118" s="28">
        <f t="shared" si="17"/>
        <v>17.71</v>
      </c>
      <c r="R1118" s="18"/>
      <c r="S1118" s="18"/>
      <c r="T1118" s="18"/>
      <c r="U1118" s="18"/>
      <c r="V1118" s="18"/>
      <c r="W111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8" s="17">
        <f>SUM(T_MAIN_ROUTGW29[[#This Row],[(Y)
TOTAL Excluding VAT - Y1
((A*J)*Q)+((A*R)*12))]:[(AC)
TOTAL Excluding VAT - Y5
((E*N*Q)+((E*V)*12))]])</f>
        <v>0</v>
      </c>
      <c r="AC1118" s="65"/>
    </row>
    <row r="1119" spans="1:29" x14ac:dyDescent="0.3">
      <c r="A1119" t="s">
        <v>73</v>
      </c>
      <c r="B1119" t="s">
        <v>8315</v>
      </c>
      <c r="C1119" t="s">
        <v>8316</v>
      </c>
      <c r="D1119" t="s">
        <v>8122</v>
      </c>
      <c r="E1119">
        <v>1</v>
      </c>
      <c r="F1119">
        <v>1</v>
      </c>
      <c r="G1119">
        <v>1</v>
      </c>
      <c r="H1119">
        <v>1</v>
      </c>
      <c r="I1119">
        <v>1</v>
      </c>
      <c r="J1119" t="s">
        <v>269</v>
      </c>
      <c r="K1119" t="s">
        <v>2524</v>
      </c>
      <c r="L1119" s="20"/>
      <c r="M1119" s="20"/>
      <c r="N1119" s="20"/>
      <c r="O1119" s="20"/>
      <c r="P1119" s="20"/>
      <c r="Q1119" s="28">
        <f t="shared" si="17"/>
        <v>17.71</v>
      </c>
      <c r="R1119" s="18"/>
      <c r="S1119" s="18"/>
      <c r="T1119" s="18"/>
      <c r="U1119" s="18"/>
      <c r="V1119" s="18"/>
      <c r="W111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1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1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1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1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19" s="17">
        <f>SUM(T_MAIN_ROUTGW29[[#This Row],[(Y)
TOTAL Excluding VAT - Y1
((A*J)*Q)+((A*R)*12))]:[(AC)
TOTAL Excluding VAT - Y5
((E*N*Q)+((E*V)*12))]])</f>
        <v>0</v>
      </c>
      <c r="AC1119" s="65"/>
    </row>
    <row r="1120" spans="1:29" x14ac:dyDescent="0.3">
      <c r="A1120" t="s">
        <v>73</v>
      </c>
      <c r="B1120" t="s">
        <v>8317</v>
      </c>
      <c r="C1120" t="s">
        <v>8318</v>
      </c>
      <c r="D1120" t="s">
        <v>8122</v>
      </c>
      <c r="E1120">
        <v>1</v>
      </c>
      <c r="F1120">
        <v>1</v>
      </c>
      <c r="G1120">
        <v>1</v>
      </c>
      <c r="H1120">
        <v>1</v>
      </c>
      <c r="I1120">
        <v>1</v>
      </c>
      <c r="J1120" t="s">
        <v>269</v>
      </c>
      <c r="K1120" t="s">
        <v>2524</v>
      </c>
      <c r="L1120" s="20"/>
      <c r="M1120" s="20"/>
      <c r="N1120" s="20"/>
      <c r="O1120" s="20"/>
      <c r="P1120" s="20"/>
      <c r="Q1120" s="28">
        <f t="shared" si="17"/>
        <v>17.71</v>
      </c>
      <c r="R1120" s="18"/>
      <c r="S1120" s="18"/>
      <c r="T1120" s="18"/>
      <c r="U1120" s="18"/>
      <c r="V1120" s="18"/>
      <c r="W112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0" s="17">
        <f>SUM(T_MAIN_ROUTGW29[[#This Row],[(Y)
TOTAL Excluding VAT - Y1
((A*J)*Q)+((A*R)*12))]:[(AC)
TOTAL Excluding VAT - Y5
((E*N*Q)+((E*V)*12))]])</f>
        <v>0</v>
      </c>
      <c r="AC1120" s="65"/>
    </row>
    <row r="1121" spans="1:29" x14ac:dyDescent="0.3">
      <c r="A1121" t="s">
        <v>73</v>
      </c>
      <c r="B1121" t="s">
        <v>8319</v>
      </c>
      <c r="C1121" t="s">
        <v>8320</v>
      </c>
      <c r="D1121" t="s">
        <v>8122</v>
      </c>
      <c r="E1121">
        <v>1</v>
      </c>
      <c r="F1121">
        <v>1</v>
      </c>
      <c r="G1121">
        <v>1</v>
      </c>
      <c r="H1121">
        <v>1</v>
      </c>
      <c r="I1121">
        <v>1</v>
      </c>
      <c r="J1121" t="s">
        <v>269</v>
      </c>
      <c r="K1121" t="s">
        <v>2524</v>
      </c>
      <c r="L1121" s="20"/>
      <c r="M1121" s="20"/>
      <c r="N1121" s="20"/>
      <c r="O1121" s="20"/>
      <c r="P1121" s="20"/>
      <c r="Q1121" s="28">
        <f t="shared" si="17"/>
        <v>17.71</v>
      </c>
      <c r="R1121" s="18"/>
      <c r="S1121" s="18"/>
      <c r="T1121" s="18"/>
      <c r="U1121" s="18"/>
      <c r="V1121" s="18"/>
      <c r="W112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1" s="17">
        <f>SUM(T_MAIN_ROUTGW29[[#This Row],[(Y)
TOTAL Excluding VAT - Y1
((A*J)*Q)+((A*R)*12))]:[(AC)
TOTAL Excluding VAT - Y5
((E*N*Q)+((E*V)*12))]])</f>
        <v>0</v>
      </c>
      <c r="AC1121" s="65"/>
    </row>
    <row r="1122" spans="1:29" x14ac:dyDescent="0.3">
      <c r="A1122" t="s">
        <v>73</v>
      </c>
      <c r="B1122" t="s">
        <v>8321</v>
      </c>
      <c r="C1122" t="s">
        <v>8322</v>
      </c>
      <c r="D1122" t="s">
        <v>8122</v>
      </c>
      <c r="E1122">
        <v>1</v>
      </c>
      <c r="F1122">
        <v>1</v>
      </c>
      <c r="G1122">
        <v>1</v>
      </c>
      <c r="H1122">
        <v>1</v>
      </c>
      <c r="I1122">
        <v>1</v>
      </c>
      <c r="J1122" t="s">
        <v>269</v>
      </c>
      <c r="K1122" t="s">
        <v>2524</v>
      </c>
      <c r="L1122" s="20"/>
      <c r="M1122" s="20"/>
      <c r="N1122" s="20"/>
      <c r="O1122" s="20"/>
      <c r="P1122" s="20"/>
      <c r="Q1122" s="28">
        <f t="shared" si="17"/>
        <v>17.71</v>
      </c>
      <c r="R1122" s="18"/>
      <c r="S1122" s="18"/>
      <c r="T1122" s="18"/>
      <c r="U1122" s="18"/>
      <c r="V1122" s="18"/>
      <c r="W112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2" s="17">
        <f>SUM(T_MAIN_ROUTGW29[[#This Row],[(Y)
TOTAL Excluding VAT - Y1
((A*J)*Q)+((A*R)*12))]:[(AC)
TOTAL Excluding VAT - Y5
((E*N*Q)+((E*V)*12))]])</f>
        <v>0</v>
      </c>
      <c r="AC1122" s="65"/>
    </row>
    <row r="1123" spans="1:29" x14ac:dyDescent="0.3">
      <c r="A1123" t="s">
        <v>73</v>
      </c>
      <c r="B1123" t="s">
        <v>8323</v>
      </c>
      <c r="C1123" t="s">
        <v>8324</v>
      </c>
      <c r="D1123" t="s">
        <v>8122</v>
      </c>
      <c r="E1123">
        <v>1</v>
      </c>
      <c r="F1123">
        <v>1</v>
      </c>
      <c r="G1123">
        <v>1</v>
      </c>
      <c r="H1123">
        <v>1</v>
      </c>
      <c r="I1123">
        <v>1</v>
      </c>
      <c r="J1123" t="s">
        <v>269</v>
      </c>
      <c r="K1123" t="s">
        <v>2524</v>
      </c>
      <c r="L1123" s="20"/>
      <c r="M1123" s="20"/>
      <c r="N1123" s="20"/>
      <c r="O1123" s="20"/>
      <c r="P1123" s="20"/>
      <c r="Q1123" s="28">
        <f t="shared" si="17"/>
        <v>17.71</v>
      </c>
      <c r="R1123" s="18"/>
      <c r="S1123" s="18"/>
      <c r="T1123" s="18"/>
      <c r="U1123" s="18"/>
      <c r="V1123" s="18"/>
      <c r="W112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3" s="17">
        <f>SUM(T_MAIN_ROUTGW29[[#This Row],[(Y)
TOTAL Excluding VAT - Y1
((A*J)*Q)+((A*R)*12))]:[(AC)
TOTAL Excluding VAT - Y5
((E*N*Q)+((E*V)*12))]])</f>
        <v>0</v>
      </c>
      <c r="AC1123" s="65"/>
    </row>
    <row r="1124" spans="1:29" x14ac:dyDescent="0.3">
      <c r="A1124" t="s">
        <v>73</v>
      </c>
      <c r="B1124" t="s">
        <v>8325</v>
      </c>
      <c r="C1124" t="s">
        <v>8326</v>
      </c>
      <c r="D1124" t="s">
        <v>8122</v>
      </c>
      <c r="E1124">
        <v>1</v>
      </c>
      <c r="F1124">
        <v>1</v>
      </c>
      <c r="G1124">
        <v>1</v>
      </c>
      <c r="H1124">
        <v>1</v>
      </c>
      <c r="I1124">
        <v>1</v>
      </c>
      <c r="J1124" t="s">
        <v>269</v>
      </c>
      <c r="K1124" t="s">
        <v>2524</v>
      </c>
      <c r="L1124" s="20"/>
      <c r="M1124" s="20"/>
      <c r="N1124" s="20"/>
      <c r="O1124" s="20"/>
      <c r="P1124" s="20"/>
      <c r="Q1124" s="28">
        <f t="shared" si="17"/>
        <v>17.71</v>
      </c>
      <c r="R1124" s="18"/>
      <c r="S1124" s="18"/>
      <c r="T1124" s="18"/>
      <c r="U1124" s="18"/>
      <c r="V1124" s="18"/>
      <c r="W112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4" s="17">
        <f>SUM(T_MAIN_ROUTGW29[[#This Row],[(Y)
TOTAL Excluding VAT - Y1
((A*J)*Q)+((A*R)*12))]:[(AC)
TOTAL Excluding VAT - Y5
((E*N*Q)+((E*V)*12))]])</f>
        <v>0</v>
      </c>
      <c r="AC1124" s="65"/>
    </row>
    <row r="1125" spans="1:29" x14ac:dyDescent="0.3">
      <c r="A1125" t="s">
        <v>73</v>
      </c>
      <c r="B1125" t="s">
        <v>8327</v>
      </c>
      <c r="C1125" t="s">
        <v>8328</v>
      </c>
      <c r="D1125" t="s">
        <v>8122</v>
      </c>
      <c r="E1125">
        <v>1</v>
      </c>
      <c r="F1125">
        <v>1</v>
      </c>
      <c r="G1125">
        <v>1</v>
      </c>
      <c r="H1125">
        <v>1</v>
      </c>
      <c r="I1125">
        <v>1</v>
      </c>
      <c r="J1125" t="s">
        <v>269</v>
      </c>
      <c r="K1125" t="s">
        <v>2524</v>
      </c>
      <c r="L1125" s="20"/>
      <c r="M1125" s="20"/>
      <c r="N1125" s="20"/>
      <c r="O1125" s="20"/>
      <c r="P1125" s="20"/>
      <c r="Q1125" s="28">
        <f t="shared" si="17"/>
        <v>17.71</v>
      </c>
      <c r="R1125" s="18"/>
      <c r="S1125" s="18"/>
      <c r="T1125" s="18"/>
      <c r="U1125" s="18"/>
      <c r="V1125" s="18"/>
      <c r="W112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5" s="17">
        <f>SUM(T_MAIN_ROUTGW29[[#This Row],[(Y)
TOTAL Excluding VAT - Y1
((A*J)*Q)+((A*R)*12))]:[(AC)
TOTAL Excluding VAT - Y5
((E*N*Q)+((E*V)*12))]])</f>
        <v>0</v>
      </c>
      <c r="AC1125" s="65"/>
    </row>
    <row r="1126" spans="1:29" x14ac:dyDescent="0.3">
      <c r="A1126" t="s">
        <v>73</v>
      </c>
      <c r="B1126" t="s">
        <v>8329</v>
      </c>
      <c r="C1126" t="s">
        <v>8330</v>
      </c>
      <c r="D1126" t="s">
        <v>8122</v>
      </c>
      <c r="E1126">
        <v>1</v>
      </c>
      <c r="F1126">
        <v>1</v>
      </c>
      <c r="G1126">
        <v>1</v>
      </c>
      <c r="H1126">
        <v>1</v>
      </c>
      <c r="I1126">
        <v>1</v>
      </c>
      <c r="J1126" t="s">
        <v>269</v>
      </c>
      <c r="K1126" t="s">
        <v>2524</v>
      </c>
      <c r="L1126" s="20"/>
      <c r="M1126" s="20"/>
      <c r="N1126" s="20"/>
      <c r="O1126" s="20"/>
      <c r="P1126" s="20"/>
      <c r="Q1126" s="28">
        <f t="shared" si="17"/>
        <v>17.71</v>
      </c>
      <c r="R1126" s="18"/>
      <c r="S1126" s="18"/>
      <c r="T1126" s="18"/>
      <c r="U1126" s="18"/>
      <c r="V1126" s="18"/>
      <c r="W112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6" s="17">
        <f>SUM(T_MAIN_ROUTGW29[[#This Row],[(Y)
TOTAL Excluding VAT - Y1
((A*J)*Q)+((A*R)*12))]:[(AC)
TOTAL Excluding VAT - Y5
((E*N*Q)+((E*V)*12))]])</f>
        <v>0</v>
      </c>
      <c r="AC1126" s="65"/>
    </row>
    <row r="1127" spans="1:29" x14ac:dyDescent="0.3">
      <c r="A1127" t="s">
        <v>73</v>
      </c>
      <c r="B1127" t="s">
        <v>8331</v>
      </c>
      <c r="C1127" t="s">
        <v>8332</v>
      </c>
      <c r="D1127" t="s">
        <v>8122</v>
      </c>
      <c r="E1127">
        <v>1</v>
      </c>
      <c r="F1127">
        <v>1</v>
      </c>
      <c r="G1127">
        <v>1</v>
      </c>
      <c r="H1127">
        <v>1</v>
      </c>
      <c r="I1127">
        <v>1</v>
      </c>
      <c r="J1127" t="s">
        <v>269</v>
      </c>
      <c r="K1127" t="s">
        <v>2524</v>
      </c>
      <c r="L1127" s="20"/>
      <c r="M1127" s="20"/>
      <c r="N1127" s="20"/>
      <c r="O1127" s="20"/>
      <c r="P1127" s="20"/>
      <c r="Q1127" s="28">
        <f t="shared" si="17"/>
        <v>17.71</v>
      </c>
      <c r="R1127" s="18"/>
      <c r="S1127" s="18"/>
      <c r="T1127" s="18"/>
      <c r="U1127" s="18"/>
      <c r="V1127" s="18"/>
      <c r="W112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7" s="17">
        <f>SUM(T_MAIN_ROUTGW29[[#This Row],[(Y)
TOTAL Excluding VAT - Y1
((A*J)*Q)+((A*R)*12))]:[(AC)
TOTAL Excluding VAT - Y5
((E*N*Q)+((E*V)*12))]])</f>
        <v>0</v>
      </c>
      <c r="AC1127" s="65"/>
    </row>
    <row r="1128" spans="1:29" x14ac:dyDescent="0.3">
      <c r="A1128" t="s">
        <v>73</v>
      </c>
      <c r="B1128" t="s">
        <v>8333</v>
      </c>
      <c r="C1128" t="s">
        <v>8334</v>
      </c>
      <c r="D1128" t="s">
        <v>8122</v>
      </c>
      <c r="E1128">
        <v>1</v>
      </c>
      <c r="F1128">
        <v>1</v>
      </c>
      <c r="G1128">
        <v>1</v>
      </c>
      <c r="H1128">
        <v>1</v>
      </c>
      <c r="I1128">
        <v>1</v>
      </c>
      <c r="J1128" t="s">
        <v>269</v>
      </c>
      <c r="K1128" t="s">
        <v>2524</v>
      </c>
      <c r="L1128" s="20"/>
      <c r="M1128" s="20"/>
      <c r="N1128" s="20"/>
      <c r="O1128" s="20"/>
      <c r="P1128" s="20"/>
      <c r="Q1128" s="28">
        <f t="shared" si="17"/>
        <v>17.71</v>
      </c>
      <c r="R1128" s="18"/>
      <c r="S1128" s="18"/>
      <c r="T1128" s="18"/>
      <c r="U1128" s="18"/>
      <c r="V1128" s="18"/>
      <c r="W112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8" s="17">
        <f>SUM(T_MAIN_ROUTGW29[[#This Row],[(Y)
TOTAL Excluding VAT - Y1
((A*J)*Q)+((A*R)*12))]:[(AC)
TOTAL Excluding VAT - Y5
((E*N*Q)+((E*V)*12))]])</f>
        <v>0</v>
      </c>
      <c r="AC1128" s="65"/>
    </row>
    <row r="1129" spans="1:29" x14ac:dyDescent="0.3">
      <c r="A1129" t="s">
        <v>73</v>
      </c>
      <c r="B1129" t="s">
        <v>8335</v>
      </c>
      <c r="C1129" t="s">
        <v>8336</v>
      </c>
      <c r="D1129" t="s">
        <v>8122</v>
      </c>
      <c r="E1129">
        <v>1</v>
      </c>
      <c r="F1129">
        <v>1</v>
      </c>
      <c r="G1129">
        <v>1</v>
      </c>
      <c r="H1129">
        <v>1</v>
      </c>
      <c r="I1129">
        <v>1</v>
      </c>
      <c r="J1129" t="s">
        <v>269</v>
      </c>
      <c r="K1129" t="s">
        <v>2524</v>
      </c>
      <c r="L1129" s="20"/>
      <c r="M1129" s="20"/>
      <c r="N1129" s="20"/>
      <c r="O1129" s="20"/>
      <c r="P1129" s="20"/>
      <c r="Q1129" s="28">
        <f t="shared" si="17"/>
        <v>17.71</v>
      </c>
      <c r="R1129" s="18"/>
      <c r="S1129" s="18"/>
      <c r="T1129" s="18"/>
      <c r="U1129" s="18"/>
      <c r="V1129" s="18"/>
      <c r="W112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2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2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2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2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29" s="17">
        <f>SUM(T_MAIN_ROUTGW29[[#This Row],[(Y)
TOTAL Excluding VAT - Y1
((A*J)*Q)+((A*R)*12))]:[(AC)
TOTAL Excluding VAT - Y5
((E*N*Q)+((E*V)*12))]])</f>
        <v>0</v>
      </c>
      <c r="AC1129" s="65"/>
    </row>
    <row r="1130" spans="1:29" x14ac:dyDescent="0.3">
      <c r="A1130" t="s">
        <v>73</v>
      </c>
      <c r="B1130" t="s">
        <v>8337</v>
      </c>
      <c r="C1130" t="s">
        <v>8338</v>
      </c>
      <c r="D1130" t="s">
        <v>8122</v>
      </c>
      <c r="E1130">
        <v>1</v>
      </c>
      <c r="F1130">
        <v>1</v>
      </c>
      <c r="G1130">
        <v>1</v>
      </c>
      <c r="H1130">
        <v>1</v>
      </c>
      <c r="I1130">
        <v>1</v>
      </c>
      <c r="J1130" t="s">
        <v>269</v>
      </c>
      <c r="K1130" t="s">
        <v>2524</v>
      </c>
      <c r="L1130" s="20"/>
      <c r="M1130" s="20"/>
      <c r="N1130" s="20"/>
      <c r="O1130" s="20"/>
      <c r="P1130" s="20"/>
      <c r="Q1130" s="28">
        <f t="shared" si="17"/>
        <v>17.71</v>
      </c>
      <c r="R1130" s="18"/>
      <c r="S1130" s="18"/>
      <c r="T1130" s="18"/>
      <c r="U1130" s="18"/>
      <c r="V1130" s="18"/>
      <c r="W113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0" s="17">
        <f>SUM(T_MAIN_ROUTGW29[[#This Row],[(Y)
TOTAL Excluding VAT - Y1
((A*J)*Q)+((A*R)*12))]:[(AC)
TOTAL Excluding VAT - Y5
((E*N*Q)+((E*V)*12))]])</f>
        <v>0</v>
      </c>
      <c r="AC1130" s="65"/>
    </row>
    <row r="1131" spans="1:29" x14ac:dyDescent="0.3">
      <c r="A1131" t="s">
        <v>73</v>
      </c>
      <c r="B1131" t="s">
        <v>8339</v>
      </c>
      <c r="C1131" t="s">
        <v>8340</v>
      </c>
      <c r="D1131" t="s">
        <v>8122</v>
      </c>
      <c r="E1131">
        <v>1</v>
      </c>
      <c r="F1131">
        <v>1</v>
      </c>
      <c r="G1131">
        <v>1</v>
      </c>
      <c r="H1131">
        <v>1</v>
      </c>
      <c r="I1131">
        <v>1</v>
      </c>
      <c r="J1131" t="s">
        <v>269</v>
      </c>
      <c r="K1131" t="s">
        <v>2524</v>
      </c>
      <c r="L1131" s="20"/>
      <c r="M1131" s="20"/>
      <c r="N1131" s="20"/>
      <c r="O1131" s="20"/>
      <c r="P1131" s="20"/>
      <c r="Q1131" s="28">
        <f t="shared" si="17"/>
        <v>17.71</v>
      </c>
      <c r="R1131" s="18"/>
      <c r="S1131" s="18"/>
      <c r="T1131" s="18"/>
      <c r="U1131" s="18"/>
      <c r="V1131" s="18"/>
      <c r="W113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1" s="17">
        <f>SUM(T_MAIN_ROUTGW29[[#This Row],[(Y)
TOTAL Excluding VAT - Y1
((A*J)*Q)+((A*R)*12))]:[(AC)
TOTAL Excluding VAT - Y5
((E*N*Q)+((E*V)*12))]])</f>
        <v>0</v>
      </c>
      <c r="AC1131" s="65"/>
    </row>
    <row r="1132" spans="1:29" x14ac:dyDescent="0.3">
      <c r="A1132" t="s">
        <v>73</v>
      </c>
      <c r="B1132" t="s">
        <v>8341</v>
      </c>
      <c r="C1132" t="s">
        <v>8342</v>
      </c>
      <c r="D1132" t="s">
        <v>8122</v>
      </c>
      <c r="E1132">
        <v>1</v>
      </c>
      <c r="F1132">
        <v>1</v>
      </c>
      <c r="G1132">
        <v>1</v>
      </c>
      <c r="H1132">
        <v>1</v>
      </c>
      <c r="I1132">
        <v>1</v>
      </c>
      <c r="J1132" t="s">
        <v>269</v>
      </c>
      <c r="K1132" t="s">
        <v>2524</v>
      </c>
      <c r="L1132" s="20"/>
      <c r="M1132" s="20"/>
      <c r="N1132" s="20"/>
      <c r="O1132" s="20"/>
      <c r="P1132" s="20"/>
      <c r="Q1132" s="28">
        <f t="shared" si="17"/>
        <v>17.71</v>
      </c>
      <c r="R1132" s="18"/>
      <c r="S1132" s="18"/>
      <c r="T1132" s="18"/>
      <c r="U1132" s="18"/>
      <c r="V1132" s="18"/>
      <c r="W113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2" s="17">
        <f>SUM(T_MAIN_ROUTGW29[[#This Row],[(Y)
TOTAL Excluding VAT - Y1
((A*J)*Q)+((A*R)*12))]:[(AC)
TOTAL Excluding VAT - Y5
((E*N*Q)+((E*V)*12))]])</f>
        <v>0</v>
      </c>
      <c r="AC1132" s="65"/>
    </row>
    <row r="1133" spans="1:29" x14ac:dyDescent="0.3">
      <c r="A1133" t="s">
        <v>73</v>
      </c>
      <c r="B1133" t="s">
        <v>8343</v>
      </c>
      <c r="C1133" t="s">
        <v>8344</v>
      </c>
      <c r="D1133" t="s">
        <v>8122</v>
      </c>
      <c r="E1133">
        <v>1</v>
      </c>
      <c r="F1133">
        <v>1</v>
      </c>
      <c r="G1133">
        <v>1</v>
      </c>
      <c r="H1133">
        <v>1</v>
      </c>
      <c r="I1133">
        <v>1</v>
      </c>
      <c r="J1133" t="s">
        <v>269</v>
      </c>
      <c r="K1133" t="s">
        <v>2524</v>
      </c>
      <c r="L1133" s="20"/>
      <c r="M1133" s="20"/>
      <c r="N1133" s="20"/>
      <c r="O1133" s="20"/>
      <c r="P1133" s="20"/>
      <c r="Q1133" s="28">
        <f t="shared" si="17"/>
        <v>17.71</v>
      </c>
      <c r="R1133" s="18"/>
      <c r="S1133" s="18"/>
      <c r="T1133" s="18"/>
      <c r="U1133" s="18"/>
      <c r="V1133" s="18"/>
      <c r="W1133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3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3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3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3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3" s="17">
        <f>SUM(T_MAIN_ROUTGW29[[#This Row],[(Y)
TOTAL Excluding VAT - Y1
((A*J)*Q)+((A*R)*12))]:[(AC)
TOTAL Excluding VAT - Y5
((E*N*Q)+((E*V)*12))]])</f>
        <v>0</v>
      </c>
      <c r="AC1133" s="65"/>
    </row>
    <row r="1134" spans="1:29" x14ac:dyDescent="0.3">
      <c r="A1134" t="s">
        <v>73</v>
      </c>
      <c r="B1134" t="s">
        <v>8345</v>
      </c>
      <c r="C1134" t="s">
        <v>8346</v>
      </c>
      <c r="D1134" t="s">
        <v>8122</v>
      </c>
      <c r="E1134">
        <v>1</v>
      </c>
      <c r="F1134">
        <v>1</v>
      </c>
      <c r="G1134">
        <v>1</v>
      </c>
      <c r="H1134">
        <v>1</v>
      </c>
      <c r="I1134">
        <v>1</v>
      </c>
      <c r="J1134" t="s">
        <v>269</v>
      </c>
      <c r="K1134" t="s">
        <v>2524</v>
      </c>
      <c r="L1134" s="20"/>
      <c r="M1134" s="20"/>
      <c r="N1134" s="20"/>
      <c r="O1134" s="20"/>
      <c r="P1134" s="20"/>
      <c r="Q1134" s="28">
        <f t="shared" si="17"/>
        <v>17.71</v>
      </c>
      <c r="R1134" s="18"/>
      <c r="S1134" s="18"/>
      <c r="T1134" s="18"/>
      <c r="U1134" s="18"/>
      <c r="V1134" s="18"/>
      <c r="W1134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4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4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4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4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4" s="17">
        <f>SUM(T_MAIN_ROUTGW29[[#This Row],[(Y)
TOTAL Excluding VAT - Y1
((A*J)*Q)+((A*R)*12))]:[(AC)
TOTAL Excluding VAT - Y5
((E*N*Q)+((E*V)*12))]])</f>
        <v>0</v>
      </c>
      <c r="AC1134" s="65"/>
    </row>
    <row r="1135" spans="1:29" x14ac:dyDescent="0.3">
      <c r="A1135" t="s">
        <v>73</v>
      </c>
      <c r="B1135" t="s">
        <v>8347</v>
      </c>
      <c r="C1135" t="s">
        <v>8348</v>
      </c>
      <c r="D1135" t="s">
        <v>8122</v>
      </c>
      <c r="E1135">
        <v>1</v>
      </c>
      <c r="F1135">
        <v>1</v>
      </c>
      <c r="G1135">
        <v>1</v>
      </c>
      <c r="H1135">
        <v>1</v>
      </c>
      <c r="I1135">
        <v>1</v>
      </c>
      <c r="J1135" t="s">
        <v>269</v>
      </c>
      <c r="K1135" t="s">
        <v>2524</v>
      </c>
      <c r="L1135" s="20"/>
      <c r="M1135" s="20"/>
      <c r="N1135" s="20"/>
      <c r="O1135" s="20"/>
      <c r="P1135" s="20"/>
      <c r="Q1135" s="28">
        <f t="shared" si="17"/>
        <v>17.71</v>
      </c>
      <c r="R1135" s="18"/>
      <c r="S1135" s="18"/>
      <c r="T1135" s="18"/>
      <c r="U1135" s="18"/>
      <c r="V1135" s="18"/>
      <c r="W1135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5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5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5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5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5" s="17">
        <f>SUM(T_MAIN_ROUTGW29[[#This Row],[(Y)
TOTAL Excluding VAT - Y1
((A*J)*Q)+((A*R)*12))]:[(AC)
TOTAL Excluding VAT - Y5
((E*N*Q)+((E*V)*12))]])</f>
        <v>0</v>
      </c>
      <c r="AC1135" s="65"/>
    </row>
    <row r="1136" spans="1:29" x14ac:dyDescent="0.3">
      <c r="A1136" t="s">
        <v>73</v>
      </c>
      <c r="B1136" t="s">
        <v>8349</v>
      </c>
      <c r="C1136" t="s">
        <v>8350</v>
      </c>
      <c r="D1136" t="s">
        <v>8122</v>
      </c>
      <c r="E1136">
        <v>1</v>
      </c>
      <c r="F1136">
        <v>1</v>
      </c>
      <c r="G1136">
        <v>1</v>
      </c>
      <c r="H1136">
        <v>1</v>
      </c>
      <c r="I1136">
        <v>1</v>
      </c>
      <c r="J1136" t="s">
        <v>269</v>
      </c>
      <c r="K1136" t="s">
        <v>2524</v>
      </c>
      <c r="L1136" s="20"/>
      <c r="M1136" s="20"/>
      <c r="N1136" s="20"/>
      <c r="O1136" s="20"/>
      <c r="P1136" s="20"/>
      <c r="Q1136" s="28">
        <f t="shared" si="17"/>
        <v>17.71</v>
      </c>
      <c r="R1136" s="18"/>
      <c r="S1136" s="18"/>
      <c r="T1136" s="18"/>
      <c r="U1136" s="18"/>
      <c r="V1136" s="18"/>
      <c r="W1136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6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6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6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6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6" s="17">
        <f>SUM(T_MAIN_ROUTGW29[[#This Row],[(Y)
TOTAL Excluding VAT - Y1
((A*J)*Q)+((A*R)*12))]:[(AC)
TOTAL Excluding VAT - Y5
((E*N*Q)+((E*V)*12))]])</f>
        <v>0</v>
      </c>
      <c r="AC1136" s="65"/>
    </row>
    <row r="1137" spans="1:29" x14ac:dyDescent="0.3">
      <c r="A1137" t="s">
        <v>73</v>
      </c>
      <c r="B1137" t="s">
        <v>8351</v>
      </c>
      <c r="C1137" t="s">
        <v>8352</v>
      </c>
      <c r="D1137" t="s">
        <v>8122</v>
      </c>
      <c r="E1137">
        <v>1</v>
      </c>
      <c r="F1137">
        <v>1</v>
      </c>
      <c r="G1137">
        <v>1</v>
      </c>
      <c r="H1137">
        <v>1</v>
      </c>
      <c r="I1137">
        <v>1</v>
      </c>
      <c r="J1137" t="s">
        <v>269</v>
      </c>
      <c r="K1137" t="s">
        <v>2524</v>
      </c>
      <c r="L1137" s="20"/>
      <c r="M1137" s="20"/>
      <c r="N1137" s="20"/>
      <c r="O1137" s="20"/>
      <c r="P1137" s="20"/>
      <c r="Q1137" s="28">
        <f t="shared" si="17"/>
        <v>17.71</v>
      </c>
      <c r="R1137" s="18"/>
      <c r="S1137" s="18"/>
      <c r="T1137" s="18"/>
      <c r="U1137" s="18"/>
      <c r="V1137" s="18"/>
      <c r="W1137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7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7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7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7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7" s="17">
        <f>SUM(T_MAIN_ROUTGW29[[#This Row],[(Y)
TOTAL Excluding VAT - Y1
((A*J)*Q)+((A*R)*12))]:[(AC)
TOTAL Excluding VAT - Y5
((E*N*Q)+((E*V)*12))]])</f>
        <v>0</v>
      </c>
      <c r="AC1137" s="65"/>
    </row>
    <row r="1138" spans="1:29" x14ac:dyDescent="0.3">
      <c r="A1138" t="s">
        <v>73</v>
      </c>
      <c r="B1138" t="s">
        <v>8353</v>
      </c>
      <c r="C1138" t="s">
        <v>8354</v>
      </c>
      <c r="D1138" t="s">
        <v>8122</v>
      </c>
      <c r="E1138">
        <v>1</v>
      </c>
      <c r="F1138">
        <v>1</v>
      </c>
      <c r="G1138">
        <v>1</v>
      </c>
      <c r="H1138">
        <v>1</v>
      </c>
      <c r="I1138">
        <v>1</v>
      </c>
      <c r="J1138" t="s">
        <v>269</v>
      </c>
      <c r="K1138" t="s">
        <v>2524</v>
      </c>
      <c r="L1138" s="20"/>
      <c r="M1138" s="20"/>
      <c r="N1138" s="20"/>
      <c r="O1138" s="20"/>
      <c r="P1138" s="20"/>
      <c r="Q1138" s="28">
        <f t="shared" si="17"/>
        <v>17.71</v>
      </c>
      <c r="R1138" s="18"/>
      <c r="S1138" s="18"/>
      <c r="T1138" s="18"/>
      <c r="U1138" s="18"/>
      <c r="V1138" s="18"/>
      <c r="W1138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8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8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8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8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8" s="17">
        <f>SUM(T_MAIN_ROUTGW29[[#This Row],[(Y)
TOTAL Excluding VAT - Y1
((A*J)*Q)+((A*R)*12))]:[(AC)
TOTAL Excluding VAT - Y5
((E*N*Q)+((E*V)*12))]])</f>
        <v>0</v>
      </c>
      <c r="AC1138" s="65"/>
    </row>
    <row r="1139" spans="1:29" x14ac:dyDescent="0.3">
      <c r="A1139" t="s">
        <v>73</v>
      </c>
      <c r="B1139" t="s">
        <v>8355</v>
      </c>
      <c r="C1139" t="s">
        <v>8356</v>
      </c>
      <c r="D1139" t="s">
        <v>8122</v>
      </c>
      <c r="E1139">
        <v>1</v>
      </c>
      <c r="F1139">
        <v>1</v>
      </c>
      <c r="G1139">
        <v>1</v>
      </c>
      <c r="H1139">
        <v>1</v>
      </c>
      <c r="I1139">
        <v>1</v>
      </c>
      <c r="J1139" t="s">
        <v>269</v>
      </c>
      <c r="K1139" t="s">
        <v>2524</v>
      </c>
      <c r="L1139" s="20"/>
      <c r="M1139" s="20"/>
      <c r="N1139" s="20"/>
      <c r="O1139" s="20"/>
      <c r="P1139" s="20"/>
      <c r="Q1139" s="28">
        <f t="shared" si="17"/>
        <v>17.71</v>
      </c>
      <c r="R1139" s="18"/>
      <c r="S1139" s="18"/>
      <c r="T1139" s="18"/>
      <c r="U1139" s="18"/>
      <c r="V1139" s="18"/>
      <c r="W1139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39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39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39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39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39" s="17">
        <f>SUM(T_MAIN_ROUTGW29[[#This Row],[(Y)
TOTAL Excluding VAT - Y1
((A*J)*Q)+((A*R)*12))]:[(AC)
TOTAL Excluding VAT - Y5
((E*N*Q)+((E*V)*12))]])</f>
        <v>0</v>
      </c>
      <c r="AC1139" s="65"/>
    </row>
    <row r="1140" spans="1:29" x14ac:dyDescent="0.3">
      <c r="A1140" t="s">
        <v>73</v>
      </c>
      <c r="B1140" t="s">
        <v>8357</v>
      </c>
      <c r="C1140" t="s">
        <v>8358</v>
      </c>
      <c r="D1140" t="s">
        <v>8122</v>
      </c>
      <c r="E1140">
        <v>1</v>
      </c>
      <c r="F1140">
        <v>1</v>
      </c>
      <c r="G1140">
        <v>1</v>
      </c>
      <c r="H1140">
        <v>1</v>
      </c>
      <c r="I1140">
        <v>1</v>
      </c>
      <c r="J1140" t="s">
        <v>269</v>
      </c>
      <c r="K1140" t="s">
        <v>2524</v>
      </c>
      <c r="L1140" s="20"/>
      <c r="M1140" s="20"/>
      <c r="N1140" s="20"/>
      <c r="O1140" s="20"/>
      <c r="P1140" s="20"/>
      <c r="Q1140" s="28">
        <f t="shared" si="17"/>
        <v>17.71</v>
      </c>
      <c r="R1140" s="18"/>
      <c r="S1140" s="18"/>
      <c r="T1140" s="18"/>
      <c r="U1140" s="18"/>
      <c r="V1140" s="18"/>
      <c r="W1140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40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40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40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40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40" s="17">
        <f>SUM(T_MAIN_ROUTGW29[[#This Row],[(Y)
TOTAL Excluding VAT - Y1
((A*J)*Q)+((A*R)*12))]:[(AC)
TOTAL Excluding VAT - Y5
((E*N*Q)+((E*V)*12))]])</f>
        <v>0</v>
      </c>
      <c r="AC1140" s="65"/>
    </row>
    <row r="1141" spans="1:29" x14ac:dyDescent="0.3">
      <c r="A1141" t="s">
        <v>73</v>
      </c>
      <c r="B1141" t="s">
        <v>8359</v>
      </c>
      <c r="C1141" t="s">
        <v>8360</v>
      </c>
      <c r="D1141" t="s">
        <v>8122</v>
      </c>
      <c r="E1141">
        <v>1</v>
      </c>
      <c r="F1141">
        <v>1</v>
      </c>
      <c r="G1141">
        <v>1</v>
      </c>
      <c r="H1141">
        <v>1</v>
      </c>
      <c r="I1141">
        <v>1</v>
      </c>
      <c r="J1141" t="s">
        <v>269</v>
      </c>
      <c r="K1141" t="s">
        <v>2524</v>
      </c>
      <c r="L1141" s="20"/>
      <c r="M1141" s="20"/>
      <c r="N1141" s="20"/>
      <c r="O1141" s="20"/>
      <c r="P1141" s="20"/>
      <c r="Q1141" s="28">
        <f t="shared" si="17"/>
        <v>17.71</v>
      </c>
      <c r="R1141" s="18"/>
      <c r="S1141" s="18"/>
      <c r="T1141" s="18"/>
      <c r="U1141" s="18"/>
      <c r="V1141" s="18"/>
      <c r="W1141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41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41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41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41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41" s="17">
        <f>SUM(T_MAIN_ROUTGW29[[#This Row],[(Y)
TOTAL Excluding VAT - Y1
((A*J)*Q)+((A*R)*12))]:[(AC)
TOTAL Excluding VAT - Y5
((E*N*Q)+((E*V)*12))]])</f>
        <v>0</v>
      </c>
      <c r="AC1141" s="65"/>
    </row>
    <row r="1142" spans="1:29" x14ac:dyDescent="0.3">
      <c r="A1142" t="s">
        <v>73</v>
      </c>
      <c r="B1142" t="s">
        <v>8361</v>
      </c>
      <c r="C1142" t="s">
        <v>8362</v>
      </c>
      <c r="D1142" t="s">
        <v>8122</v>
      </c>
      <c r="E1142">
        <v>1</v>
      </c>
      <c r="F1142">
        <v>1</v>
      </c>
      <c r="G1142">
        <v>1</v>
      </c>
      <c r="H1142">
        <v>1</v>
      </c>
      <c r="I1142">
        <v>1</v>
      </c>
      <c r="J1142" t="s">
        <v>269</v>
      </c>
      <c r="K1142" t="s">
        <v>2524</v>
      </c>
      <c r="L1142" s="20"/>
      <c r="M1142" s="20"/>
      <c r="N1142" s="20"/>
      <c r="O1142" s="20"/>
      <c r="P1142" s="20"/>
      <c r="Q1142" s="28">
        <f t="shared" si="17"/>
        <v>17.71</v>
      </c>
      <c r="R1142" s="18"/>
      <c r="S1142" s="18"/>
      <c r="T1142" s="18"/>
      <c r="U1142" s="18"/>
      <c r="V1142" s="18"/>
      <c r="W1142" s="17">
        <f>((T_MAIN_ROUTGW29[[#This Row],[(A)
Qty  - FY27]]*T_MAIN_ROUTGW29[[#This Row],[(J)
USD PRICE
Annual Partner Support Service (1 Year)
Chassis Plus Modules
- according to HW service level (I)
Y1]])*T_MAIN_ROUTGW29[[#This Row],[(Q)
Exchange Rate]])+((T_MAIN_ROUTGW29[[#This Row],[(A)
Qty  - FY27]]*T_MAIN_ROUTGW29[[#This Row],[(R)
Monthly Maintenance according to Service  Level (H) - Y1]])*12)</f>
        <v>0</v>
      </c>
      <c r="X1142" s="17">
        <f>((T_MAIN_ROUTGW29[[#This Row],[(B)
Qty  - Y2]]*T_MAIN_ROUTGW29[[#This Row],[(K)
USD PRICE
Annual Partner Support Service (1 Year)
Chassis Plus Modules
- according to HW service level (I)
Y2]])*T_MAIN_ROUTGW29[[#This Row],[(Q)
Exchange Rate]])+((T_MAIN_ROUTGW29[[#This Row],[(B)
Qty  - Y2]]*T_MAIN_ROUTGW29[[#This Row],[(S)
Monthly Maintenance according to Service  Level (H) - Y2]])*12)</f>
        <v>0</v>
      </c>
      <c r="Y1142" s="17">
        <f>((T_MAIN_ROUTGW29[[#This Row],[(C)
Qty  - Y3]]*T_MAIN_ROUTGW29[[#This Row],[(L)
USD PRICE
Annual Partner Support Service (1 Year)
Chassis Plus Modules
- according to HW service level (I)
Y3]])*T_MAIN_ROUTGW29[[#This Row],[(Q)
Exchange Rate]])+((T_MAIN_ROUTGW29[[#This Row],[(C)
Qty  - Y3]]*T_MAIN_ROUTGW29[[#This Row],[(T)
Monthly Maintenance according to Service  Level (H) - Y3]])*12)</f>
        <v>0</v>
      </c>
      <c r="Z1142" s="17">
        <f>((T_MAIN_ROUTGW29[[#This Row],[(D)
Qty  - Y4]]*T_MAIN_ROUTGW29[[#This Row],[(M)
USD PRICE
Annual Partner Support Service (1 Year)
Chassis Plus Modules
- according to HW service level (I)
Y4]])*T_MAIN_ROUTGW29[[#This Row],[(Q)
Exchange Rate]])+((T_MAIN_ROUTGW29[[#This Row],[(D)
Qty  - Y4]]*T_MAIN_ROUTGW29[[#This Row],[(U)
Monthly Maintenance according to Service  Level (H) - Y4]])*12)</f>
        <v>0</v>
      </c>
      <c r="AA1142" s="17">
        <f>((T_MAIN_ROUTGW29[[#This Row],[(E)
Qty  - Y5]]*T_MAIN_ROUTGW29[[#This Row],[(N)
USD PRICE
Annual Partner Support Service (1 Year)
Chassis Plus Modules
- according to HW service level (I)
Y5]])*T_MAIN_ROUTGW29[[#This Row],[(Q)
Exchange Rate]])+((T_MAIN_ROUTGW29[[#This Row],[(E)
Qty  - Y5]]*T_MAIN_ROUTGW29[[#This Row],[(V)
Monthly Maintenance according to Service  Level (H) - Y5]])*12)</f>
        <v>0</v>
      </c>
      <c r="AB1142" s="17">
        <f>SUM(T_MAIN_ROUTGW29[[#This Row],[(Y)
TOTAL Excluding VAT - Y1
((A*J)*Q)+((A*R)*12))]:[(AC)
TOTAL Excluding VAT - Y5
((E*N*Q)+((E*V)*12))]])</f>
        <v>0</v>
      </c>
      <c r="AC1142" s="65"/>
    </row>
    <row r="1143" spans="1:29" x14ac:dyDescent="0.3">
      <c r="A1143" t="s">
        <v>29</v>
      </c>
      <c r="C1143" s="131"/>
      <c r="L1143" s="20"/>
      <c r="M1143" s="20"/>
      <c r="N1143" s="20"/>
      <c r="O1143" s="20"/>
      <c r="P1143" s="20"/>
      <c r="Q1143" s="28"/>
      <c r="R1143" s="18"/>
      <c r="S1143" s="18"/>
      <c r="T1143" s="18"/>
      <c r="U1143" s="18"/>
      <c r="V1143" s="18"/>
      <c r="W1143" s="17">
        <f>SUBTOTAL(109,T_MAIN_ROUTGW29[(Y)
TOTAL Excluding VAT - Y1
((A*J)*Q)+((A*R)*12))])</f>
        <v>0</v>
      </c>
      <c r="X1143" s="17">
        <f>SUBTOTAL(109,T_MAIN_ROUTGW29[(Z)
TOTAL Excluding VAT - Y2
((B*K)*Q)+((B*S)*12))])</f>
        <v>0</v>
      </c>
      <c r="Y1143" s="17">
        <f>SUBTOTAL(109,T_MAIN_ROUTGW29[AA)
TOTAL Excluding VAT - Y3
((C*L)*Q)+((C*T)*12))])</f>
        <v>0</v>
      </c>
      <c r="Z1143" s="17">
        <f>SUBTOTAL(109,T_MAIN_ROUTGW29[(AB)
TOTAL Excluding VAT - Y4
((D*M)*Q)+((D*U)*12))])</f>
        <v>0</v>
      </c>
      <c r="AA1143" s="17">
        <f>SUBTOTAL(109,T_MAIN_ROUTGW29[(AC)
TOTAL Excluding VAT - Y5
((E*N*Q)+((E*V)*12))])</f>
        <v>0</v>
      </c>
      <c r="AB1143" s="17">
        <f>SUBTOTAL(109,T_MAIN_ROUTGW29[(AF)
TOTAL Excluding VAT])</f>
        <v>0</v>
      </c>
      <c r="AC1143" s="65">
        <f>SUBTOTAL(103,T_MAIN_ROUTGW29[Comments])</f>
        <v>0</v>
      </c>
    </row>
  </sheetData>
  <sheetProtection sort="0" autoFilter="0"/>
  <mergeCells count="6">
    <mergeCell ref="A9:L9"/>
    <mergeCell ref="A5:D5"/>
    <mergeCell ref="A1:AC4"/>
    <mergeCell ref="A6:L6"/>
    <mergeCell ref="A7:L7"/>
    <mergeCell ref="A8:L8"/>
  </mergeCells>
  <phoneticPr fontId="42" type="noConversion"/>
  <dataValidations disablePrompts="1" count="1">
    <dataValidation type="list" allowBlank="1" showInputMessage="1" showErrorMessage="1" sqref="B13:B1142" xr:uid="{CCB965D3-8CC5-4B2A-BE05-BABEEB084BF5}">
      <formula1>N_WorkP_Name</formula1>
    </dataValidation>
  </dataValidations>
  <pageMargins left="0.70866141732283472" right="0.70866141732283472" top="0.74803149606299213" bottom="0.74803149606299213" header="0.31496062992125984" footer="0.31496062992125984"/>
  <pageSetup paperSize="9" scale="72" fitToHeight="0" orientation="landscape" horizontalDpi="4294967292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A972A-ABC1-4510-85EC-21A844FF6C98}">
  <sheetPr>
    <tabColor rgb="FF92D050"/>
    <pageSetUpPr fitToPage="1"/>
  </sheetPr>
  <dimension ref="A1:S16"/>
  <sheetViews>
    <sheetView zoomScaleNormal="100" workbookViewId="0">
      <selection activeCell="H13" sqref="H13"/>
    </sheetView>
  </sheetViews>
  <sheetFormatPr defaultColWidth="9.109375" defaultRowHeight="14.4" x14ac:dyDescent="0.3"/>
  <cols>
    <col min="1" max="1" width="17.6640625" bestFit="1" customWidth="1"/>
    <col min="2" max="2" width="35.33203125" bestFit="1" customWidth="1"/>
    <col min="3" max="3" width="10.6640625" style="73" customWidth="1"/>
    <col min="4" max="4" width="10.6640625" style="27" customWidth="1"/>
    <col min="5" max="5" width="10.6640625" style="67" customWidth="1"/>
    <col min="6" max="6" width="10.6640625" style="74" customWidth="1"/>
    <col min="7" max="7" width="10.6640625" style="27" customWidth="1"/>
    <col min="8" max="12" width="15.33203125" customWidth="1"/>
    <col min="13" max="18" width="24.88671875" customWidth="1"/>
    <col min="19" max="19" width="16.21875" customWidth="1"/>
  </cols>
  <sheetData>
    <row r="1" spans="1:19" s="12" customFormat="1" ht="15" customHeight="1" x14ac:dyDescent="0.3">
      <c r="A1" s="217" t="s">
        <v>8432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9"/>
    </row>
    <row r="2" spans="1:19" s="12" customFormat="1" ht="14.4" customHeight="1" x14ac:dyDescent="0.3">
      <c r="A2" s="220"/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2"/>
    </row>
    <row r="3" spans="1:19" s="12" customFormat="1" ht="33" customHeight="1" x14ac:dyDescent="0.3">
      <c r="A3" s="220"/>
      <c r="B3" s="221"/>
      <c r="C3" s="221"/>
      <c r="D3" s="221"/>
      <c r="E3" s="221"/>
      <c r="F3" s="221"/>
      <c r="G3" s="221"/>
      <c r="H3" s="221"/>
      <c r="I3" s="221"/>
      <c r="J3" s="221"/>
      <c r="K3" s="221"/>
      <c r="L3" s="221"/>
      <c r="M3" s="222"/>
    </row>
    <row r="4" spans="1:19" s="12" customFormat="1" ht="15" thickBot="1" x14ac:dyDescent="0.35">
      <c r="A4" s="223"/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5"/>
    </row>
    <row r="5" spans="1:19" s="12" customFormat="1" ht="15.6" x14ac:dyDescent="0.3">
      <c r="A5" s="234" t="s">
        <v>33</v>
      </c>
      <c r="B5" s="234"/>
      <c r="C5" s="69"/>
      <c r="D5" s="69"/>
      <c r="E5" s="117"/>
      <c r="F5" s="118"/>
      <c r="G5" s="118"/>
    </row>
    <row r="6" spans="1:19" s="12" customFormat="1" ht="15.6" x14ac:dyDescent="0.3">
      <c r="A6" s="233" t="s">
        <v>8434</v>
      </c>
      <c r="B6" s="233"/>
      <c r="C6" s="233"/>
      <c r="D6" s="233"/>
      <c r="E6" s="233"/>
      <c r="F6" s="233"/>
      <c r="G6" s="233"/>
    </row>
    <row r="7" spans="1:19" s="12" customFormat="1" ht="15.6" x14ac:dyDescent="0.3">
      <c r="A7" s="233"/>
      <c r="B7" s="233"/>
      <c r="C7" s="233"/>
      <c r="D7" s="233"/>
      <c r="E7" s="233"/>
      <c r="F7" s="233"/>
      <c r="G7" s="233"/>
    </row>
    <row r="8" spans="1:19" s="12" customFormat="1" ht="15.6" x14ac:dyDescent="0.3">
      <c r="A8" s="233"/>
      <c r="B8" s="233"/>
      <c r="C8" s="233"/>
      <c r="D8" s="233"/>
      <c r="E8" s="233"/>
      <c r="F8" s="233"/>
      <c r="G8" s="233"/>
    </row>
    <row r="9" spans="1:19" s="12" customFormat="1" ht="15.6" x14ac:dyDescent="0.3">
      <c r="A9" s="233"/>
      <c r="B9" s="233"/>
      <c r="C9" s="233"/>
      <c r="D9" s="233"/>
      <c r="E9" s="233"/>
      <c r="F9" s="233"/>
      <c r="G9" s="233"/>
    </row>
    <row r="10" spans="1:19" ht="15.6" x14ac:dyDescent="0.3">
      <c r="A10" s="78"/>
      <c r="B10" s="145"/>
      <c r="C10" s="70"/>
      <c r="D10" s="68"/>
      <c r="E10" s="71"/>
      <c r="F10" s="72"/>
      <c r="G10" s="71"/>
    </row>
    <row r="11" spans="1:19" ht="15.6" x14ac:dyDescent="0.3">
      <c r="A11" s="78"/>
      <c r="B11" s="145"/>
      <c r="C11" s="70"/>
      <c r="D11" s="68"/>
      <c r="E11" s="119"/>
      <c r="F11" s="120"/>
      <c r="G11" s="118"/>
    </row>
    <row r="12" spans="1:19" ht="141.6" customHeight="1" x14ac:dyDescent="0.3">
      <c r="A12" s="22" t="s">
        <v>238</v>
      </c>
      <c r="B12" s="146" t="s">
        <v>8391</v>
      </c>
      <c r="C12" s="23" t="s">
        <v>242</v>
      </c>
      <c r="D12" s="23" t="s">
        <v>243</v>
      </c>
      <c r="E12" s="23" t="s">
        <v>244</v>
      </c>
      <c r="F12" s="23" t="s">
        <v>245</v>
      </c>
      <c r="G12" s="23" t="s">
        <v>246</v>
      </c>
      <c r="H12" s="23" t="s">
        <v>8412</v>
      </c>
      <c r="I12" s="23" t="s">
        <v>8414</v>
      </c>
      <c r="J12" s="23" t="s">
        <v>8413</v>
      </c>
      <c r="K12" s="23" t="s">
        <v>8415</v>
      </c>
      <c r="L12" s="23" t="s">
        <v>8416</v>
      </c>
      <c r="M12" s="25" t="s">
        <v>8417</v>
      </c>
      <c r="N12" s="25" t="s">
        <v>8418</v>
      </c>
      <c r="O12" s="25" t="s">
        <v>8419</v>
      </c>
      <c r="P12" s="25" t="s">
        <v>8420</v>
      </c>
      <c r="Q12" s="25" t="s">
        <v>8421</v>
      </c>
      <c r="R12" s="25" t="s">
        <v>265</v>
      </c>
      <c r="S12" s="23" t="s">
        <v>169</v>
      </c>
    </row>
    <row r="13" spans="1:19" x14ac:dyDescent="0.3">
      <c r="A13" s="27" t="s">
        <v>116</v>
      </c>
      <c r="B13" t="s">
        <v>8394</v>
      </c>
      <c r="C13" s="27">
        <v>50</v>
      </c>
      <c r="D13" s="27">
        <v>50</v>
      </c>
      <c r="E13" s="27">
        <v>50</v>
      </c>
      <c r="F13" s="27">
        <v>50</v>
      </c>
      <c r="G13" s="27">
        <v>50</v>
      </c>
      <c r="H13" s="144"/>
      <c r="I13" s="144"/>
      <c r="J13" s="144"/>
      <c r="K13" s="144"/>
      <c r="L13" s="144"/>
      <c r="M13" s="17">
        <f>T_MAIN_DC4[[#This Row],[(A)
Qty  - Y1]]*T_MAIN_DC4[[#This Row],[(F)
Y1 Cost]]</f>
        <v>0</v>
      </c>
      <c r="N13" s="17">
        <f>T_MAIN_DC4[[#This Row],[(B)
Qty  - Y2]]*T_MAIN_DC4[[#This Row],[(G)
Y2 Cost]]</f>
        <v>0</v>
      </c>
      <c r="O13" s="17">
        <f>T_MAIN_DC4[[#This Row],[(C)
Qty  - Y3]]*T_MAIN_DC4[[#This Row],[(H)
Y3 Cost]]</f>
        <v>0</v>
      </c>
      <c r="P13" s="17">
        <f>T_MAIN_DC4[[#This Row],[(D)
Qty  - Y4]]*T_MAIN_DC4[[#This Row],[(I)
Y4 Cost]]</f>
        <v>0</v>
      </c>
      <c r="Q13" s="17">
        <f>T_MAIN_DC4[[#This Row],[(E)
Qty  - Y5]]*T_MAIN_DC4[[#This Row],[(J)
Y5 Cost]]</f>
        <v>0</v>
      </c>
      <c r="R13" s="17">
        <f>T_MAIN_DC4[[#This Row],[(F)
Y1 Cost]]*T_MAIN_DC4[[#This Row],[(K)
TOTAL Excluding VAT - Y1
(A*F)]]</f>
        <v>0</v>
      </c>
      <c r="S13" s="147"/>
    </row>
    <row r="14" spans="1:19" x14ac:dyDescent="0.3">
      <c r="A14" s="27" t="s">
        <v>116</v>
      </c>
      <c r="B14" t="s">
        <v>8397</v>
      </c>
      <c r="C14" s="27">
        <v>50</v>
      </c>
      <c r="D14" s="27">
        <v>50</v>
      </c>
      <c r="E14" s="27">
        <v>50</v>
      </c>
      <c r="F14" s="27">
        <v>50</v>
      </c>
      <c r="G14" s="27">
        <v>50</v>
      </c>
      <c r="H14" s="144"/>
      <c r="I14" s="144"/>
      <c r="J14" s="144"/>
      <c r="K14" s="144"/>
      <c r="L14" s="144"/>
      <c r="M14" s="17">
        <f>T_MAIN_DC4[[#This Row],[(A)
Qty  - Y1]]*T_MAIN_DC4[[#This Row],[(F)
Y1 Cost]]</f>
        <v>0</v>
      </c>
      <c r="N14" s="17">
        <f>T_MAIN_DC4[[#This Row],[(B)
Qty  - Y2]]*T_MAIN_DC4[[#This Row],[(G)
Y2 Cost]]</f>
        <v>0</v>
      </c>
      <c r="O14" s="17">
        <f>T_MAIN_DC4[[#This Row],[(C)
Qty  - Y3]]*T_MAIN_DC4[[#This Row],[(H)
Y3 Cost]]</f>
        <v>0</v>
      </c>
      <c r="P14" s="17">
        <f>T_MAIN_DC4[[#This Row],[(D)
Qty  - Y4]]*T_MAIN_DC4[[#This Row],[(I)
Y4 Cost]]</f>
        <v>0</v>
      </c>
      <c r="Q14" s="17">
        <f>T_MAIN_DC4[[#This Row],[(E)
Qty  - Y5]]*T_MAIN_DC4[[#This Row],[(J)
Y5 Cost]]</f>
        <v>0</v>
      </c>
      <c r="R14" s="17">
        <f>T_MAIN_DC4[[#This Row],[(F)
Y1 Cost]]*T_MAIN_DC4[[#This Row],[(K)
TOTAL Excluding VAT - Y1
(A*F)]]</f>
        <v>0</v>
      </c>
      <c r="S14" s="147"/>
    </row>
    <row r="15" spans="1:19" x14ac:dyDescent="0.3">
      <c r="A15" s="27" t="s">
        <v>116</v>
      </c>
      <c r="B15" t="s">
        <v>8410</v>
      </c>
      <c r="C15" s="27">
        <v>20</v>
      </c>
      <c r="D15" s="27">
        <v>20</v>
      </c>
      <c r="E15" s="27">
        <v>20</v>
      </c>
      <c r="F15" s="27">
        <v>20</v>
      </c>
      <c r="G15" s="27">
        <v>20</v>
      </c>
      <c r="H15" s="144"/>
      <c r="I15" s="144"/>
      <c r="J15" s="144"/>
      <c r="K15" s="144"/>
      <c r="L15" s="144"/>
      <c r="M15" s="17">
        <f>T_MAIN_DC4[[#This Row],[(A)
Qty  - Y1]]*T_MAIN_DC4[[#This Row],[(F)
Y1 Cost]]</f>
        <v>0</v>
      </c>
      <c r="N15" s="17">
        <f>T_MAIN_DC4[[#This Row],[(B)
Qty  - Y2]]*T_MAIN_DC4[[#This Row],[(G)
Y2 Cost]]</f>
        <v>0</v>
      </c>
      <c r="O15" s="17">
        <f>T_MAIN_DC4[[#This Row],[(C)
Qty  - Y3]]*T_MAIN_DC4[[#This Row],[(H)
Y3 Cost]]</f>
        <v>0</v>
      </c>
      <c r="P15" s="17">
        <f>T_MAIN_DC4[[#This Row],[(D)
Qty  - Y4]]*T_MAIN_DC4[[#This Row],[(I)
Y4 Cost]]</f>
        <v>0</v>
      </c>
      <c r="Q15" s="17">
        <f>T_MAIN_DC4[[#This Row],[(E)
Qty  - Y5]]*T_MAIN_DC4[[#This Row],[(J)
Y5 Cost]]</f>
        <v>0</v>
      </c>
      <c r="R15" s="17">
        <f>T_MAIN_DC4[[#This Row],[(F)
Y1 Cost]]*T_MAIN_DC4[[#This Row],[(K)
TOTAL Excluding VAT - Y1
(A*F)]]</f>
        <v>0</v>
      </c>
      <c r="S15" s="148"/>
    </row>
    <row r="16" spans="1:19" x14ac:dyDescent="0.3">
      <c r="A16" t="s">
        <v>29</v>
      </c>
      <c r="F16" s="133"/>
      <c r="H16" s="27"/>
      <c r="I16" s="27"/>
      <c r="J16" s="27"/>
      <c r="K16" s="27"/>
      <c r="L16" s="27"/>
      <c r="M16" s="17">
        <f>SUBTOTAL(109,T_MAIN_DC4[(K)
TOTAL Excluding VAT - Y1
(A*F)])</f>
        <v>0</v>
      </c>
      <c r="N16" s="17">
        <f>SUBTOTAL(109,T_MAIN_DC4[(L)
TOTAL Excluding VAT - Y2
(B*G)])</f>
        <v>0</v>
      </c>
      <c r="O16" s="17">
        <f>SUBTOTAL(109,T_MAIN_DC4[(M)
TOTAL Excluding VAT - Y3
(C*H)])</f>
        <v>0</v>
      </c>
      <c r="P16" s="17">
        <f>SUBTOTAL(109,T_MAIN_DC4[(N)
TOTAL Excluding VAT - Y4
(D*I)])</f>
        <v>0</v>
      </c>
      <c r="Q16" s="17">
        <f>SUBTOTAL(109,T_MAIN_DC4[(O)
TOTAL Excluding VAT - Y5
(E*J)])</f>
        <v>0</v>
      </c>
      <c r="R16" s="17">
        <f>SUBTOTAL(109,T_MAIN_DC4[(AF)
TOTAL Excluding VAT])</f>
        <v>0</v>
      </c>
      <c r="S16" s="148">
        <f>SUBTOTAL(103,T_MAIN_DC4[Comments])</f>
        <v>0</v>
      </c>
    </row>
  </sheetData>
  <mergeCells count="6">
    <mergeCell ref="A9:G9"/>
    <mergeCell ref="A1:M4"/>
    <mergeCell ref="A5:B5"/>
    <mergeCell ref="A6:G6"/>
    <mergeCell ref="A7:G7"/>
    <mergeCell ref="A8:G8"/>
  </mergeCells>
  <phoneticPr fontId="42" type="noConversion"/>
  <pageMargins left="0.70866141732283472" right="0.70866141732283472" top="0.74803149606299213" bottom="0.74803149606299213" header="0.31496062992125984" footer="0.31496062992125984"/>
  <pageSetup paperSize="9" scale="46" fitToHeight="0" orientation="landscape" verticalDpi="4294967293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92D050"/>
    <pageSetUpPr fitToPage="1"/>
  </sheetPr>
  <dimension ref="A2:Q33"/>
  <sheetViews>
    <sheetView zoomScaleNormal="100" zoomScaleSheetLayoutView="55" workbookViewId="0">
      <selection activeCell="E26" sqref="E26"/>
    </sheetView>
  </sheetViews>
  <sheetFormatPr defaultColWidth="9.109375" defaultRowHeight="13.8" x14ac:dyDescent="0.3"/>
  <cols>
    <col min="1" max="1" width="68.44140625" style="149" bestFit="1" customWidth="1"/>
    <col min="2" max="2" width="13.6640625" style="149" customWidth="1"/>
    <col min="3" max="3" width="22.5546875" style="149" bestFit="1" customWidth="1"/>
    <col min="4" max="4" width="23.5546875" style="149" bestFit="1" customWidth="1"/>
    <col min="5" max="6" width="22.5546875" style="149" bestFit="1" customWidth="1"/>
    <col min="7" max="7" width="23.5546875" style="149" bestFit="1" customWidth="1"/>
    <col min="8" max="9" width="22.5546875" style="149" bestFit="1" customWidth="1"/>
    <col min="10" max="10" width="23.5546875" style="149" bestFit="1" customWidth="1"/>
    <col min="11" max="12" width="22.5546875" style="149" bestFit="1" customWidth="1"/>
    <col min="13" max="13" width="23.5546875" style="149" bestFit="1" customWidth="1"/>
    <col min="14" max="15" width="22.5546875" style="149" bestFit="1" customWidth="1"/>
    <col min="16" max="16" width="23.5546875" style="149" bestFit="1" customWidth="1"/>
    <col min="17" max="17" width="22.5546875" style="149" bestFit="1" customWidth="1"/>
    <col min="18" max="16384" width="9.109375" style="149"/>
  </cols>
  <sheetData>
    <row r="2" spans="1:17" ht="14.4" thickBot="1" x14ac:dyDescent="0.35"/>
    <row r="3" spans="1:17" s="150" customFormat="1" ht="14.25" customHeight="1" x14ac:dyDescent="0.3">
      <c r="A3" s="217" t="s">
        <v>8363</v>
      </c>
      <c r="B3" s="218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9"/>
    </row>
    <row r="4" spans="1:17" s="150" customFormat="1" ht="14.25" customHeight="1" x14ac:dyDescent="0.3">
      <c r="A4" s="220"/>
      <c r="B4" s="221"/>
      <c r="C4" s="221"/>
      <c r="D4" s="221"/>
      <c r="E4" s="221"/>
      <c r="F4" s="221"/>
      <c r="G4" s="221"/>
      <c r="H4" s="221"/>
      <c r="I4" s="221"/>
      <c r="J4" s="221"/>
      <c r="K4" s="221"/>
      <c r="L4" s="221"/>
      <c r="M4" s="221"/>
      <c r="N4" s="221"/>
      <c r="O4" s="221"/>
      <c r="P4" s="221"/>
      <c r="Q4" s="222"/>
    </row>
    <row r="5" spans="1:17" s="150" customFormat="1" ht="40.5" customHeight="1" thickBot="1" x14ac:dyDescent="0.35">
      <c r="A5" s="223"/>
      <c r="B5" s="224"/>
      <c r="C5" s="224"/>
      <c r="D5" s="224"/>
      <c r="E5" s="224"/>
      <c r="F5" s="224"/>
      <c r="G5" s="224"/>
      <c r="H5" s="224"/>
      <c r="I5" s="224"/>
      <c r="J5" s="224"/>
      <c r="K5" s="224"/>
      <c r="L5" s="224"/>
      <c r="M5" s="224"/>
      <c r="N5" s="224"/>
      <c r="O5" s="224"/>
      <c r="P5" s="224"/>
      <c r="Q5" s="225"/>
    </row>
    <row r="6" spans="1:17" s="150" customFormat="1" ht="14.25" customHeight="1" x14ac:dyDescent="0.3">
      <c r="A6" s="3"/>
      <c r="B6" s="4"/>
      <c r="C6" s="4"/>
      <c r="D6" s="4"/>
      <c r="E6" s="4"/>
      <c r="F6" s="4"/>
      <c r="G6" s="4"/>
      <c r="H6" s="151"/>
      <c r="I6" s="151"/>
    </row>
    <row r="7" spans="1:17" s="150" customFormat="1" ht="14.25" customHeight="1" x14ac:dyDescent="0.3">
      <c r="A7" s="235" t="s">
        <v>33</v>
      </c>
      <c r="B7" s="236"/>
      <c r="C7" s="236"/>
      <c r="D7" s="236"/>
      <c r="E7" s="236"/>
      <c r="F7" s="236"/>
      <c r="G7" s="236"/>
      <c r="H7" s="152"/>
      <c r="I7" s="152"/>
    </row>
    <row r="8" spans="1:17" s="150" customFormat="1" ht="14.25" customHeight="1" x14ac:dyDescent="0.3">
      <c r="A8" s="235" t="s">
        <v>8</v>
      </c>
      <c r="B8" s="236"/>
      <c r="C8" s="236"/>
      <c r="D8" s="236"/>
      <c r="E8" s="236"/>
      <c r="F8" s="236"/>
      <c r="G8" s="236"/>
      <c r="H8" s="152"/>
      <c r="I8" s="152"/>
    </row>
    <row r="9" spans="1:17" ht="14.4" thickBot="1" x14ac:dyDescent="0.35"/>
    <row r="10" spans="1:17" ht="14.4" thickBot="1" x14ac:dyDescent="0.35">
      <c r="C10" s="237" t="s">
        <v>8364</v>
      </c>
      <c r="D10" s="238"/>
      <c r="E10" s="239"/>
      <c r="F10" s="240" t="s">
        <v>8365</v>
      </c>
      <c r="G10" s="241"/>
      <c r="H10" s="242"/>
      <c r="I10" s="243" t="s">
        <v>8366</v>
      </c>
      <c r="J10" s="244"/>
      <c r="K10" s="245"/>
      <c r="L10" s="246" t="s">
        <v>8367</v>
      </c>
      <c r="M10" s="247"/>
      <c r="N10" s="248"/>
      <c r="O10" s="249" t="s">
        <v>8368</v>
      </c>
      <c r="P10" s="250"/>
      <c r="Q10" s="251"/>
    </row>
    <row r="11" spans="1:17" ht="28.2" thickBot="1" x14ac:dyDescent="0.35">
      <c r="A11" s="153" t="s">
        <v>8369</v>
      </c>
      <c r="B11" s="154" t="s">
        <v>148</v>
      </c>
      <c r="C11" s="155" t="s">
        <v>8370</v>
      </c>
      <c r="D11" s="156" t="s">
        <v>8371</v>
      </c>
      <c r="E11" s="157" t="s">
        <v>8372</v>
      </c>
      <c r="F11" s="155" t="s">
        <v>8373</v>
      </c>
      <c r="G11" s="156" t="s">
        <v>8374</v>
      </c>
      <c r="H11" s="157" t="s">
        <v>8375</v>
      </c>
      <c r="I11" s="155" t="s">
        <v>8376</v>
      </c>
      <c r="J11" s="156" t="s">
        <v>8377</v>
      </c>
      <c r="K11" s="157" t="s">
        <v>8378</v>
      </c>
      <c r="L11" s="155" t="s">
        <v>8379</v>
      </c>
      <c r="M11" s="156" t="s">
        <v>8380</v>
      </c>
      <c r="N11" s="157" t="s">
        <v>8381</v>
      </c>
      <c r="O11" s="155" t="s">
        <v>8382</v>
      </c>
      <c r="P11" s="156" t="s">
        <v>8383</v>
      </c>
      <c r="Q11" s="157" t="s">
        <v>8384</v>
      </c>
    </row>
    <row r="12" spans="1:17" x14ac:dyDescent="0.3">
      <c r="A12" s="158" t="s">
        <v>8394</v>
      </c>
      <c r="B12" s="159" t="s">
        <v>170</v>
      </c>
      <c r="C12" s="51">
        <v>0</v>
      </c>
      <c r="D12" s="52">
        <v>0</v>
      </c>
      <c r="E12" s="53">
        <v>0</v>
      </c>
      <c r="F12" s="51">
        <v>0</v>
      </c>
      <c r="G12" s="52">
        <v>0</v>
      </c>
      <c r="H12" s="53">
        <v>0</v>
      </c>
      <c r="I12" s="51">
        <v>0</v>
      </c>
      <c r="J12" s="52">
        <v>0</v>
      </c>
      <c r="K12" s="53">
        <v>0</v>
      </c>
      <c r="L12" s="51">
        <v>0</v>
      </c>
      <c r="M12" s="52">
        <v>0</v>
      </c>
      <c r="N12" s="53">
        <v>0</v>
      </c>
      <c r="O12" s="51">
        <v>0</v>
      </c>
      <c r="P12" s="52">
        <v>0</v>
      </c>
      <c r="Q12" s="53">
        <v>0</v>
      </c>
    </row>
    <row r="13" spans="1:17" x14ac:dyDescent="0.3">
      <c r="A13" s="160" t="s">
        <v>8395</v>
      </c>
      <c r="B13" s="161" t="s">
        <v>170</v>
      </c>
      <c r="C13" s="49">
        <v>0</v>
      </c>
      <c r="D13" s="36">
        <v>0</v>
      </c>
      <c r="E13" s="50">
        <v>0</v>
      </c>
      <c r="F13" s="49">
        <v>0</v>
      </c>
      <c r="G13" s="36">
        <v>0</v>
      </c>
      <c r="H13" s="50">
        <v>0</v>
      </c>
      <c r="I13" s="49">
        <v>0</v>
      </c>
      <c r="J13" s="36">
        <v>0</v>
      </c>
      <c r="K13" s="50">
        <v>0</v>
      </c>
      <c r="L13" s="49">
        <v>0</v>
      </c>
      <c r="M13" s="36">
        <v>0</v>
      </c>
      <c r="N13" s="50">
        <v>0</v>
      </c>
      <c r="O13" s="49">
        <v>0</v>
      </c>
      <c r="P13" s="36">
        <v>0</v>
      </c>
      <c r="Q13" s="50">
        <v>0</v>
      </c>
    </row>
    <row r="14" spans="1:17" x14ac:dyDescent="0.3">
      <c r="A14" s="160" t="s">
        <v>8396</v>
      </c>
      <c r="B14" s="161" t="s">
        <v>170</v>
      </c>
      <c r="C14" s="49">
        <v>0</v>
      </c>
      <c r="D14" s="36">
        <v>0</v>
      </c>
      <c r="E14" s="50">
        <v>0</v>
      </c>
      <c r="F14" s="49">
        <v>0</v>
      </c>
      <c r="G14" s="36">
        <v>0</v>
      </c>
      <c r="H14" s="50">
        <v>0</v>
      </c>
      <c r="I14" s="49">
        <v>0</v>
      </c>
      <c r="J14" s="36">
        <v>0</v>
      </c>
      <c r="K14" s="50">
        <v>0</v>
      </c>
      <c r="L14" s="49">
        <v>0</v>
      </c>
      <c r="M14" s="36">
        <v>0</v>
      </c>
      <c r="N14" s="50">
        <v>0</v>
      </c>
      <c r="O14" s="49">
        <v>0</v>
      </c>
      <c r="P14" s="36">
        <v>0</v>
      </c>
      <c r="Q14" s="50">
        <v>0</v>
      </c>
    </row>
    <row r="15" spans="1:17" x14ac:dyDescent="0.3">
      <c r="A15" s="160" t="s">
        <v>8397</v>
      </c>
      <c r="B15" s="161" t="s">
        <v>170</v>
      </c>
      <c r="C15" s="49">
        <v>0</v>
      </c>
      <c r="D15" s="36">
        <v>0</v>
      </c>
      <c r="E15" s="50">
        <v>0</v>
      </c>
      <c r="F15" s="49">
        <v>0</v>
      </c>
      <c r="G15" s="36">
        <v>0</v>
      </c>
      <c r="H15" s="50">
        <v>0</v>
      </c>
      <c r="I15" s="49">
        <v>0</v>
      </c>
      <c r="J15" s="36">
        <v>0</v>
      </c>
      <c r="K15" s="50">
        <v>0</v>
      </c>
      <c r="L15" s="49">
        <v>0</v>
      </c>
      <c r="M15" s="36">
        <v>0</v>
      </c>
      <c r="N15" s="50">
        <v>0</v>
      </c>
      <c r="O15" s="49">
        <v>0</v>
      </c>
      <c r="P15" s="36">
        <v>0</v>
      </c>
      <c r="Q15" s="50">
        <v>0</v>
      </c>
    </row>
    <row r="16" spans="1:17" x14ac:dyDescent="0.3">
      <c r="A16" s="160" t="s">
        <v>8398</v>
      </c>
      <c r="B16" s="161" t="s">
        <v>170</v>
      </c>
      <c r="C16" s="49">
        <v>0</v>
      </c>
      <c r="D16" s="36">
        <v>0</v>
      </c>
      <c r="E16" s="50">
        <v>0</v>
      </c>
      <c r="F16" s="49">
        <v>0</v>
      </c>
      <c r="G16" s="36">
        <v>0</v>
      </c>
      <c r="H16" s="50">
        <v>0</v>
      </c>
      <c r="I16" s="49">
        <v>0</v>
      </c>
      <c r="J16" s="36">
        <v>0</v>
      </c>
      <c r="K16" s="50">
        <v>0</v>
      </c>
      <c r="L16" s="49">
        <v>0</v>
      </c>
      <c r="M16" s="36">
        <v>0</v>
      </c>
      <c r="N16" s="50">
        <v>0</v>
      </c>
      <c r="O16" s="49">
        <v>0</v>
      </c>
      <c r="P16" s="36">
        <v>0</v>
      </c>
      <c r="Q16" s="50">
        <v>0</v>
      </c>
    </row>
    <row r="17" spans="1:17" x14ac:dyDescent="0.3">
      <c r="A17" s="160" t="s">
        <v>8399</v>
      </c>
      <c r="B17" s="161" t="s">
        <v>170</v>
      </c>
      <c r="C17" s="49">
        <v>0</v>
      </c>
      <c r="D17" s="36">
        <v>0</v>
      </c>
      <c r="E17" s="50">
        <v>0</v>
      </c>
      <c r="F17" s="49">
        <v>0</v>
      </c>
      <c r="G17" s="36">
        <v>0</v>
      </c>
      <c r="H17" s="50">
        <v>0</v>
      </c>
      <c r="I17" s="49">
        <v>0</v>
      </c>
      <c r="J17" s="36">
        <v>0</v>
      </c>
      <c r="K17" s="50">
        <v>0</v>
      </c>
      <c r="L17" s="49">
        <v>0</v>
      </c>
      <c r="M17" s="36">
        <v>0</v>
      </c>
      <c r="N17" s="50">
        <v>0</v>
      </c>
      <c r="O17" s="49">
        <v>0</v>
      </c>
      <c r="P17" s="36">
        <v>0</v>
      </c>
      <c r="Q17" s="50">
        <v>0</v>
      </c>
    </row>
    <row r="18" spans="1:17" x14ac:dyDescent="0.3">
      <c r="A18" s="160" t="s">
        <v>8400</v>
      </c>
      <c r="B18" s="161" t="s">
        <v>170</v>
      </c>
      <c r="C18" s="49">
        <v>0</v>
      </c>
      <c r="D18" s="36">
        <v>0</v>
      </c>
      <c r="E18" s="50">
        <v>0</v>
      </c>
      <c r="F18" s="49">
        <v>0</v>
      </c>
      <c r="G18" s="36">
        <v>0</v>
      </c>
      <c r="H18" s="50">
        <v>0</v>
      </c>
      <c r="I18" s="49">
        <v>0</v>
      </c>
      <c r="J18" s="36">
        <v>0</v>
      </c>
      <c r="K18" s="50">
        <v>0</v>
      </c>
      <c r="L18" s="49">
        <v>0</v>
      </c>
      <c r="M18" s="36">
        <v>0</v>
      </c>
      <c r="N18" s="50">
        <v>0</v>
      </c>
      <c r="O18" s="49">
        <v>0</v>
      </c>
      <c r="P18" s="36">
        <v>0</v>
      </c>
      <c r="Q18" s="50">
        <v>0</v>
      </c>
    </row>
    <row r="19" spans="1:17" x14ac:dyDescent="0.3">
      <c r="A19" s="160" t="s">
        <v>8401</v>
      </c>
      <c r="B19" s="161" t="s">
        <v>170</v>
      </c>
      <c r="C19" s="49">
        <v>0</v>
      </c>
      <c r="D19" s="36">
        <v>0</v>
      </c>
      <c r="E19" s="50">
        <v>0</v>
      </c>
      <c r="F19" s="49">
        <v>0</v>
      </c>
      <c r="G19" s="36">
        <v>0</v>
      </c>
      <c r="H19" s="50">
        <v>0</v>
      </c>
      <c r="I19" s="49">
        <v>0</v>
      </c>
      <c r="J19" s="36">
        <v>0</v>
      </c>
      <c r="K19" s="50">
        <v>0</v>
      </c>
      <c r="L19" s="49">
        <v>0</v>
      </c>
      <c r="M19" s="36">
        <v>0</v>
      </c>
      <c r="N19" s="50">
        <v>0</v>
      </c>
      <c r="O19" s="49">
        <v>0</v>
      </c>
      <c r="P19" s="36">
        <v>0</v>
      </c>
      <c r="Q19" s="50">
        <v>0</v>
      </c>
    </row>
    <row r="20" spans="1:17" x14ac:dyDescent="0.3">
      <c r="A20" s="160" t="s">
        <v>8402</v>
      </c>
      <c r="B20" s="161" t="s">
        <v>170</v>
      </c>
      <c r="C20" s="49">
        <v>0</v>
      </c>
      <c r="D20" s="36">
        <v>0</v>
      </c>
      <c r="E20" s="50">
        <v>0</v>
      </c>
      <c r="F20" s="49">
        <v>0</v>
      </c>
      <c r="G20" s="36">
        <v>0</v>
      </c>
      <c r="H20" s="50">
        <v>0</v>
      </c>
      <c r="I20" s="49">
        <v>0</v>
      </c>
      <c r="J20" s="36">
        <v>0</v>
      </c>
      <c r="K20" s="50">
        <v>0</v>
      </c>
      <c r="L20" s="49">
        <v>0</v>
      </c>
      <c r="M20" s="36">
        <v>0</v>
      </c>
      <c r="N20" s="50">
        <v>0</v>
      </c>
      <c r="O20" s="49">
        <v>0</v>
      </c>
      <c r="P20" s="36">
        <v>0</v>
      </c>
      <c r="Q20" s="50">
        <v>0</v>
      </c>
    </row>
    <row r="21" spans="1:17" x14ac:dyDescent="0.3">
      <c r="A21" s="160" t="s">
        <v>8403</v>
      </c>
      <c r="B21" s="161" t="s">
        <v>170</v>
      </c>
      <c r="C21" s="49">
        <v>0</v>
      </c>
      <c r="D21" s="36">
        <v>0</v>
      </c>
      <c r="E21" s="50">
        <v>0</v>
      </c>
      <c r="F21" s="49">
        <v>0</v>
      </c>
      <c r="G21" s="36">
        <v>0</v>
      </c>
      <c r="H21" s="50">
        <v>0</v>
      </c>
      <c r="I21" s="49">
        <v>0</v>
      </c>
      <c r="J21" s="36">
        <v>0</v>
      </c>
      <c r="K21" s="50">
        <v>0</v>
      </c>
      <c r="L21" s="49">
        <v>0</v>
      </c>
      <c r="M21" s="36">
        <v>0</v>
      </c>
      <c r="N21" s="50">
        <v>0</v>
      </c>
      <c r="O21" s="49">
        <v>0</v>
      </c>
      <c r="P21" s="36">
        <v>0</v>
      </c>
      <c r="Q21" s="50">
        <v>0</v>
      </c>
    </row>
    <row r="22" spans="1:17" x14ac:dyDescent="0.3">
      <c r="A22" s="160" t="s">
        <v>8404</v>
      </c>
      <c r="B22" s="161" t="s">
        <v>170</v>
      </c>
      <c r="C22" s="49">
        <v>0</v>
      </c>
      <c r="D22" s="36">
        <v>0</v>
      </c>
      <c r="E22" s="50">
        <v>0</v>
      </c>
      <c r="F22" s="49">
        <v>0</v>
      </c>
      <c r="G22" s="36">
        <v>0</v>
      </c>
      <c r="H22" s="50">
        <v>0</v>
      </c>
      <c r="I22" s="49">
        <v>0</v>
      </c>
      <c r="J22" s="36">
        <v>0</v>
      </c>
      <c r="K22" s="50">
        <v>0</v>
      </c>
      <c r="L22" s="49">
        <v>0</v>
      </c>
      <c r="M22" s="36">
        <v>0</v>
      </c>
      <c r="N22" s="50">
        <v>0</v>
      </c>
      <c r="O22" s="49">
        <v>0</v>
      </c>
      <c r="P22" s="36">
        <v>0</v>
      </c>
      <c r="Q22" s="50">
        <v>0</v>
      </c>
    </row>
    <row r="23" spans="1:17" x14ac:dyDescent="0.3">
      <c r="A23" s="160" t="s">
        <v>8405</v>
      </c>
      <c r="B23" s="161" t="s">
        <v>170</v>
      </c>
      <c r="C23" s="49">
        <v>0</v>
      </c>
      <c r="D23" s="36">
        <v>0</v>
      </c>
      <c r="E23" s="50">
        <v>0</v>
      </c>
      <c r="F23" s="49">
        <v>0</v>
      </c>
      <c r="G23" s="36">
        <v>0</v>
      </c>
      <c r="H23" s="50">
        <v>0</v>
      </c>
      <c r="I23" s="49">
        <v>0</v>
      </c>
      <c r="J23" s="36">
        <v>0</v>
      </c>
      <c r="K23" s="50">
        <v>0</v>
      </c>
      <c r="L23" s="49">
        <v>0</v>
      </c>
      <c r="M23" s="36">
        <v>0</v>
      </c>
      <c r="N23" s="50">
        <v>0</v>
      </c>
      <c r="O23" s="49">
        <v>0</v>
      </c>
      <c r="P23" s="36">
        <v>0</v>
      </c>
      <c r="Q23" s="50">
        <v>0</v>
      </c>
    </row>
    <row r="24" spans="1:17" x14ac:dyDescent="0.3">
      <c r="A24" s="160" t="s">
        <v>8406</v>
      </c>
      <c r="B24" s="161" t="s">
        <v>170</v>
      </c>
      <c r="C24" s="49">
        <v>0</v>
      </c>
      <c r="D24" s="36">
        <v>0</v>
      </c>
      <c r="E24" s="50">
        <v>0</v>
      </c>
      <c r="F24" s="49">
        <v>0</v>
      </c>
      <c r="G24" s="36">
        <v>0</v>
      </c>
      <c r="H24" s="50">
        <v>0</v>
      </c>
      <c r="I24" s="49">
        <v>0</v>
      </c>
      <c r="J24" s="36">
        <v>0</v>
      </c>
      <c r="K24" s="50">
        <v>0</v>
      </c>
      <c r="L24" s="49">
        <v>0</v>
      </c>
      <c r="M24" s="36">
        <v>0</v>
      </c>
      <c r="N24" s="50">
        <v>0</v>
      </c>
      <c r="O24" s="49">
        <v>0</v>
      </c>
      <c r="P24" s="36">
        <v>0</v>
      </c>
      <c r="Q24" s="50">
        <v>0</v>
      </c>
    </row>
    <row r="25" spans="1:17" x14ac:dyDescent="0.3">
      <c r="A25" s="160" t="s">
        <v>8407</v>
      </c>
      <c r="B25" s="161" t="s">
        <v>8393</v>
      </c>
      <c r="C25" s="49">
        <v>0</v>
      </c>
      <c r="D25" s="36">
        <v>0</v>
      </c>
      <c r="E25" s="50">
        <v>0</v>
      </c>
      <c r="F25" s="49">
        <v>0</v>
      </c>
      <c r="G25" s="36">
        <v>0</v>
      </c>
      <c r="H25" s="50">
        <v>0</v>
      </c>
      <c r="I25" s="49">
        <v>0</v>
      </c>
      <c r="J25" s="36">
        <v>0</v>
      </c>
      <c r="K25" s="50">
        <v>0</v>
      </c>
      <c r="L25" s="49">
        <v>0</v>
      </c>
      <c r="M25" s="36">
        <v>0</v>
      </c>
      <c r="N25" s="50">
        <v>0</v>
      </c>
      <c r="O25" s="49">
        <v>0</v>
      </c>
      <c r="P25" s="36">
        <v>0</v>
      </c>
      <c r="Q25" s="50">
        <v>0</v>
      </c>
    </row>
    <row r="26" spans="1:17" x14ac:dyDescent="0.3">
      <c r="A26" s="160" t="s">
        <v>8408</v>
      </c>
      <c r="B26" s="161" t="s">
        <v>8393</v>
      </c>
      <c r="C26" s="49">
        <v>0</v>
      </c>
      <c r="D26" s="36">
        <v>0</v>
      </c>
      <c r="E26" s="50">
        <v>0</v>
      </c>
      <c r="F26" s="49">
        <v>0</v>
      </c>
      <c r="G26" s="36">
        <v>0</v>
      </c>
      <c r="H26" s="50">
        <v>0</v>
      </c>
      <c r="I26" s="49">
        <v>0</v>
      </c>
      <c r="J26" s="36">
        <v>0</v>
      </c>
      <c r="K26" s="50">
        <v>0</v>
      </c>
      <c r="L26" s="49">
        <v>0</v>
      </c>
      <c r="M26" s="36">
        <v>0</v>
      </c>
      <c r="N26" s="50">
        <v>0</v>
      </c>
      <c r="O26" s="49">
        <v>0</v>
      </c>
      <c r="P26" s="36">
        <v>0</v>
      </c>
      <c r="Q26" s="50">
        <v>0</v>
      </c>
    </row>
    <row r="27" spans="1:17" x14ac:dyDescent="0.3">
      <c r="A27" s="160" t="s">
        <v>8385</v>
      </c>
      <c r="B27" s="161" t="s">
        <v>8386</v>
      </c>
      <c r="C27" s="49">
        <v>0</v>
      </c>
      <c r="D27" s="36">
        <v>0</v>
      </c>
      <c r="E27" s="50">
        <v>0</v>
      </c>
      <c r="F27" s="49">
        <v>0</v>
      </c>
      <c r="G27" s="36">
        <v>0</v>
      </c>
      <c r="H27" s="50">
        <v>0</v>
      </c>
      <c r="I27" s="49">
        <v>0</v>
      </c>
      <c r="J27" s="36">
        <v>0</v>
      </c>
      <c r="K27" s="50">
        <v>0</v>
      </c>
      <c r="L27" s="49">
        <v>0</v>
      </c>
      <c r="M27" s="36">
        <v>0</v>
      </c>
      <c r="N27" s="50">
        <v>0</v>
      </c>
      <c r="O27" s="49">
        <v>0</v>
      </c>
      <c r="P27" s="36">
        <v>0</v>
      </c>
      <c r="Q27" s="50">
        <v>0</v>
      </c>
    </row>
    <row r="28" spans="1:17" x14ac:dyDescent="0.3">
      <c r="A28" s="160" t="s">
        <v>8387</v>
      </c>
      <c r="B28" s="161" t="s">
        <v>8386</v>
      </c>
      <c r="C28" s="49">
        <v>0</v>
      </c>
      <c r="D28" s="36">
        <v>0</v>
      </c>
      <c r="E28" s="50">
        <v>0</v>
      </c>
      <c r="F28" s="49">
        <v>0</v>
      </c>
      <c r="G28" s="36">
        <v>0</v>
      </c>
      <c r="H28" s="50">
        <v>0</v>
      </c>
      <c r="I28" s="49">
        <v>0</v>
      </c>
      <c r="J28" s="36">
        <v>0</v>
      </c>
      <c r="K28" s="50">
        <v>0</v>
      </c>
      <c r="L28" s="49">
        <v>0</v>
      </c>
      <c r="M28" s="36">
        <v>0</v>
      </c>
      <c r="N28" s="50">
        <v>0</v>
      </c>
      <c r="O28" s="49">
        <v>0</v>
      </c>
      <c r="P28" s="36">
        <v>0</v>
      </c>
      <c r="Q28" s="50">
        <v>0</v>
      </c>
    </row>
    <row r="29" spans="1:17" x14ac:dyDescent="0.3">
      <c r="A29" s="160" t="s">
        <v>8388</v>
      </c>
      <c r="B29" s="161" t="s">
        <v>186</v>
      </c>
      <c r="C29" s="49">
        <v>0</v>
      </c>
      <c r="D29" s="36">
        <v>0</v>
      </c>
      <c r="E29" s="50">
        <v>0</v>
      </c>
      <c r="F29" s="49">
        <v>0</v>
      </c>
      <c r="G29" s="36">
        <v>0</v>
      </c>
      <c r="H29" s="50">
        <v>0</v>
      </c>
      <c r="I29" s="49">
        <v>0</v>
      </c>
      <c r="J29" s="36">
        <v>0</v>
      </c>
      <c r="K29" s="50">
        <v>0</v>
      </c>
      <c r="L29" s="49">
        <v>0</v>
      </c>
      <c r="M29" s="36">
        <v>0</v>
      </c>
      <c r="N29" s="50">
        <v>0</v>
      </c>
      <c r="O29" s="49">
        <v>0</v>
      </c>
      <c r="P29" s="36">
        <v>0</v>
      </c>
      <c r="Q29" s="50">
        <v>0</v>
      </c>
    </row>
    <row r="30" spans="1:17" x14ac:dyDescent="0.3">
      <c r="A30" s="160" t="s">
        <v>8389</v>
      </c>
      <c r="B30" s="161" t="s">
        <v>186</v>
      </c>
      <c r="C30" s="49">
        <v>0</v>
      </c>
      <c r="D30" s="36">
        <v>0</v>
      </c>
      <c r="E30" s="50">
        <v>0</v>
      </c>
      <c r="F30" s="49">
        <v>0</v>
      </c>
      <c r="G30" s="36">
        <v>0</v>
      </c>
      <c r="H30" s="50">
        <v>0</v>
      </c>
      <c r="I30" s="49">
        <v>0</v>
      </c>
      <c r="J30" s="36">
        <v>0</v>
      </c>
      <c r="K30" s="50">
        <v>0</v>
      </c>
      <c r="L30" s="49">
        <v>0</v>
      </c>
      <c r="M30" s="36">
        <v>0</v>
      </c>
      <c r="N30" s="50">
        <v>0</v>
      </c>
      <c r="O30" s="49">
        <v>0</v>
      </c>
      <c r="P30" s="36">
        <v>0</v>
      </c>
      <c r="Q30" s="50">
        <v>0</v>
      </c>
    </row>
    <row r="31" spans="1:17" x14ac:dyDescent="0.3">
      <c r="A31" s="142" t="s">
        <v>8410</v>
      </c>
      <c r="B31" s="143" t="s">
        <v>8409</v>
      </c>
      <c r="C31" s="49">
        <v>0</v>
      </c>
      <c r="D31" s="36">
        <v>0</v>
      </c>
      <c r="E31" s="50">
        <v>0</v>
      </c>
      <c r="F31" s="49">
        <v>0</v>
      </c>
      <c r="G31" s="36">
        <v>0</v>
      </c>
      <c r="H31" s="50">
        <v>0</v>
      </c>
      <c r="I31" s="49">
        <v>0</v>
      </c>
      <c r="J31" s="36">
        <v>0</v>
      </c>
      <c r="K31" s="50">
        <v>0</v>
      </c>
      <c r="L31" s="49">
        <v>0</v>
      </c>
      <c r="M31" s="36">
        <v>0</v>
      </c>
      <c r="N31" s="50">
        <v>0</v>
      </c>
      <c r="O31" s="49">
        <v>0</v>
      </c>
      <c r="P31" s="36">
        <v>0</v>
      </c>
      <c r="Q31" s="50">
        <v>0</v>
      </c>
    </row>
    <row r="32" spans="1:17" x14ac:dyDescent="0.3">
      <c r="A32" s="142" t="s">
        <v>8411</v>
      </c>
      <c r="B32" s="143" t="s">
        <v>8409</v>
      </c>
      <c r="C32" s="49">
        <v>0</v>
      </c>
      <c r="D32" s="36">
        <v>0</v>
      </c>
      <c r="E32" s="50">
        <v>0</v>
      </c>
      <c r="F32" s="49">
        <v>0</v>
      </c>
      <c r="G32" s="36">
        <v>0</v>
      </c>
      <c r="H32" s="50">
        <v>0</v>
      </c>
      <c r="I32" s="49">
        <v>0</v>
      </c>
      <c r="J32" s="36">
        <v>0</v>
      </c>
      <c r="K32" s="50">
        <v>0</v>
      </c>
      <c r="L32" s="49">
        <v>0</v>
      </c>
      <c r="M32" s="36">
        <v>0</v>
      </c>
      <c r="N32" s="50">
        <v>0</v>
      </c>
      <c r="O32" s="49">
        <v>0</v>
      </c>
      <c r="P32" s="36">
        <v>0</v>
      </c>
      <c r="Q32" s="50">
        <v>0</v>
      </c>
    </row>
    <row r="33" spans="1:17" x14ac:dyDescent="0.3">
      <c r="A33" s="142" t="s">
        <v>8392</v>
      </c>
      <c r="B33" s="143" t="s">
        <v>8409</v>
      </c>
      <c r="C33" s="49">
        <v>0</v>
      </c>
      <c r="D33" s="36">
        <v>0</v>
      </c>
      <c r="E33" s="50">
        <v>0</v>
      </c>
      <c r="F33" s="49">
        <v>0</v>
      </c>
      <c r="G33" s="36">
        <v>0</v>
      </c>
      <c r="H33" s="50">
        <v>0</v>
      </c>
      <c r="I33" s="49">
        <v>0</v>
      </c>
      <c r="J33" s="36">
        <v>0</v>
      </c>
      <c r="K33" s="50">
        <v>0</v>
      </c>
      <c r="L33" s="49">
        <v>0</v>
      </c>
      <c r="M33" s="36">
        <v>0</v>
      </c>
      <c r="N33" s="50">
        <v>0</v>
      </c>
      <c r="O33" s="49">
        <v>0</v>
      </c>
      <c r="P33" s="36">
        <v>0</v>
      </c>
      <c r="Q33" s="50">
        <v>0</v>
      </c>
    </row>
  </sheetData>
  <mergeCells count="8">
    <mergeCell ref="A7:G7"/>
    <mergeCell ref="A8:G8"/>
    <mergeCell ref="A3:Q5"/>
    <mergeCell ref="C10:E10"/>
    <mergeCell ref="F10:H10"/>
    <mergeCell ref="I10:K10"/>
    <mergeCell ref="L10:N10"/>
    <mergeCell ref="O10:Q10"/>
  </mergeCells>
  <pageMargins left="0.7" right="0.7" top="0.75" bottom="0.75" header="0.3" footer="0.3"/>
  <pageSetup paperSize="9" scale="31" fitToHeight="0" orientation="landscape" horizontalDpi="4294967292" r:id="rId1"/>
  <headerFooter>
    <oddHeader>&amp;C&amp;"Calibri"&amp;10&amp;K000000 Confidential&amp;1#_x000D_</oddHeader>
    <oddFooter>&amp;R_x000D_&amp;1#&amp;"Calibri"&amp;10&amp;K000000 Confidential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B6A79A53E7D142BE0A5628DDE9BC92" ma:contentTypeVersion="3" ma:contentTypeDescription="Create a new document." ma:contentTypeScope="" ma:versionID="a2bf5657e801950363d64bb591b374c0">
  <xsd:schema xmlns:xsd="http://www.w3.org/2001/XMLSchema" xmlns:xs="http://www.w3.org/2001/XMLSchema" xmlns:p="http://schemas.microsoft.com/office/2006/metadata/properties" xmlns:ns2="fae2d8f6-6481-451e-828c-bb269d87ff9f" targetNamespace="http://schemas.microsoft.com/office/2006/metadata/properties" ma:root="true" ma:fieldsID="bb99a8c2512c4fcf0868b4dbce6e8bae" ns2:_="">
    <xsd:import namespace="fae2d8f6-6481-451e-828c-bb269d87ff9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e2d8f6-6481-451e-828c-bb269d87f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06E759-63DD-475C-B77C-825B256502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041D6A-19E2-40DF-A4BF-B8629EDC2A10}">
  <ds:schemaRefs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fae2d8f6-6481-451e-828c-bb269d87ff9f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B0DEEABF-85B5-44DE-8DA7-C98A6E60A6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e2d8f6-6481-451e-828c-bb269d87ff9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22</vt:i4>
      </vt:variant>
    </vt:vector>
  </HeadingPairs>
  <TitlesOfParts>
    <vt:vector size="37" baseType="lpstr">
      <vt:lpstr>Introduction</vt:lpstr>
      <vt:lpstr>Pricing Summary</vt:lpstr>
      <vt:lpstr>Supply Summary</vt:lpstr>
      <vt:lpstr>Supply Pricing</vt:lpstr>
      <vt:lpstr>SLA Maintenance</vt:lpstr>
      <vt:lpstr>Software Maint</vt:lpstr>
      <vt:lpstr>HW Maint-Data Center</vt:lpstr>
      <vt:lpstr>HW Maint-Access SW</vt:lpstr>
      <vt:lpstr>HW Maint-Core Switches</vt:lpstr>
      <vt:lpstr>HW Maint-Security</vt:lpstr>
      <vt:lpstr>HW Maint-Riverbed WAN</vt:lpstr>
      <vt:lpstr>HW Maint-IP Telephony</vt:lpstr>
      <vt:lpstr>HW Maint-WLAN</vt:lpstr>
      <vt:lpstr>Resourses - Fixed hours</vt:lpstr>
      <vt:lpstr>RESOURCES-Rate Card</vt:lpstr>
      <vt:lpstr>Exchange_Rate</vt:lpstr>
      <vt:lpstr>'Resourses - Fixed hours'!N_WorkP_Name</vt:lpstr>
      <vt:lpstr>N_WorkP_Name</vt:lpstr>
      <vt:lpstr>'HW Maint-Access SW'!Print_Area</vt:lpstr>
      <vt:lpstr>'HW Maint-Data Center'!Print_Area</vt:lpstr>
      <vt:lpstr>'HW Maint-IP Telephony'!Print_Area</vt:lpstr>
      <vt:lpstr>'HW Maint-Security'!Print_Area</vt:lpstr>
      <vt:lpstr>'HW Maint-WLAN'!Print_Area</vt:lpstr>
      <vt:lpstr>'Pricing Summary'!Print_Area</vt:lpstr>
      <vt:lpstr>'Resourses - Fixed hours'!Print_Area</vt:lpstr>
      <vt:lpstr>'SLA Maintenance'!Print_Area</vt:lpstr>
      <vt:lpstr>'Software Maint'!Print_Area</vt:lpstr>
      <vt:lpstr>'Supply Summary'!Print_Area</vt:lpstr>
      <vt:lpstr>'HW Maint-Access SW'!Print_Titles</vt:lpstr>
      <vt:lpstr>'HW Maint-Core Switches'!Print_Titles</vt:lpstr>
      <vt:lpstr>'HW Maint-Data Center'!Print_Titles</vt:lpstr>
      <vt:lpstr>'HW Maint-IP Telephony'!Print_Titles</vt:lpstr>
      <vt:lpstr>'HW Maint-Riverbed WAN'!Print_Titles</vt:lpstr>
      <vt:lpstr>'HW Maint-Security'!Print_Titles</vt:lpstr>
      <vt:lpstr>'HW Maint-WLAN'!Print_Titles</vt:lpstr>
      <vt:lpstr>'Resourses - Fixed hours'!Print_Titles</vt:lpstr>
      <vt:lpstr>'Software Maint'!Print_Titles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Pieter Scheepers</dc:creator>
  <cp:keywords/>
  <dc:description/>
  <cp:lastModifiedBy>Malcolm Perumal</cp:lastModifiedBy>
  <cp:revision/>
  <dcterms:created xsi:type="dcterms:W3CDTF">2015-10-09T09:53:26Z</dcterms:created>
  <dcterms:modified xsi:type="dcterms:W3CDTF">2025-12-04T14:09:20Z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ContentTypeId">
    <vt:lpwstr>0x01010075B6A79A53E7D142BE0A5628DDE9BC92</vt:lpwstr>
  </property>
  <property fmtid="{D5CDD505-2E9C-101B-9397-08002B2CF9AE}" pid="5" name="Order">
    <vt:r8>700</vt:r8>
  </property>
  <property fmtid="{D5CDD505-2E9C-101B-9397-08002B2CF9AE}" pid="6" name="xd_Signature">
    <vt:bool>false</vt:bool>
  </property>
  <property fmtid="{D5CDD505-2E9C-101B-9397-08002B2CF9AE}" pid="7" name="xd_ProgID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TemplateUrl">
    <vt:lpwstr/>
  </property>
  <property fmtid="{D5CDD505-2E9C-101B-9397-08002B2CF9AE}" pid="11" name="ComplianceAssetId">
    <vt:lpwstr/>
  </property>
  <property fmtid="{D5CDD505-2E9C-101B-9397-08002B2CF9AE}" pid="12" name="MSIP_Label_a11864d1-c16a-45ad-949f-bdea3b8c9e66_Enabled">
    <vt:lpwstr>true</vt:lpwstr>
  </property>
  <property fmtid="{D5CDD505-2E9C-101B-9397-08002B2CF9AE}" pid="13" name="MSIP_Label_a11864d1-c16a-45ad-949f-bdea3b8c9e66_SetDate">
    <vt:lpwstr>2025-07-21T14:27:58Z</vt:lpwstr>
  </property>
  <property fmtid="{D5CDD505-2E9C-101B-9397-08002B2CF9AE}" pid="14" name="MSIP_Label_a11864d1-c16a-45ad-949f-bdea3b8c9e66_Method">
    <vt:lpwstr>Standard</vt:lpwstr>
  </property>
  <property fmtid="{D5CDD505-2E9C-101B-9397-08002B2CF9AE}" pid="15" name="MSIP_Label_a11864d1-c16a-45ad-949f-bdea3b8c9e66_Name">
    <vt:lpwstr>Confidential</vt:lpwstr>
  </property>
  <property fmtid="{D5CDD505-2E9C-101B-9397-08002B2CF9AE}" pid="16" name="MSIP_Label_a11864d1-c16a-45ad-949f-bdea3b8c9e66_SiteId">
    <vt:lpwstr>fb62d46e-e86e-4673-ba82-b27b61d8202b</vt:lpwstr>
  </property>
  <property fmtid="{D5CDD505-2E9C-101B-9397-08002B2CF9AE}" pid="17" name="MSIP_Label_a11864d1-c16a-45ad-949f-bdea3b8c9e66_ActionId">
    <vt:lpwstr>d77dbfd0-b0a1-4247-a19f-7ba511d96f82</vt:lpwstr>
  </property>
  <property fmtid="{D5CDD505-2E9C-101B-9397-08002B2CF9AE}" pid="18" name="MSIP_Label_a11864d1-c16a-45ad-949f-bdea3b8c9e66_ContentBits">
    <vt:lpwstr>3</vt:lpwstr>
  </property>
  <property fmtid="{D5CDD505-2E9C-101B-9397-08002B2CF9AE}" pid="19" name="MSIP_Label_a11864d1-c16a-45ad-949f-bdea3b8c9e66_Tag">
    <vt:lpwstr>10, 3, 0, 1</vt:lpwstr>
  </property>
</Properties>
</file>